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<sst xmlns="http://schemas.openxmlformats.org/spreadsheetml/2006/main" count="52469" uniqueCount="4996">
  <si>
    <t>Database</t>
  </si>
  <si>
    <t>State</t>
  </si>
  <si>
    <t>County</t>
  </si>
  <si>
    <t>Report #</t>
  </si>
  <si>
    <t>Investigator</t>
  </si>
  <si>
    <t>Year</t>
  </si>
  <si>
    <t>Month</t>
  </si>
  <si>
    <t>Day</t>
  </si>
  <si>
    <t>Season</t>
  </si>
  <si>
    <t>Class</t>
  </si>
  <si>
    <t>Observation Type</t>
  </si>
  <si>
    <t>Additional Observation Type</t>
  </si>
  <si>
    <t>Encounter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</si>
  <si>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</si>
  <si>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</si>
  <si>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</si>
  <si>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</si>
  <si>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</si>
  <si>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</si>
  <si>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</si>
  <si>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</si>
  <si>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</si>
  <si>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</si>
  <si>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</si>
  <si>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</si>
  <si>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</si>
  <si>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</si>
  <si>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</si>
  <si>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</si>
  <si>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</si>
  <si>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Unusually Quiet Environment</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</si>
  <si>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</si>
  <si>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</si>
  <si>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</si>
  <si>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</si>
  <si>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</si>
  <si>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</si>
  <si>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</si>
  <si>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</si>
  <si>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</si>
  <si>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</si>
  <si>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</si>
  <si>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</si>
  <si>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</si>
  <si>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</si>
  <si>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</si>
  <si>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</si>
  <si>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</si>
  <si>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</si>
  <si>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Secondary Hair Color</t>
  </si>
  <si>
    <t>Hair Tinge Color</t>
  </si>
  <si>
    <t>Hair Length (in)</t>
  </si>
  <si>
    <t>Skin Color</t>
  </si>
  <si>
    <t>Eye Color</t>
  </si>
  <si>
    <t>Eye Shine Color</t>
  </si>
  <si>
    <t>Mouth/Face Shape</t>
  </si>
  <si>
    <t>Teeth Shape</t>
  </si>
  <si>
    <t>Protruding Brow Ridge</t>
  </si>
  <si>
    <t>Deep-set Eyes</t>
  </si>
  <si>
    <t>Eyes Size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</si>
  <si>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</si>
  <si>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</si>
  <si>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</si>
  <si>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</si>
  <si>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</si>
  <si>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</si>
  <si>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</si>
  <si>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</si>
  <si>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</si>
  <si>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</si>
  <si>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</si>
  <si>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</si>
  <si>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</si>
  <si>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</si>
  <si>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</si>
  <si>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</si>
  <si>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Gait Fluidity</t>
  </si>
  <si>
    <t>Arm Swinging</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</si>
  <si>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</si>
  <si>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</si>
  <si>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</si>
  <si>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</si>
  <si>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</si>
  <si>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</si>
  <si>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</si>
  <si>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</si>
  <si>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</si>
  <si>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</si>
  <si>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</si>
  <si>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</si>
  <si>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</si>
  <si>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</si>
  <si>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</si>
  <si>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</si>
  <si>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</si>
  <si>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</si>
  <si>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</si>
  <si>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</si>
  <si>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</si>
  <si>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</si>
  <si>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</si>
  <si>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</si>
  <si>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</si>
  <si>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</si>
  <si>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</si>
  <si>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</si>
  <si>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</si>
  <si>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</si>
  <si>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</si>
  <si>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</si>
  <si>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</si>
  <si>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</si>
  <si>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observing witness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</si>
  <si>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</si>
  <si>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</si>
  <si>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</si>
  <si>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</si>
  <si>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</si>
  <si>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</si>
  <si>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</si>
  <si>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</si>
  <si>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</si>
  <si>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</si>
  <si>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</si>
  <si>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</si>
  <si>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</si>
  <si>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</si>
  <si>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</si>
  <si>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</si>
  <si>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object throwing</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</si>
  <si>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</si>
  <si>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</si>
  <si>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</si>
  <si>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</si>
  <si>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</si>
  <si>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</si>
  <si>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</si>
  <si>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</si>
  <si>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</si>
  <si>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</si>
  <si>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at distance</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</si>
  <si>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</si>
  <si>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</si>
  <si>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</si>
  <si>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</si>
  <si>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</si>
  <si>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</si>
  <si>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</si>
  <si>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</si>
  <si>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</si>
  <si>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</si>
  <si>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</si>
  <si>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</si>
  <si>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</si>
  <si>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</si>
  <si>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</si>
  <si>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</si>
  <si>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</si>
  <si>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</si>
  <si>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</si>
  <si>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</si>
  <si>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</si>
  <si>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</si>
  <si>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</si>
  <si>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</si>
  <si>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</si>
  <si>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</si>
  <si>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</si>
  <si>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</si>
  <si>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</si>
  <si>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</si>
  <si>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</si>
  <si>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</si>
  <si>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</si>
  <si>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</si>
  <si>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</si>
  <si>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</si>
  <si>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</si>
  <si>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</si>
  <si>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</si>
  <si>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</si>
  <si>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</si>
  <si>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</si>
  <si>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</si>
  <si>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</si>
  <si>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</si>
  <si>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</si>
  <si>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</si>
  <si>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</si>
  <si>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</si>
  <si>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</si>
  <si>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</si>
  <si>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</si>
  <si>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</si>
  <si>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</si>
  <si>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</si>
  <si>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</si>
  <si>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</si>
  <si>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</si>
  <si>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</si>
  <si>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</si>
  <si>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</si>
  <si>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</si>
  <si>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camp activity</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</si>
  <si>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</si>
  <si>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</si>
  <si>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</si>
  <si>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</si>
  <si>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</si>
  <si>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</si>
  <si>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</si>
  <si>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</si>
  <si>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</si>
  <si>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</si>
  <si>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</si>
  <si>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</si>
  <si>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</si>
  <si>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</si>
  <si>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road crossing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</si>
  <si>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</si>
  <si>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</si>
  <si>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</si>
  <si>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</si>
  <si>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</si>
  <si>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</si>
  <si>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pigeon-toed</t>
  </si>
  <si>
    <t>https://www.bfro.net/GDB/show_report.asp?id=1257</t>
  </si>
  <si>
    <t>Charles Lamica</t>
  </si>
  <si>
    <t>standing on road</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</si>
  <si>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</si>
  <si>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</si>
  <si>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</si>
  <si>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</si>
  <si>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</si>
  <si>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</si>
  <si>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red</t>
  </si>
  <si>
    <t>3 to 4 inch hair all over , clean</t>
  </si>
  <si>
    <t>standing on side of road</t>
  </si>
  <si>
    <t>hoppy run , one leg propelled it forward more than the other</t>
  </si>
  <si>
    <t>rust red hair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</si>
  <si>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</si>
  <si>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</si>
  <si>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</si>
  <si>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</si>
  <si>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</si>
  <si>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</si>
  <si>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</si>
  <si>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</si>
  <si>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</si>
  <si>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</si>
  <si>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</si>
  <si>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</si>
  <si>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</si>
  <si>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</si>
  <si>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</si>
  <si>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</si>
  <si>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</si>
  <si>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</si>
  <si>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</si>
  <si>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</si>
  <si>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</si>
  <si>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</si>
  <si>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</si>
  <si>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</si>
  <si>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</si>
  <si>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</si>
  <si>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</si>
  <si>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</si>
  <si>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</si>
  <si>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standing off road</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</si>
  <si>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</si>
  <si>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</si>
  <si>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</si>
  <si>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</si>
  <si>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</si>
  <si>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</si>
  <si>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</si>
  <si>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blue</t>
  </si>
  <si>
    <t>blue eyes</t>
  </si>
  <si>
    <t>standing in bushes</t>
  </si>
  <si>
    <t>https://www.bfro.net/GDB/show_report.asp?id=2917</t>
  </si>
  <si>
    <t>residential</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</si>
  <si>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</si>
  <si>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</si>
  <si>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</si>
  <si>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</si>
  <si>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</si>
  <si>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</si>
  <si>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</si>
  <si>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</si>
  <si>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</si>
  <si>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</si>
  <si>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</si>
  <si>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</si>
  <si>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</si>
  <si>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</si>
  <si>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</si>
  <si>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</si>
  <si>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</si>
  <si>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</si>
  <si>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</si>
  <si>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</si>
  <si>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</si>
  <si>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</si>
  <si>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</si>
  <si>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</si>
  <si>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</si>
  <si>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t>
  </si>
  <si>
    <t>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</si>
  <si>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</si>
  <si>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</si>
  <si>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</si>
  <si>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</si>
  <si>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</si>
  <si>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</si>
  <si>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</si>
  <si>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</si>
  <si>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</si>
  <si>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</si>
  <si>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</si>
  <si>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red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</si>
  <si>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</si>
  <si>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</si>
  <si>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</si>
  <si>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</si>
  <si>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</si>
  <si>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</si>
  <si>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</si>
  <si>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</si>
  <si>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wood knocks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</si>
  <si>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</si>
  <si>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</si>
  <si>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</si>
  <si>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</si>
  <si>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</si>
  <si>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</si>
  <si>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</si>
  <si>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</si>
  <si>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</si>
  <si>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</si>
  <si>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</si>
  <si>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</si>
  <si>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</si>
  <si>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</si>
  <si>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</si>
  <si>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</si>
  <si>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</si>
  <si>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</si>
  <si>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</si>
  <si>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</si>
  <si>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</si>
  <si>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smooth</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</si>
  <si>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</si>
  <si>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</si>
  <si>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</si>
  <si>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</si>
  <si>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</si>
  <si>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</si>
  <si>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</si>
  <si>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</si>
  <si>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</si>
  <si>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</si>
  <si>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</si>
  <si>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</si>
  <si>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</si>
  <si>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</si>
  <si>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</si>
  <si>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</si>
  <si>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</si>
  <si>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</si>
  <si>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</si>
  <si>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</si>
  <si>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</si>
  <si>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</si>
  <si>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</si>
  <si>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intimidation</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</si>
  <si>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</si>
  <si>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</si>
  <si>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</si>
  <si>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</si>
  <si>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</si>
  <si>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</si>
  <si>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square</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</si>
  <si>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</si>
  <si>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</si>
  <si>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</si>
  <si>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</si>
  <si>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</si>
  <si>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</si>
  <si>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</si>
  <si>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</si>
  <si>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</si>
  <si>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</si>
  <si>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</si>
  <si>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</si>
  <si>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</si>
  <si>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</si>
  <si>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</si>
  <si>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</si>
  <si>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</si>
  <si>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</si>
  <si>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</si>
  <si>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</si>
  <si>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</si>
  <si>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</si>
  <si>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</si>
  <si>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</si>
  <si>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</si>
  <si>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</si>
  <si>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</si>
  <si>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</si>
  <si>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</si>
  <si>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</si>
  <si>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</si>
  <si>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</si>
  <si>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</si>
  <si>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</si>
  <si>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</si>
  <si>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</si>
  <si>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</si>
  <si>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</si>
  <si>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</si>
  <si>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</si>
  <si>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</si>
  <si>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</si>
  <si>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</si>
  <si>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</si>
  <si>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</si>
  <si>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</si>
  <si>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</si>
  <si>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</si>
  <si>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</si>
  <si>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</si>
  <si>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</si>
  <si>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</si>
  <si>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</si>
  <si>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</si>
  <si>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</si>
  <si>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</si>
  <si>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</si>
  <si>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</si>
  <si>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</si>
  <si>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</si>
  <si>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</si>
  <si>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</si>
  <si>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</si>
  <si>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</si>
  <si>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</si>
  <si>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</si>
  <si>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</si>
  <si>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</si>
  <si>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</si>
  <si>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</si>
  <si>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</si>
  <si>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</si>
  <si>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</si>
  <si>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</si>
  <si>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</si>
  <si>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</si>
  <si>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</si>
  <si>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</si>
  <si>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tree peeking</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</si>
  <si>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</si>
  <si>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</si>
  <si>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</si>
  <si>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</si>
  <si>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</si>
  <si>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</si>
  <si>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</si>
  <si>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</si>
  <si>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</si>
  <si>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</si>
  <si>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</si>
  <si>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</si>
  <si>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</si>
  <si>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</si>
  <si>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</si>
  <si>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</si>
  <si>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</si>
  <si>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</si>
  <si>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</si>
  <si>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</si>
  <si>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</si>
  <si>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</si>
  <si>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</si>
  <si>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</si>
  <si>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</si>
  <si>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</si>
  <si>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</si>
  <si>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</si>
  <si>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</si>
  <si>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</si>
  <si>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</si>
  <si>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</si>
  <si>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</si>
  <si>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</si>
  <si>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</si>
  <si>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</si>
  <si>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</si>
  <si>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</si>
  <si>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</si>
  <si>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</si>
  <si>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</si>
  <si>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</si>
  <si>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</si>
  <si>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</si>
  <si>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</si>
  <si>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</si>
  <si>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</si>
  <si>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</si>
  <si>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</si>
  <si>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</si>
  <si>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</si>
  <si>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</si>
  <si>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</si>
  <si>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</si>
  <si>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</si>
  <si>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</si>
  <si>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</si>
  <si>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</si>
  <si>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</si>
  <si>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</si>
  <si>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</si>
  <si>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</si>
  <si>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</si>
  <si>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</si>
  <si>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</si>
  <si>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</si>
  <si>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</si>
  <si>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</si>
  <si>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</si>
  <si>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</si>
  <si>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</si>
  <si>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</si>
  <si>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</si>
  <si>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</si>
  <si>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</si>
  <si>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</si>
  <si>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</si>
  <si>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</si>
  <si>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</si>
  <si>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</si>
  <si>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</si>
  <si>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</si>
  <si>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</si>
  <si>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</si>
  <si>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</si>
  <si>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</si>
  <si>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</si>
  <si>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</si>
  <si>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</si>
  <si>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</si>
  <si>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</si>
  <si>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</si>
  <si>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</si>
  <si>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</si>
  <si>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</si>
  <si>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</si>
  <si>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</si>
  <si>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</si>
  <si>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</si>
  <si>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</si>
  <si>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</si>
  <si>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</si>
  <si>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</si>
  <si>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</si>
  <si>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</si>
  <si>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</si>
  <si>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</si>
  <si>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</si>
  <si>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</si>
  <si>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</si>
  <si>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</si>
  <si>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</si>
  <si>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</si>
  <si>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</si>
  <si>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</si>
  <si>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</si>
  <si>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</si>
  <si>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</si>
  <si>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</si>
  <si>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</si>
  <si>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</si>
  <si>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</si>
  <si>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</si>
  <si>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</si>
  <si>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</si>
  <si>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</si>
  <si>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</si>
  <si>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</si>
  <si>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</si>
  <si>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</si>
  <si>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</si>
  <si>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</si>
  <si>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</si>
  <si>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</si>
  <si>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</si>
  <si>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</si>
  <si>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</si>
  <si>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</si>
  <si>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window peeking</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</si>
  <si>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</si>
  <si>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</si>
  <si>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</si>
  <si>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</si>
  <si>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</si>
  <si>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</si>
  <si>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</si>
  <si>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</si>
  <si>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</si>
  <si>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</si>
  <si>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</si>
  <si>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</si>
  <si>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</si>
  <si>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</si>
  <si>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</si>
  <si>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</si>
  <si>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</si>
  <si>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</si>
  <si>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</si>
  <si>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</si>
  <si>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</si>
  <si>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</si>
  <si>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</si>
  <si>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</si>
  <si>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</si>
  <si>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</si>
  <si>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</si>
  <si>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</si>
  <si>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</si>
  <si>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</si>
  <si>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</si>
  <si>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</si>
  <si>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</si>
  <si>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</si>
  <si>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</si>
  <si>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</si>
  <si>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</si>
  <si>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</si>
  <si>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</si>
  <si>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</si>
  <si>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</si>
  <si>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</si>
  <si>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</si>
  <si>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</si>
  <si>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</si>
  <si>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</si>
  <si>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</si>
  <si>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</si>
  <si>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</si>
  <si>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</si>
  <si>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</si>
  <si>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</si>
  <si>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</si>
  <si>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</si>
  <si>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</si>
  <si>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</si>
  <si>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</si>
  <si>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</si>
  <si>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</si>
  <si>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</si>
  <si>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</si>
  <si>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</si>
  <si>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</si>
  <si>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</si>
  <si>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</si>
  <si>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</si>
  <si>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</si>
  <si>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</si>
  <si>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</si>
  <si>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</si>
  <si>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</si>
  <si>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</si>
  <si>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</si>
  <si>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</si>
  <si>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</si>
  <si>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</si>
  <si>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</si>
  <si>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</si>
  <si>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</si>
  <si>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</si>
  <si>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</si>
  <si>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</si>
  <si>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</si>
  <si>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</si>
  <si>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</si>
  <si>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</si>
  <si>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</si>
  <si>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</si>
  <si>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</si>
  <si>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</si>
  <si>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</si>
  <si>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</si>
  <si>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</si>
  <si>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</si>
  <si>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</si>
  <si>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</si>
  <si>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</si>
  <si>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</si>
  <si>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</si>
  <si>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</si>
  <si>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</si>
  <si>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</si>
  <si>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</si>
  <si>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</si>
  <si>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</si>
  <si>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</si>
  <si>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</si>
  <si>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</si>
  <si>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</si>
  <si>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</si>
  <si>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</si>
  <si>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</si>
  <si>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</si>
  <si>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</si>
  <si>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</si>
  <si>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</si>
  <si>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</si>
  <si>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</si>
  <si>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</si>
  <si>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</si>
  <si>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</si>
  <si>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</si>
  <si>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</si>
  <si>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</si>
  <si>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</si>
  <si>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</si>
  <si>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</si>
  <si>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</si>
  <si>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</si>
  <si>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</si>
  <si>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</si>
  <si>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</si>
  <si>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</si>
  <si>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</si>
  <si>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</si>
  <si>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</si>
  <si>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</si>
  <si>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</si>
  <si>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</si>
  <si>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</si>
  <si>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human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</si>
  <si>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</si>
  <si>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</si>
  <si>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</si>
  <si>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</si>
  <si>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</si>
  <si>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</si>
  <si>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</si>
  <si>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</si>
  <si>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</si>
  <si>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</si>
  <si>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</si>
  <si>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</si>
  <si>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</si>
  <si>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</si>
  <si>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</si>
  <si>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</si>
  <si>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</si>
  <si>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</si>
  <si>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</si>
  <si>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</si>
  <si>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</si>
  <si>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</si>
  <si>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</si>
  <si>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</si>
  <si>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</si>
  <si>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</si>
  <si>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</si>
  <si>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</si>
  <si>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</si>
  <si>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</si>
  <si>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</si>
  <si>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</si>
  <si>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</si>
  <si>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</si>
  <si>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</si>
  <si>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</si>
  <si>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</si>
  <si>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</si>
  <si>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</si>
  <si>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</si>
  <si>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</si>
  <si>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</si>
  <si>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</si>
  <si>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</si>
  <si>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</si>
  <si>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</si>
  <si>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</si>
  <si>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</si>
  <si>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</si>
  <si>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</si>
  <si>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</si>
  <si>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</si>
  <si>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</si>
  <si>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</si>
  <si>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</si>
  <si>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</si>
  <si>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</si>
  <si>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</si>
  <si>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</si>
  <si>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</si>
  <si>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</si>
  <si>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</si>
  <si>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</si>
  <si>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</si>
  <si>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</si>
  <si>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</si>
  <si>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</si>
  <si>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</si>
  <si>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</si>
  <si>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</si>
  <si>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</si>
  <si>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</si>
  <si>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</si>
  <si>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</si>
  <si>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</si>
  <si>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</si>
  <si>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</si>
  <si>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</si>
  <si>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</si>
  <si>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</si>
  <si>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</si>
  <si>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</si>
  <si>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</si>
  <si>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</si>
  <si>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</si>
  <si>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</si>
  <si>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</si>
  <si>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</si>
  <si>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</si>
  <si>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</si>
  <si>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</si>
  <si>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</si>
  <si>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</si>
  <si>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</si>
  <si>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</si>
  <si>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</si>
  <si>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</si>
  <si>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</si>
  <si>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</si>
  <si>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</si>
  <si>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</si>
  <si>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</si>
  <si>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</si>
  <si>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</si>
  <si>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</si>
  <si>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</si>
  <si>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</si>
  <si>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</si>
  <si>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</si>
  <si>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</si>
  <si>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</si>
  <si>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</si>
  <si>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</si>
  <si>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</si>
  <si>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</si>
  <si>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</si>
  <si>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</si>
  <si>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</si>
  <si>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</si>
  <si>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</si>
  <si>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</si>
  <si>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</si>
  <si>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</si>
  <si>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</si>
  <si>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</si>
  <si>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</si>
  <si>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</si>
  <si>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</si>
  <si>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</si>
  <si>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</si>
  <si>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</si>
  <si>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camp acitivty , intimidation</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</si>
  <si>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</si>
  <si>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</si>
  <si>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</si>
  <si>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</si>
  <si>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</si>
  <si>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</si>
  <si>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</si>
  <si>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</si>
  <si>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</si>
  <si>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</si>
  <si>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</si>
  <si>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</si>
  <si>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</si>
  <si>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</si>
  <si>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</si>
  <si>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</si>
  <si>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</si>
  <si>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</si>
  <si>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</si>
  <si>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</si>
  <si>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</si>
  <si>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</si>
  <si>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</si>
  <si>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</si>
  <si>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</si>
  <si>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</si>
  <si>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</si>
  <si>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</si>
  <si>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</si>
  <si>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</si>
  <si>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</si>
  <si>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</si>
  <si>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</si>
  <si>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</si>
  <si>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</si>
  <si>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</si>
  <si>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</si>
  <si>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</si>
  <si>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</si>
  <si>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</si>
  <si>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well-toned muscles , large jaw</t>
  </si>
  <si>
    <t>standing in a field</t>
  </si>
  <si>
    <t>off white color</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</si>
  <si>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</si>
  <si>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</si>
  <si>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</si>
  <si>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</si>
  <si>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</si>
  <si>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</si>
  <si>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</si>
  <si>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</si>
  <si>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</si>
  <si>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</si>
  <si>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</si>
  <si>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</si>
  <si>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</si>
  <si>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</si>
  <si>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</si>
  <si>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</si>
  <si>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</si>
  <si>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</si>
  <si>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</si>
  <si>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</si>
  <si>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</si>
  <si>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</si>
  <si>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</si>
  <si>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</si>
  <si>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</si>
  <si>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</si>
  <si>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</si>
  <si>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</si>
  <si>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</si>
  <si>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</si>
  <si>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</si>
  <si>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</si>
  <si>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</si>
  <si>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</si>
  <si>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</si>
  <si>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</si>
  <si>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</si>
  <si>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</si>
  <si>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</si>
  <si>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</si>
  <si>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</si>
  <si>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</si>
  <si>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</si>
  <si>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</si>
  <si>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</si>
  <si>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</si>
  <si>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</si>
  <si>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</si>
  <si>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</si>
  <si>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</si>
  <si>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</si>
  <si>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</si>
  <si>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</si>
  <si>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</si>
  <si>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</si>
  <si>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</si>
  <si>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</si>
  <si>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</si>
  <si>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</si>
  <si>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</si>
  <si>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</si>
  <si>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</si>
  <si>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</si>
  <si>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</si>
  <si>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</si>
  <si>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</si>
  <si>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</si>
  <si>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</si>
  <si>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</si>
  <si>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</si>
  <si>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</si>
  <si>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</si>
  <si>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</si>
  <si>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</si>
  <si>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</si>
  <si>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</si>
  <si>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</si>
  <si>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</si>
  <si>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</si>
  <si>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</si>
  <si>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</si>
  <si>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</si>
  <si>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</si>
  <si>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</si>
  <si>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</si>
  <si>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</si>
  <si>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</si>
  <si>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</si>
  <si>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</si>
  <si>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</si>
  <si>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</si>
  <si>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</si>
  <si>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</si>
  <si>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</si>
  <si>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</si>
  <si>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</si>
  <si>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</si>
  <si>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</si>
  <si>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</si>
  <si>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</si>
  <si>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</si>
  <si>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</si>
  <si>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</si>
  <si>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</si>
  <si>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</si>
  <si>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</si>
  <si>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</si>
  <si>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</si>
  <si>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</si>
  <si>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</si>
  <si>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</si>
  <si>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</si>
  <si>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</si>
  <si>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</si>
  <si>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</si>
  <si>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</si>
  <si>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</si>
  <si>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</si>
  <si>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</si>
  <si>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</si>
  <si>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</si>
  <si>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</si>
  <si>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</si>
  <si>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</si>
  <si>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</si>
  <si>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</si>
  <si>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</si>
  <si>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</si>
  <si>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</si>
  <si>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</si>
  <si>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</si>
  <si>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</si>
  <si>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</si>
  <si>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</si>
  <si>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</si>
  <si>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</si>
  <si>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</si>
  <si>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</si>
  <si>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</si>
  <si>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</si>
  <si>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</si>
  <si>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</si>
  <si>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</si>
  <si>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</si>
  <si>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</si>
  <si>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 xml:space="preserve">black </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</si>
  <si>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</si>
  <si>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</si>
  <si>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</si>
  <si>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</si>
  <si>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</si>
  <si>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</si>
  <si>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</si>
  <si>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</si>
  <si>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</si>
  <si>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</si>
  <si>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</si>
  <si>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</si>
  <si>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</si>
  <si>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</si>
  <si>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</si>
  <si>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</si>
  <si>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</si>
  <si>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</si>
  <si>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</si>
  <si>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</si>
  <si>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</si>
  <si>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</si>
  <si>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</si>
  <si>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</si>
  <si>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</si>
  <si>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</si>
  <si>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</si>
  <si>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</si>
  <si>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</si>
  <si>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</si>
  <si>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</si>
  <si>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</si>
  <si>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</si>
  <si>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</si>
  <si>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</si>
  <si>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</si>
  <si>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</si>
  <si>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</si>
  <si>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</si>
  <si>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</si>
  <si>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</si>
  <si>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</si>
  <si>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</si>
  <si>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</si>
  <si>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</si>
  <si>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</si>
  <si>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</si>
  <si>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</si>
  <si>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</si>
  <si>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</si>
  <si>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</si>
  <si>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</si>
  <si>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</si>
  <si>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</si>
  <si>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</si>
  <si>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</si>
  <si>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</si>
  <si>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</si>
  <si>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</si>
  <si>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</si>
  <si>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</si>
  <si>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</si>
  <si>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</si>
  <si>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</si>
  <si>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</si>
  <si>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</si>
  <si>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</si>
  <si>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</si>
  <si>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</si>
  <si>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</si>
  <si>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</si>
  <si>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</si>
  <si>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</si>
  <si>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</si>
  <si>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</si>
  <si>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</si>
  <si>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</si>
  <si>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</si>
  <si>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</si>
  <si>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</si>
  <si>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</si>
  <si>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</si>
  <si>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</si>
  <si>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</si>
  <si>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</si>
  <si>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</si>
  <si>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</si>
  <si>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</si>
  <si>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</si>
  <si>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</si>
  <si>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</si>
  <si>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</si>
  <si>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</si>
  <si>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</si>
  <si>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</si>
  <si>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</si>
  <si>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</si>
  <si>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</si>
  <si>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</si>
  <si>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</si>
  <si>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</si>
  <si>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</si>
  <si>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</si>
  <si>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</si>
  <si>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</si>
  <si>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</si>
  <si>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</si>
  <si>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</si>
  <si>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</si>
  <si>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</si>
  <si>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</si>
  <si>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</si>
  <si>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</si>
  <si>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</si>
  <si>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</si>
  <si>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</si>
  <si>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observing witness , camp activity</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</si>
  <si>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</si>
  <si>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</si>
  <si>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</si>
  <si>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</si>
  <si>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</si>
  <si>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</si>
  <si>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</si>
  <si>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</si>
  <si>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</si>
  <si>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</si>
  <si>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</si>
  <si>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</si>
  <si>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</si>
  <si>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</si>
  <si>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</si>
  <si>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</si>
  <si>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</si>
  <si>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</si>
  <si>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</si>
  <si>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</si>
  <si>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</si>
  <si>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</si>
  <si>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</si>
  <si>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</si>
  <si>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</si>
  <si>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</si>
  <si>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</si>
  <si>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</si>
  <si>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</si>
  <si>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</si>
  <si>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</si>
  <si>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</si>
  <si>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</si>
  <si>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</si>
  <si>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</si>
  <si>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</si>
  <si>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</si>
  <si>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</si>
  <si>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</si>
  <si>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</si>
  <si>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</si>
  <si>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</si>
  <si>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</si>
  <si>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</si>
  <si>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</si>
  <si>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</si>
  <si>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</si>
  <si>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</si>
  <si>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Na</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</si>
  <si>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</si>
  <si>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</si>
  <si>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</si>
  <si>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</si>
  <si>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</si>
  <si>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</si>
  <si>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</si>
  <si>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</si>
  <si>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</si>
  <si>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</si>
  <si>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</si>
  <si>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</si>
  <si>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</si>
  <si>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</si>
  <si>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</si>
  <si>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</si>
  <si>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</si>
  <si>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</si>
  <si>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</si>
  <si>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</si>
  <si>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</si>
  <si>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</si>
  <si>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</si>
  <si>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</si>
  <si>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</si>
  <si>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</si>
  <si>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</si>
  <si>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</si>
  <si>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</si>
  <si>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</si>
  <si>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</si>
  <si>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</si>
  <si>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</si>
  <si>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</si>
  <si>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</si>
  <si>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</si>
  <si>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</si>
  <si>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</si>
  <si>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</si>
  <si>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</si>
  <si>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</si>
  <si>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</si>
  <si>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</si>
  <si>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</si>
  <si>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</si>
  <si>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</si>
  <si>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</si>
  <si>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</si>
  <si>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</si>
  <si>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</si>
  <si>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</si>
  <si>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</si>
  <si>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</si>
  <si>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</si>
  <si>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</si>
  <si>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</si>
  <si>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</si>
  <si>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</si>
  <si>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</si>
  <si>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</si>
  <si>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</si>
  <si>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</si>
  <si>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</si>
  <si>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</si>
  <si>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</si>
  <si>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</si>
  <si>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</si>
  <si>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</si>
  <si>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</si>
  <si>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</si>
  <si>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</si>
  <si>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</si>
  <si>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</si>
  <si>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</si>
  <si>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</si>
  <si>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</si>
  <si>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</si>
  <si>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</si>
  <si>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</si>
  <si>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</si>
  <si>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</si>
  <si>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</si>
  <si>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</si>
  <si>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</si>
  <si>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</si>
  <si>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</si>
  <si>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</si>
  <si>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</si>
  <si>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</si>
  <si>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</si>
  <si>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</si>
  <si>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</si>
  <si>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</si>
  <si>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</si>
  <si>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</si>
  <si>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</si>
  <si>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</si>
  <si>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</si>
  <si>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</si>
  <si>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</si>
  <si>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</si>
  <si>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</si>
  <si>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</si>
  <si>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</si>
  <si>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</si>
  <si>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</si>
  <si>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</si>
  <si>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</si>
  <si>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</si>
  <si>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</si>
  <si>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</si>
  <si>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</si>
  <si>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</si>
  <si>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</si>
  <si>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</si>
  <si>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</si>
  <si>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</si>
  <si>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</si>
  <si>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</si>
  <si>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</si>
  <si>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</si>
  <si>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</si>
  <si>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</si>
  <si>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</si>
  <si>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</si>
  <si>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</si>
  <si>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</si>
  <si>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</si>
  <si>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</si>
  <si>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</si>
  <si>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</si>
  <si>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</si>
  <si>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</si>
  <si>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</si>
  <si>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</si>
  <si>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</si>
  <si>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</si>
  <si>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</si>
  <si>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</si>
  <si>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</si>
  <si>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</si>
  <si>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</si>
  <si>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</si>
  <si>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</si>
  <si>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</si>
  <si>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</si>
  <si>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</si>
  <si>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</si>
  <si>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</si>
  <si>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</si>
  <si>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</si>
  <si>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</si>
  <si>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</si>
  <si>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</si>
  <si>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</si>
  <si>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</si>
  <si>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</si>
  <si>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</si>
  <si>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</si>
  <si>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</si>
  <si>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</si>
  <si>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</si>
  <si>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</si>
  <si>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</si>
  <si>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</si>
  <si>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</si>
  <si>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</si>
  <si>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</si>
  <si>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</si>
  <si>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</si>
  <si>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</si>
  <si>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</si>
  <si>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</si>
  <si>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</si>
  <si>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</si>
  <si>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</si>
  <si>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</si>
  <si>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</si>
  <si>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</si>
  <si>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</si>
  <si>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</si>
  <si>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</si>
  <si>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</si>
  <si>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</si>
  <si>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</si>
  <si>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</si>
  <si>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</si>
  <si>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</si>
  <si>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</si>
  <si>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</si>
  <si>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</si>
  <si>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</si>
  <si>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</si>
  <si>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</si>
  <si>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</si>
  <si>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</si>
  <si>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</si>
  <si>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</si>
  <si>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</si>
  <si>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</si>
  <si>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</si>
  <si>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</si>
  <si>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</si>
  <si>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</si>
  <si>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</si>
  <si>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</si>
  <si>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</si>
  <si>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</si>
  <si>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</si>
  <si>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</si>
  <si>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</si>
  <si>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</si>
  <si>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</si>
  <si>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</si>
  <si>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</si>
  <si>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</si>
  <si>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</si>
  <si>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</si>
  <si>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</si>
  <si>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</si>
  <si>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</si>
  <si>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</si>
  <si>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</si>
  <si>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</si>
  <si>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</si>
  <si>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</si>
  <si>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</si>
  <si>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</si>
  <si>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</si>
  <si>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</si>
  <si>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</si>
  <si>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</si>
  <si>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</si>
  <si>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</si>
  <si>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</si>
  <si>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</si>
  <si>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</si>
  <si>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</si>
  <si>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</si>
  <si>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</si>
  <si>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</si>
  <si>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</si>
  <si>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</si>
  <si>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</si>
  <si>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</si>
  <si>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</si>
  <si>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</si>
  <si>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</si>
  <si>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</si>
  <si>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</si>
  <si>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</si>
  <si>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</si>
  <si>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</si>
  <si>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</si>
  <si>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</si>
  <si>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</si>
  <si>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</si>
  <si>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</si>
  <si>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</si>
  <si>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</si>
  <si>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</si>
  <si>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My name is T.W. and I live in Arkansas. Before this happened I have never had any thing ever happen to me. This happened in September 2017 at about 11 pm. I am a night owl in the summer because its too hot during the day to do a lot. I had just came from inside my house and walked down steps, my truck was parked to my right and I was going to storage room. As I turned a little to go around the front of my truck something caught my side vision that made me turn my head. As I was turning my head this big human like figure was sprinting so fast It was like 2 seconds and it was gone. It had a dark undercoat and light colored on top hair. I have never in my life seen anything run so fast and what got me was it did not make a sound running past me. It was about 25 to 30 ft away in open area. If I had not caught the glimpse of it I would have never even known he went by me. I can see why they can be around and even around a person and not even know.</t>
  </si>
  <si>
    <t>private residence in Hattieville</t>
  </si>
  <si>
    <t>Hattieville</t>
  </si>
  <si>
    <t>213 Old Hickory Road</t>
  </si>
  <si>
    <t>erect</t>
  </si>
  <si>
    <t>outer coat of hair lighter in color , hair on head and side of face thinner</t>
  </si>
  <si>
    <t>running away from witness</t>
  </si>
  <si>
    <t>gliding movement , arms arcing as it ran</t>
  </si>
  <si>
    <t>hog mutilations</t>
  </si>
  <si>
    <t>I discussed the report with this witness on four occasions by telephone for several hours. As a result, it was apparent that his brief submission did not adequately address the situation or issues involved in this case. The following details and clarifications should be noted: - The animal that he first saw about 11 PM in September of 2017 was running, and passed within thirty feet of him. Both he and the animal were on a mowed section of the yard. The area was illuminated by flood lights on the parking garage and storage room section of the home. - The animal was seen clearly for only about two seconds as it was running at an "unbelievable" speed. - It ran nearly fully erect, taking very long strides, and its gait was smooth and appeared "effortless". - It was described as being seven to eight feet tall, with massive shoulders, large torso, and with a head that was somewhat coned shaped at the top. T.W. said that as it ran, it was swinging its long arms alternately in wide arcs. -The witness noted that the figure’s arms were noticeably longer in relation to its body than those of a humans. -T.W. also stated that in the beams of the flood lights he could see that the hair closest to the animal’s body was about two inches long and dark colored, but the outer coat of hair was lighter colored. He also noted the hair on its head and side of the face was thinner than that on the body. - The animal never turned its face toward him, so he did not see facial features or reflections from its eyes. - As soon as the figure entered the darkness behind the home, T.W. tried to run after it with his flashlight but neither saw nor heard the figure. - When asked, T.W. estimated the animal’s weight to be about 400 pounds. After doing so, he again reiterated his amazement about the fact that an animal that large could run by him at such close range and he could not hear the footfalls. He said the animal never made a vocal sound that he could hear, even after it disappeared from his sight. T.W. mentioned that he routinely walked across the road to his stepfather’s house at night to check on him. On one occasion as he walked past one back corner of the house he heard a noise near the opposite corner. Before he could bring his flashlight up, he saw a dark brown figure running quickly and noisily into the nearby woods. He said there was no outside lighting that was turned on, so he could not provide any other description of the figure. In one section of his report he very briefly mentioned the disappearance of dogs and the mutilation of a hog in the area. When asked about the hog incident he said that about ten years ago his sister, who lives in the area, obtained and reared a hog as a “pet”. The hog was kept in an outside pen from which it escaped at will, but never strayed from the immediate vicinity of the house or the outbuilding in which its primary food was kept. Table scraps were also routinely placed in the feed container inside the hog pen. Over time the hog attained a reported weight of about 400 pounds. One morning the hog could not be seen in the only areas it usually traveled. During a quick search of the property the hog was found dead and mutilated about 50 yards from its pen. The location of the hog was in a straight line from the pen toward a heavily forested mountain area containing deep ravines and waterfalls. The hog’s body showed “deep slashes all over it.” T.W. described the “slashes” as being at least one-half inch wide and at least one-half inch deep gouges. In addition, it was noted that the hog’s neck appeared to have been twisted to one side, and one front leg was broken, with the upper bone of that leg displaced at the shoulder joint. From the time of the hog’s death to the time of this witness' sightings of the dark bipedal animals in 2017, he stated that at least five large dogs mysteriously disappeared from the general area. His German Sheppard, his stepfather’s German Sheppard, a relative’s Rottweiler and two other large dogs belonging to area residents disappeared at various intervals during that period. All the dogs were reported to be very protective of their respective owners, their families and their home sites. As he wrote in his report, prior to his close encounter with the “big human like figure”, he was a total skeptic about such an animal’s existence. He stated his submission was primarily to alert others that such animals do in fact exist and stated that he now understands how the animals are able to evade humans. The person submitting the initial report, T.K., is an unusually well trained observer and a credible witness. This witness served ten years in the U.S. Marines and was directly involved in the Desert Shield and Desert Storm operations. He later served as a deputy sheriff in both AR &amp; MS, and received extensive training and certifications in many aspects of law enforcement, including criminal investigations. After being told the extent and details of the events he briefly mentioned in his submission, and after investigating numerous cases of the unusual disappearance, injuries or death of livestock and pets in the rural parts of the southwest for many years, this investigator is reasonably certain that: - The general area described in the report has had a population of enigmatic bipedal primates for a least several years -These animals forage for food near the homes in the area when natural food sources are scarce. - If dogs of any size challenge them during these foraging forays, and do not retreat when approached, the dogs may be injured or killed. - When dogs are killed by the enigmatic primates, the bodies may be carried away and thrown in inaccessible locations. -The hog which was found dead and mutilated as described was not killed by any large predator known to exist in the area of the U.S. described in this report.</t>
  </si>
  <si>
    <t>https://www.bfro.net/GDB/show_report.asp?id=58768</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</si>
  <si>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</si>
  <si>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</si>
  <si>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</si>
  <si>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</si>
  <si>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</si>
  <si>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</si>
  <si>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</si>
  <si>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</si>
  <si>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</si>
  <si>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</si>
  <si>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</si>
  <si>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</si>
  <si>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</si>
  <si>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</si>
  <si>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</si>
  <si>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</si>
  <si>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feet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</si>
  <si>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</si>
  <si>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</si>
  <si>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</si>
  <si>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</si>
  <si>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</si>
  <si>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</si>
  <si>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</si>
  <si>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</si>
  <si>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</si>
  <si>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</si>
  <si>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</si>
  <si>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</si>
  <si>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</si>
  <si>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</si>
  <si>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</si>
  <si>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</si>
  <si>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</si>
  <si>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</si>
  <si>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</si>
  <si>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</si>
  <si>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</si>
  <si>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</si>
  <si>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object thrown</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</si>
  <si>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</si>
  <si>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</si>
  <si>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</si>
  <si>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</si>
  <si>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</si>
  <si>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</si>
  <si>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</si>
  <si>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</si>
  <si>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</si>
  <si>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</si>
  <si>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</si>
  <si>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</si>
  <si>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</si>
  <si>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</si>
  <si>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</si>
  <si>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</si>
  <si>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</si>
  <si>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</si>
  <si>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</si>
  <si>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</si>
  <si>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</si>
  <si>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</si>
  <si>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</si>
  <si>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</si>
  <si>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</si>
  <si>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</si>
  <si>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</si>
  <si>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</si>
  <si>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</si>
  <si>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</si>
  <si>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</si>
  <si>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</si>
  <si>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</si>
  <si>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</si>
  <si>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</si>
  <si>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</si>
  <si>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</si>
  <si>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</si>
  <si>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</si>
  <si>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</si>
  <si>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</si>
  <si>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</si>
  <si>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</si>
  <si>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</si>
  <si>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</si>
  <si>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</si>
  <si>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</si>
  <si>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</si>
  <si>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</si>
  <si>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</si>
  <si>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</si>
  <si>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</si>
  <si>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</si>
  <si>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</si>
  <si>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</si>
  <si>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</si>
  <si>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</si>
  <si>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</si>
  <si>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</si>
  <si>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</si>
  <si>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</si>
  <si>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</si>
  <si>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</si>
  <si>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</si>
  <si>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</si>
  <si>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</si>
  <si>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</si>
  <si>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</si>
  <si>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</si>
  <si>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</si>
  <si>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</si>
  <si>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</si>
  <si>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</si>
  <si>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</si>
  <si>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</si>
  <si>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</si>
  <si>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</si>
  <si>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</si>
  <si>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</si>
  <si>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</si>
  <si>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</si>
  <si>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</si>
  <si>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</si>
  <si>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</si>
  <si>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</si>
  <si>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</si>
  <si>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</si>
  <si>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</si>
  <si>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</si>
  <si>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</si>
  <si>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</si>
  <si>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</si>
  <si>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</si>
  <si>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</si>
  <si>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</si>
  <si>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</si>
  <si>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</si>
  <si>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</si>
  <si>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</si>
  <si>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</si>
  <si>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</si>
  <si>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</si>
  <si>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</si>
  <si>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</si>
  <si>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</si>
  <si>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</si>
  <si>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</si>
  <si>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</si>
  <si>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</si>
  <si>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</si>
  <si>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</si>
  <si>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</si>
  <si>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</si>
  <si>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</si>
  <si>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</si>
  <si>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</si>
  <si>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</si>
  <si>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</si>
  <si>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</si>
  <si>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</si>
  <si>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</si>
  <si>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</si>
  <si>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</si>
  <si>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</si>
  <si>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</si>
  <si>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</si>
  <si>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</si>
  <si>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</si>
  <si>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</si>
  <si>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</si>
  <si>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</si>
  <si>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</si>
  <si>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</si>
  <si>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</si>
  <si>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</si>
  <si>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</si>
  <si>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</si>
  <si>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</si>
  <si>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</si>
  <si>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</si>
  <si>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</si>
  <si>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</si>
  <si>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</si>
  <si>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</si>
  <si>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</si>
  <si>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</si>
  <si>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</si>
  <si>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</si>
  <si>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</si>
  <si>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</si>
  <si>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</si>
  <si>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</si>
  <si>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</si>
  <si>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</si>
  <si>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</si>
  <si>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</si>
  <si>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</si>
  <si>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</si>
  <si>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</si>
  <si>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</si>
  <si>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</si>
  <si>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</si>
  <si>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</si>
  <si>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</si>
  <si>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</si>
  <si>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</si>
  <si>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</si>
  <si>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</si>
  <si>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</si>
  <si>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</si>
  <si>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</si>
  <si>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</si>
  <si>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</si>
  <si>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</si>
  <si>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</si>
  <si>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</si>
  <si>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</si>
  <si>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</si>
  <si>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</si>
  <si>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</si>
  <si>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</si>
  <si>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</si>
  <si>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</si>
  <si>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</si>
  <si>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</si>
  <si>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</si>
  <si>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</si>
  <si>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</si>
  <si>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</si>
  <si>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</si>
  <si>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</si>
  <si>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</si>
  <si>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</si>
  <si>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</si>
  <si>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</si>
  <si>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</si>
  <si>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</si>
  <si>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</si>
  <si>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</si>
  <si>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</si>
  <si>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</si>
  <si>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</si>
  <si>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</si>
  <si>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</si>
  <si>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</si>
  <si>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</si>
  <si>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</si>
  <si>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</si>
  <si>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</si>
  <si>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</si>
  <si>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</si>
  <si>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</si>
  <si>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</si>
  <si>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</si>
  <si>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</si>
  <si>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</si>
  <si>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</si>
  <si>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</si>
  <si>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</si>
  <si>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</si>
  <si>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</si>
  <si>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</si>
  <si>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</si>
  <si>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</si>
  <si>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</si>
  <si>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</si>
  <si>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</si>
  <si>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</si>
  <si>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</si>
  <si>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</si>
  <si>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</si>
  <si>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</si>
  <si>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</si>
  <si>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</si>
  <si>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</si>
  <si>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</si>
  <si>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</si>
  <si>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</si>
  <si>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</si>
  <si>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</si>
  <si>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</si>
  <si>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</si>
  <si>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</si>
  <si>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</si>
  <si>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</si>
  <si>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</si>
  <si>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</si>
  <si>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</si>
  <si>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</si>
  <si>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</si>
  <si>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</si>
  <si>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</si>
  <si>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</si>
  <si>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</si>
  <si>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</si>
  <si>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</si>
  <si>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</si>
  <si>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</si>
  <si>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</si>
  <si>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</si>
  <si>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</si>
  <si>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</si>
  <si>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</si>
  <si>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</si>
  <si>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</si>
  <si>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</si>
  <si>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</si>
  <si>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</si>
  <si>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</si>
  <si>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</si>
  <si>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</si>
  <si>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</si>
  <si>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</si>
  <si>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</si>
  <si>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</si>
  <si>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</si>
  <si>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</si>
  <si>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</si>
  <si>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</si>
  <si>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</si>
  <si>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</si>
  <si>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</si>
  <si>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</si>
  <si>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</si>
  <si>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</si>
  <si>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</si>
  <si>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</si>
  <si>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</si>
  <si>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</si>
  <si>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</si>
  <si>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</si>
  <si>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</si>
  <si>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</si>
  <si>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</si>
  <si>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</si>
  <si>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</si>
  <si>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</si>
  <si>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</si>
  <si>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</si>
  <si>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</si>
  <si>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</si>
  <si>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</si>
  <si>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</si>
  <si>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</si>
  <si>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</si>
  <si>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</si>
  <si>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</si>
  <si>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</si>
  <si>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</si>
  <si>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</si>
  <si>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</si>
  <si>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</si>
  <si>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</si>
  <si>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</si>
  <si>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</si>
  <si>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</si>
  <si>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</si>
  <si>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</si>
  <si>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</si>
  <si>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</si>
  <si>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</si>
  <si>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</si>
  <si>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</si>
  <si>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</si>
  <si>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</si>
  <si>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</si>
  <si>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</si>
  <si>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</si>
  <si>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</si>
  <si>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</si>
  <si>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</si>
  <si>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</si>
  <si>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</si>
  <si>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</si>
  <si>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</si>
  <si>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</si>
  <si>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</si>
  <si>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</si>
  <si>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</si>
  <si>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</si>
  <si>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</si>
  <si>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</si>
  <si>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</si>
  <si>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</si>
  <si>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</si>
  <si>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</si>
  <si>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</si>
  <si>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</si>
  <si>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</si>
  <si>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</si>
  <si>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</si>
  <si>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small</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</si>
  <si>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</si>
  <si>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</si>
  <si>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</si>
  <si>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</si>
  <si>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</si>
  <si>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</si>
  <si>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</si>
  <si>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</si>
  <si>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</si>
  <si>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</si>
  <si>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</si>
  <si>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</si>
  <si>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</si>
  <si>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</si>
  <si>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</si>
  <si>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</si>
  <si>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</si>
  <si>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</si>
  <si>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</si>
  <si>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</si>
  <si>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</si>
  <si>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</si>
  <si>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</si>
  <si>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</si>
  <si>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</si>
  <si>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</si>
  <si>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</si>
  <si>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</si>
  <si>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</si>
  <si>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</si>
  <si>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</si>
  <si>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</si>
  <si>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</si>
  <si>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</si>
  <si>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</si>
  <si>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</si>
  <si>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</si>
  <si>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</si>
  <si>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</si>
  <si>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</si>
  <si>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</si>
  <si>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</si>
  <si>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</si>
  <si>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</si>
  <si>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</si>
  <si>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</si>
  <si>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</si>
  <si>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</si>
  <si>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</si>
  <si>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</si>
  <si>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</si>
  <si>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</si>
  <si>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</si>
  <si>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</si>
  <si>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</si>
  <si>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</si>
  <si>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</si>
  <si>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</si>
  <si>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</si>
  <si>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</si>
  <si>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</si>
  <si>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</si>
  <si>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</si>
  <si>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</si>
  <si>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</si>
  <si>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</si>
  <si>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</si>
  <si>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</si>
  <si>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</si>
  <si>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</si>
  <si>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</si>
  <si>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</si>
  <si>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</si>
  <si>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</si>
  <si>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</si>
  <si>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</si>
  <si>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</si>
  <si>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</si>
  <si>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</si>
  <si>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</si>
  <si>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</si>
  <si>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</si>
  <si>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</si>
  <si>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</si>
  <si>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</si>
  <si>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</si>
  <si>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</si>
  <si>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</si>
  <si>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</si>
  <si>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</si>
  <si>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</si>
  <si>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</si>
  <si>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</si>
  <si>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</si>
  <si>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</si>
  <si>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</si>
  <si>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</si>
  <si>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</si>
  <si>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</si>
  <si>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</si>
  <si>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</si>
  <si>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</si>
  <si>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</si>
  <si>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</si>
  <si>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</si>
  <si>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</si>
  <si>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</si>
  <si>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</si>
  <si>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</si>
  <si>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</si>
  <si>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</si>
  <si>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</si>
  <si>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</si>
  <si>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</si>
  <si>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</si>
  <si>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</si>
  <si>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</si>
  <si>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</si>
  <si>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</si>
  <si>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</si>
  <si>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</si>
  <si>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</si>
  <si>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</si>
  <si>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</si>
  <si>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</si>
  <si>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</si>
  <si>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</si>
  <si>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</si>
  <si>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</si>
  <si>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</si>
  <si>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</si>
  <si>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</si>
  <si>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</si>
  <si>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</si>
  <si>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</si>
  <si>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</si>
  <si>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</si>
  <si>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</si>
  <si>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</si>
  <si>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</si>
  <si>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</si>
  <si>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</si>
  <si>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</si>
  <si>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</si>
  <si>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</si>
  <si>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footprints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</si>
  <si>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</si>
  <si>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</si>
  <si>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</si>
  <si>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</si>
  <si>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</si>
  <si>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</si>
  <si>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</si>
  <si>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</si>
  <si>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</si>
  <si>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</si>
  <si>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</si>
  <si>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</si>
  <si>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</si>
  <si>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</si>
  <si>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</si>
  <si>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</si>
  <si>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</si>
  <si>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</si>
  <si>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</si>
  <si>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</si>
  <si>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</si>
  <si>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</si>
  <si>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</si>
  <si>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</si>
  <si>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</si>
  <si>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</si>
  <si>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</si>
  <si>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</si>
  <si>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</si>
  <si>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</si>
  <si>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</si>
  <si>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</si>
  <si>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</si>
  <si>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</si>
  <si>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</si>
  <si>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</si>
  <si>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</si>
  <si>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</si>
  <si>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</si>
  <si>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</si>
  <si>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</si>
  <si>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</si>
  <si>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</si>
  <si>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</si>
  <si>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</si>
  <si>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</si>
  <si>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</si>
  <si>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</si>
  <si>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</si>
  <si>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</si>
  <si>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</si>
  <si>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</si>
  <si>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</si>
  <si>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</si>
  <si>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</si>
  <si>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</si>
  <si>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</si>
  <si>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</si>
  <si>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</si>
  <si>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</si>
  <si>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</si>
  <si>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</si>
  <si>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</si>
  <si>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</si>
  <si>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</si>
  <si>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</si>
  <si>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</si>
  <si>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</si>
  <si>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</si>
  <si>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</si>
  <si>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</si>
  <si>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</si>
  <si>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</si>
  <si>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</si>
  <si>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</si>
  <si>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</si>
  <si>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</si>
  <si>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</si>
  <si>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</si>
  <si>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</si>
  <si>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</si>
  <si>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</si>
  <si>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</si>
  <si>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</si>
  <si>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</si>
  <si>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</si>
  <si>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</si>
  <si>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</si>
  <si>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</si>
  <si>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</si>
  <si>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</si>
  <si>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</si>
  <si>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</si>
  <si>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</si>
  <si>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</si>
  <si>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</si>
  <si>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</si>
  <si>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</si>
  <si>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</si>
  <si>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</si>
  <si>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</si>
  <si>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</si>
  <si>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</si>
  <si>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</si>
  <si>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</si>
  <si>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</si>
  <si>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</si>
  <si>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</si>
  <si>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</si>
  <si>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</si>
  <si>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</si>
  <si>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</si>
  <si>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</si>
  <si>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</si>
  <si>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</si>
  <si>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</si>
  <si>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</si>
  <si>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</si>
  <si>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</si>
  <si>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</si>
  <si>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</si>
  <si>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</si>
  <si>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</si>
  <si>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</si>
  <si>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</si>
  <si>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</si>
  <si>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</si>
  <si>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</si>
  <si>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</si>
  <si>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</si>
  <si>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</si>
  <si>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</si>
  <si>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</si>
  <si>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</si>
  <si>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</si>
  <si>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</si>
  <si>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</si>
  <si>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</si>
  <si>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</si>
  <si>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</si>
  <si>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</si>
  <si>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</si>
  <si>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</si>
  <si>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</si>
  <si>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</si>
  <si>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</si>
  <si>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</si>
  <si>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</si>
  <si>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</si>
  <si>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</si>
  <si>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</si>
  <si>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</si>
  <si>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</si>
  <si>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</si>
  <si>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</si>
  <si>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</si>
  <si>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</si>
  <si>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</si>
  <si>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</si>
  <si>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</si>
  <si>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</si>
  <si>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</si>
  <si>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</si>
  <si>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</si>
  <si>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</si>
  <si>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</si>
  <si>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</si>
  <si>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</si>
  <si>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</si>
  <si>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</si>
  <si>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</si>
  <si>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</si>
  <si>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</si>
  <si>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</si>
  <si>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</si>
  <si>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</si>
  <si>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</si>
  <si>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</si>
  <si>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</si>
  <si>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</si>
  <si>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</si>
  <si>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</si>
  <si>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</si>
  <si>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</si>
  <si>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running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</si>
  <si>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</si>
  <si>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</si>
  <si>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</si>
  <si>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</si>
  <si>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</si>
  <si>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</si>
  <si>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</si>
  <si>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</si>
  <si>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</si>
  <si>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</si>
  <si>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</si>
  <si>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</si>
  <si>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</si>
  <si>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</si>
  <si>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</si>
  <si>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</si>
  <si>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</si>
  <si>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</si>
  <si>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</si>
  <si>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</si>
  <si>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</si>
  <si>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</si>
  <si>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</si>
  <si>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</si>
  <si>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</si>
  <si>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</si>
  <si>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</si>
  <si>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</si>
  <si>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</si>
  <si>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</si>
  <si>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</si>
  <si>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</si>
  <si>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</si>
  <si>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</si>
  <si>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</si>
  <si>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</si>
  <si>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</si>
  <si>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</si>
  <si>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</si>
  <si>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</si>
  <si>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</si>
  <si>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</si>
  <si>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</si>
  <si>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</si>
  <si>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</si>
  <si>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</si>
  <si>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</si>
  <si>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</si>
  <si>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</si>
  <si>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</si>
  <si>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</si>
  <si>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</si>
  <si>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</si>
  <si>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</si>
  <si>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</si>
  <si>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</si>
  <si>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</si>
  <si>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</si>
  <si>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</si>
  <si>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</si>
  <si>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</si>
  <si>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</si>
  <si>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</si>
  <si>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</si>
  <si>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</si>
  <si>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</si>
  <si>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</si>
  <si>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</si>
  <si>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</si>
  <si>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</si>
  <si>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</si>
  <si>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</si>
  <si>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</si>
  <si>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</si>
  <si>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</si>
  <si>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</si>
  <si>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</si>
  <si>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</si>
  <si>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</si>
  <si>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</si>
  <si>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</si>
  <si>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</si>
  <si>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</si>
  <si>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</si>
  <si>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</si>
  <si>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</si>
  <si>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</si>
  <si>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</si>
  <si>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</si>
  <si>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</si>
  <si>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</si>
  <si>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</si>
  <si>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</si>
  <si>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</si>
  <si>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</si>
  <si>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</si>
  <si>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</si>
  <si>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</si>
  <si>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</si>
  <si>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</si>
  <si>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</si>
  <si>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</si>
  <si>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</si>
  <si>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</si>
  <si>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</si>
  <si>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</si>
  <si>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</si>
  <si>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</si>
  <si>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</si>
  <si>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</si>
  <si>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</si>
  <si>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</si>
  <si>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</si>
  <si>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</si>
  <si>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</si>
  <si>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</si>
  <si>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</si>
  <si>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</si>
  <si>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</si>
  <si>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</si>
  <si>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</si>
  <si>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</si>
  <si>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</si>
  <si>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</si>
  <si>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</si>
  <si>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</si>
  <si>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</si>
  <si>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</si>
  <si>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</si>
  <si>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</si>
  <si>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</si>
  <si>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</si>
  <si>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</si>
  <si>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</si>
  <si>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footpint</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</si>
  <si>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</si>
  <si>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</si>
  <si>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</si>
  <si>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</si>
  <si>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</si>
  <si>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</si>
  <si>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</si>
  <si>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</si>
  <si>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</si>
  <si>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</si>
  <si>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</si>
  <si>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</si>
  <si>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</si>
  <si>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</si>
  <si>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</si>
  <si>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</si>
  <si>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</si>
  <si>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</si>
  <si>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</si>
  <si>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</si>
  <si>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</si>
  <si>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</si>
  <si>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</si>
  <si>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</si>
  <si>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</si>
  <si>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</si>
  <si>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</si>
  <si>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</si>
  <si>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</si>
  <si>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</si>
  <si>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</si>
  <si>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</si>
  <si>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</si>
  <si>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</si>
  <si>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</si>
  <si>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</si>
  <si>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</si>
  <si>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</si>
  <si>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</si>
  <si>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</si>
  <si>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</si>
  <si>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</si>
  <si>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</si>
  <si>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</si>
  <si>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</si>
  <si>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</si>
  <si>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</si>
  <si>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</si>
  <si>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</si>
  <si>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</si>
  <si>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</si>
  <si>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</si>
  <si>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</si>
  <si>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</si>
  <si>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</si>
  <si>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</si>
  <si>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</si>
  <si>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</si>
  <si>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</si>
  <si>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</si>
  <si>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</si>
  <si>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</si>
  <si>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</si>
  <si>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</si>
  <si>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</si>
  <si>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</si>
  <si>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</si>
  <si>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</si>
  <si>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</si>
  <si>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</si>
  <si>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</si>
  <si>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</si>
  <si>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</si>
  <si>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</si>
  <si>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</si>
  <si>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</si>
  <si>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</si>
  <si>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</si>
  <si>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</si>
  <si>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</si>
  <si>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</si>
  <si>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</si>
  <si>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</si>
  <si>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</si>
  <si>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</si>
  <si>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</si>
  <si>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</si>
  <si>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</si>
  <si>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</si>
  <si>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</si>
  <si>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</si>
  <si>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</si>
  <si>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</si>
  <si>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</si>
  <si>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</si>
  <si>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</si>
  <si>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</si>
  <si>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</si>
  <si>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</si>
  <si>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</si>
  <si>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</si>
  <si>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</si>
  <si>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</si>
  <si>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</si>
  <si>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</si>
  <si>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</si>
  <si>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</si>
  <si>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</si>
  <si>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</si>
  <si>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</si>
  <si>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</si>
  <si>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</si>
  <si>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</si>
  <si>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</si>
  <si>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</si>
  <si>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</si>
  <si>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</si>
  <si>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</si>
  <si>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</si>
  <si>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</si>
  <si>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</si>
  <si>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</si>
  <si>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</si>
  <si>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</si>
  <si>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</si>
  <si>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</si>
  <si>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</si>
  <si>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</si>
  <si>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</si>
  <si>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</si>
  <si>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</si>
  <si>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</si>
  <si>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</si>
  <si>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</si>
  <si>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</si>
  <si>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</si>
  <si>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</si>
  <si>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red-brown</t>
  </si>
  <si>
    <t>high cheek bones , brow ridge above eyes , bottom of feet were brown with purple tinge</t>
  </si>
  <si>
    <t>road crossing , hands were fists as it ran with thumbs up but bent back</t>
  </si>
  <si>
    <t>https://www.bfro.net/GDB/show_report.asp?id=64111</t>
  </si>
  <si>
    <t>camping activity</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</si>
  <si>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</si>
  <si>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</si>
  <si>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</si>
  <si>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</si>
  <si>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</si>
  <si>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</si>
  <si>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</si>
  <si>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</si>
  <si>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</si>
  <si>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</si>
  <si>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</si>
  <si>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</si>
  <si>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</si>
  <si>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</si>
  <si>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</si>
  <si>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</si>
  <si>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</si>
  <si>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</si>
  <si>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</si>
  <si>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</si>
  <si>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</si>
  <si>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</si>
  <si>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</si>
  <si>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</si>
  <si>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</si>
  <si>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</si>
  <si>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</si>
  <si>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</si>
  <si>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</si>
  <si>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</si>
  <si>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</si>
  <si>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</si>
  <si>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</si>
  <si>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</si>
  <si>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</si>
  <si>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</si>
  <si>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</si>
  <si>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</si>
  <si>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</si>
  <si>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</si>
  <si>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</si>
  <si>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</si>
  <si>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</si>
  <si>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</si>
  <si>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</si>
  <si>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</si>
  <si>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</si>
  <si>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</si>
  <si>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</si>
  <si>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</si>
  <si>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</si>
  <si>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</si>
  <si>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</si>
  <si>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</si>
  <si>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</si>
  <si>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</si>
  <si>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</si>
  <si>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</si>
  <si>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</si>
  <si>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</si>
  <si>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</si>
  <si>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</si>
  <si>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</si>
  <si>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</si>
  <si>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</si>
  <si>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</si>
  <si>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</si>
  <si>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</si>
  <si>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</si>
  <si>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</si>
  <si>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</si>
  <si>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</si>
  <si>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</si>
  <si>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</si>
  <si>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</si>
  <si>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</si>
  <si>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</si>
  <si>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</si>
  <si>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</si>
  <si>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</si>
  <si>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</si>
  <si>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</si>
  <si>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</si>
  <si>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</si>
  <si>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</si>
  <si>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</si>
  <si>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</si>
  <si>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</si>
  <si>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</si>
  <si>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</si>
  <si>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</si>
  <si>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</si>
  <si>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</si>
  <si>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</si>
  <si>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</si>
  <si>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</si>
  <si>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</si>
  <si>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</si>
  <si>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</si>
  <si>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</si>
  <si>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</si>
  <si>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</si>
  <si>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</si>
  <si>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</si>
  <si>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</si>
  <si>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</si>
  <si>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</si>
  <si>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</si>
  <si>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</si>
  <si>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</si>
  <si>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</si>
  <si>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</si>
  <si>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</si>
  <si>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</si>
  <si>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</si>
  <si>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</si>
  <si>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</si>
  <si>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</si>
  <si>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</si>
  <si>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</si>
  <si>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</si>
  <si>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</si>
  <si>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</si>
  <si>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</si>
  <si>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</si>
  <si>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</si>
  <si>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</si>
  <si>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</si>
  <si>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</si>
  <si>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</si>
  <si>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</si>
  <si>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</si>
  <si>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</si>
  <si>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</si>
  <si>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</si>
  <si>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</si>
  <si>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</si>
  <si>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</si>
  <si>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</si>
  <si>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</si>
  <si>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</si>
  <si>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</si>
  <si>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</si>
  <si>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</si>
  <si>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</si>
  <si>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</si>
  <si>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</si>
  <si>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</si>
  <si>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</si>
  <si>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</si>
  <si>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</si>
  <si>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</si>
  <si>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</si>
  <si>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</si>
  <si>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</si>
  <si>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</si>
  <si>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</si>
  <si>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</si>
  <si>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</si>
  <si>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</si>
  <si>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</si>
  <si>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</si>
  <si>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</si>
  <si>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</si>
  <si>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</si>
  <si>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</si>
  <si>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</si>
  <si>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</si>
  <si>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</si>
  <si>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</si>
  <si>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</si>
  <si>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</si>
  <si>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</si>
  <si>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</si>
  <si>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</si>
  <si>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</si>
  <si>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</si>
  <si>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</si>
  <si>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</si>
  <si>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</si>
  <si>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</si>
  <si>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</si>
  <si>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</si>
  <si>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</si>
  <si>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</si>
  <si>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</si>
  <si>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</si>
  <si>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</si>
  <si>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</si>
  <si>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</si>
  <si>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</si>
  <si>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</si>
  <si>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</si>
  <si>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</si>
  <si>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</si>
  <si>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</si>
  <si>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</si>
  <si>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</si>
  <si>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</si>
  <si>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</si>
  <si>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</si>
  <si>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</si>
  <si>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</si>
  <si>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</si>
  <si>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</si>
  <si>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</si>
  <si>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</si>
  <si>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</si>
  <si>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</si>
  <si>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</si>
  <si>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</si>
  <si>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</si>
  <si>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</si>
  <si>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</si>
  <si>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</si>
  <si>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</si>
  <si>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</si>
  <si>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</si>
  <si>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</si>
  <si>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</si>
  <si>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</si>
  <si>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</si>
  <si>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</si>
  <si>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</si>
  <si>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</si>
  <si>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</si>
  <si>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</si>
  <si>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</si>
  <si>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</si>
  <si>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</si>
  <si>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</si>
  <si>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</si>
  <si>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</si>
  <si>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</si>
  <si>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</si>
  <si>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</si>
  <si>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</si>
  <si>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</si>
  <si>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</si>
  <si>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</si>
  <si>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</si>
  <si>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</si>
  <si>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</si>
  <si>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</si>
  <si>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</si>
  <si>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</si>
  <si>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</si>
  <si>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</si>
  <si>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</si>
  <si>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</si>
  <si>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</si>
  <si>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</si>
  <si>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</si>
  <si>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</si>
  <si>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</si>
  <si>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</si>
  <si>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</si>
  <si>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</si>
  <si>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</si>
  <si>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</si>
  <si>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</si>
  <si>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</si>
  <si>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</si>
  <si>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</si>
  <si>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</si>
  <si>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</si>
  <si>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</si>
  <si>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</si>
  <si>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</si>
  <si>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</si>
  <si>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</si>
  <si>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</si>
  <si>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</si>
  <si>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</si>
  <si>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</si>
  <si>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</si>
  <si>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</si>
  <si>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</si>
  <si>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</si>
  <si>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</si>
  <si>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</si>
  <si>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</si>
  <si>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</si>
  <si>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</si>
  <si>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</si>
  <si>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</si>
  <si>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</si>
  <si>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</si>
  <si>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</si>
  <si>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</si>
  <si>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</si>
  <si>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</si>
  <si>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</si>
  <si>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</si>
  <si>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</si>
  <si>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</si>
  <si>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</si>
  <si>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</si>
  <si>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</si>
  <si>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</si>
  <si>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</si>
  <si>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</si>
  <si>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</si>
  <si>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</si>
  <si>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</si>
  <si>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</si>
  <si>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</si>
  <si>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</si>
  <si>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</si>
  <si>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</si>
  <si>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</si>
  <si>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</si>
  <si>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</si>
  <si>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</si>
  <si>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</si>
  <si>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</si>
  <si>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</si>
  <si>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</si>
  <si>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</si>
  <si>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</si>
  <si>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</si>
  <si>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</si>
  <si>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</si>
  <si>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</si>
  <si>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</si>
  <si>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</si>
  <si>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</si>
  <si>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</si>
  <si>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</si>
  <si>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</si>
  <si>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</si>
  <si>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</si>
  <si>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</si>
  <si>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</si>
  <si>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</si>
  <si>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</si>
  <si>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</si>
  <si>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</si>
  <si>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</si>
  <si>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</si>
  <si>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</si>
  <si>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</si>
  <si>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</si>
  <si>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</si>
  <si>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</si>
  <si>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</si>
  <si>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</si>
  <si>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</si>
  <si>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</si>
  <si>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</si>
  <si>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</si>
  <si>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</si>
  <si>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</si>
  <si>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</si>
  <si>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</si>
  <si>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</si>
  <si>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</si>
  <si>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</si>
  <si>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</si>
  <si>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</si>
  <si>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</si>
  <si>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</si>
  <si>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</si>
  <si>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</si>
  <si>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</si>
  <si>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</si>
  <si>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</si>
  <si>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</si>
  <si>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</si>
  <si>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</si>
  <si>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</si>
  <si>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</si>
  <si>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</si>
  <si>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</si>
  <si>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</si>
  <si>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</si>
  <si>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</si>
  <si>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</si>
  <si>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</si>
  <si>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</si>
  <si>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</si>
  <si>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</si>
  <si>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</si>
  <si>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</si>
  <si>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</si>
  <si>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</si>
  <si>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</si>
  <si>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</si>
  <si>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</si>
  <si>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</si>
  <si>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</si>
  <si>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</si>
  <si>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</si>
  <si>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</si>
  <si>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</si>
  <si>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</si>
  <si>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</si>
  <si>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</si>
  <si>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</si>
  <si>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</si>
  <si>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</si>
  <si>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</si>
  <si>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</si>
  <si>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</si>
  <si>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</si>
  <si>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</si>
  <si>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</si>
  <si>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</si>
  <si>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</si>
  <si>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</si>
  <si>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</si>
  <si>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</si>
  <si>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</si>
  <si>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</si>
  <si>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</si>
  <si>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</si>
  <si>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</si>
  <si>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</si>
  <si>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</si>
  <si>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</si>
  <si>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</si>
  <si>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</si>
  <si>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</si>
  <si>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</si>
  <si>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</si>
  <si>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</si>
  <si>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</si>
  <si>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</si>
  <si>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</si>
  <si>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</si>
  <si>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</si>
  <si>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</si>
  <si>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</si>
  <si>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</si>
  <si>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</si>
  <si>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</si>
  <si>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</si>
  <si>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</si>
  <si>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</si>
  <si>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</si>
  <si>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</si>
  <si>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</si>
  <si>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</si>
  <si>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</si>
  <si>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</si>
  <si>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</si>
  <si>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</si>
  <si>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</si>
  <si>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</si>
  <si>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</si>
  <si>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</si>
  <si>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</si>
  <si>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</si>
  <si>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</si>
  <si>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</si>
  <si>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</si>
  <si>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</si>
  <si>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</si>
  <si>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</si>
  <si>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</si>
  <si>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</si>
  <si>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</si>
  <si>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</si>
  <si>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</si>
  <si>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</si>
  <si>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</si>
  <si>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</si>
  <si>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</si>
  <si>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</si>
  <si>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</si>
  <si>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</si>
  <si>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</si>
  <si>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</si>
  <si>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</si>
  <si>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</si>
  <si>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</si>
  <si>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</si>
  <si>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</si>
  <si>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</si>
  <si>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</si>
  <si>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</si>
  <si>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</si>
  <si>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</si>
  <si>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</si>
  <si>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</si>
  <si>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</si>
  <si>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</si>
  <si>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</si>
  <si>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</si>
  <si>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</si>
  <si>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</si>
  <si>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</si>
  <si>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</si>
  <si>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</si>
  <si>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</si>
  <si>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</si>
  <si>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</si>
  <si>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</si>
  <si>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</si>
  <si>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</si>
  <si>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</si>
  <si>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</si>
  <si>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</si>
  <si>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</si>
  <si>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</si>
  <si>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</si>
  <si>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</si>
  <si>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</si>
  <si>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</si>
  <si>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</si>
  <si>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</si>
  <si>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</si>
  <si>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</si>
  <si>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</si>
  <si>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</si>
  <si>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</si>
  <si>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</si>
  <si>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</si>
  <si>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</si>
  <si>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</si>
  <si>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</si>
  <si>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</si>
  <si>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</si>
  <si>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</si>
  <si>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</si>
  <si>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</si>
  <si>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</si>
  <si>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</si>
  <si>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</si>
  <si>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</si>
  <si>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</si>
  <si>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</si>
  <si>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</si>
  <si>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</si>
  <si>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</si>
  <si>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</si>
  <si>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</si>
  <si>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</si>
  <si>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</si>
  <si>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</si>
  <si>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</si>
  <si>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</si>
  <si>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</si>
  <si>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</si>
  <si>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</si>
  <si>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</si>
  <si>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</si>
  <si>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</si>
  <si>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</si>
  <si>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</si>
  <si>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</si>
  <si>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</si>
  <si>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</si>
  <si>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</si>
  <si>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</si>
  <si>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</si>
  <si>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</si>
  <si>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</si>
  <si>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</si>
  <si>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</si>
  <si>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</si>
  <si>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</si>
  <si>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</si>
  <si>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</si>
  <si>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</si>
  <si>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</si>
  <si>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</si>
  <si>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</si>
  <si>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</si>
  <si>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</si>
  <si>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</si>
  <si>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</si>
  <si>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</si>
  <si>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</si>
  <si>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</si>
  <si>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</si>
  <si>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</si>
  <si>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</si>
  <si>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</si>
  <si>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</si>
  <si>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</si>
  <si>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</si>
  <si>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</si>
  <si>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</si>
  <si>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</si>
  <si>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</si>
  <si>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</si>
  <si>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</si>
  <si>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</si>
  <si>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</si>
  <si>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</si>
  <si>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</si>
  <si>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</si>
  <si>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</si>
  <si>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</si>
  <si>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</si>
  <si>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road crosing</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</si>
  <si>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</si>
  <si>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</si>
  <si>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</si>
  <si>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</si>
  <si>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</si>
  <si>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</si>
  <si>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</si>
  <si>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</si>
  <si>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</si>
  <si>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</si>
  <si>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</si>
  <si>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</si>
  <si>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</si>
  <si>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</si>
  <si>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</si>
  <si>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</si>
  <si>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</si>
  <si>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</si>
  <si>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</si>
  <si>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</si>
  <si>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</si>
  <si>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</si>
  <si>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</si>
  <si>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</si>
  <si>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</si>
  <si>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</si>
  <si>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</si>
  <si>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</si>
  <si>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</si>
  <si>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</si>
  <si>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</si>
  <si>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</si>
  <si>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</si>
  <si>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</si>
  <si>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</si>
  <si>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</si>
  <si>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</si>
  <si>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</si>
  <si>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</si>
  <si>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</si>
  <si>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</si>
  <si>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</si>
  <si>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</si>
  <si>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</si>
  <si>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</si>
  <si>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</si>
  <si>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</si>
  <si>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</si>
  <si>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</si>
  <si>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</si>
  <si>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</si>
  <si>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</si>
  <si>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</si>
  <si>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</si>
  <si>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</si>
  <si>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</si>
  <si>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</si>
  <si>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</si>
  <si>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</si>
  <si>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</si>
  <si>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</si>
  <si>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</si>
  <si>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</si>
  <si>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</si>
  <si>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</si>
  <si>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</si>
  <si>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</si>
  <si>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</si>
  <si>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</si>
  <si>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</si>
  <si>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</si>
  <si>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</si>
  <si>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</si>
  <si>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</si>
  <si>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</si>
  <si>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vocalizing</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</si>
  <si>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</si>
  <si>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</si>
  <si>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</si>
  <si>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</si>
  <si>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</si>
  <si>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</si>
  <si>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</si>
  <si>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</si>
  <si>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</si>
  <si>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</si>
  <si>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</si>
  <si>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</si>
  <si>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</si>
  <si>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</si>
  <si>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</si>
  <si>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</si>
  <si>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</si>
  <si>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</si>
  <si>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</si>
  <si>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</si>
  <si>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</si>
  <si>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</si>
  <si>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</si>
  <si>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</si>
  <si>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</si>
  <si>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</si>
  <si>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</si>
  <si>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</si>
  <si>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</si>
  <si>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</si>
  <si>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</si>
  <si>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</si>
  <si>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</si>
  <si>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</si>
  <si>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</si>
  <si>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</si>
  <si>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</si>
  <si>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</si>
  <si>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</si>
  <si>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</si>
  <si>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</si>
  <si>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</si>
  <si>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</si>
  <si>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</si>
  <si>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</si>
  <si>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</si>
  <si>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</si>
  <si>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</si>
  <si>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</si>
  <si>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</si>
  <si>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</si>
  <si>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</si>
  <si>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</si>
  <si>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</si>
  <si>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</si>
  <si>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</si>
  <si>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</si>
  <si>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</si>
  <si>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</si>
  <si>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</si>
  <si>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</si>
  <si>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</si>
  <si>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</si>
  <si>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</si>
  <si>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</si>
  <si>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</si>
  <si>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</si>
  <si>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</si>
  <si>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</si>
  <si>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</si>
  <si>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</si>
  <si>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</si>
  <si>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</si>
  <si>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</si>
  <si>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</si>
  <si>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</si>
  <si>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</si>
  <si>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</si>
  <si>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</si>
  <si>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</si>
  <si>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</si>
  <si>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</si>
  <si>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</si>
  <si>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</si>
  <si>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</si>
  <si>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</si>
  <si>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</si>
  <si>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</si>
  <si>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</si>
  <si>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</si>
  <si>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</si>
  <si>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</si>
  <si>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</si>
  <si>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</si>
  <si>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</si>
  <si>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</si>
  <si>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</si>
  <si>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</si>
  <si>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</si>
  <si>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</si>
  <si>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</si>
  <si>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</si>
  <si>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</si>
  <si>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</si>
  <si>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</si>
  <si>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</si>
  <si>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</si>
  <si>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</si>
  <si>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</si>
  <si>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</si>
  <si>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</si>
  <si>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</si>
  <si>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</si>
  <si>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</si>
  <si>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</si>
  <si>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</si>
  <si>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</si>
  <si>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</si>
  <si>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</si>
  <si>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</si>
  <si>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</si>
  <si>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</si>
  <si>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vocalizing , intimidation</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</si>
  <si>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</si>
  <si>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</si>
  <si>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</si>
  <si>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</si>
  <si>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</si>
  <si>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</si>
  <si>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</si>
  <si>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</si>
  <si>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</si>
  <si>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</si>
  <si>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</si>
  <si>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</si>
  <si>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</si>
  <si>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</si>
  <si>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</si>
  <si>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</si>
  <si>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</si>
  <si>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</si>
  <si>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</si>
  <si>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</si>
  <si>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</si>
  <si>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</si>
  <si>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</si>
  <si>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</si>
  <si>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</si>
  <si>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</si>
  <si>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</si>
  <si>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</si>
  <si>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</si>
  <si>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</si>
  <si>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</si>
  <si>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</si>
  <si>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</si>
  <si>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</si>
  <si>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</si>
  <si>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</si>
  <si>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</si>
  <si>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</si>
  <si>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</si>
  <si>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</si>
  <si>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</si>
  <si>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</si>
  <si>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</si>
  <si>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</si>
  <si>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off road</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</si>
  <si>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</si>
  <si>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</si>
  <si>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</si>
  <si>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</si>
  <si>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</si>
  <si>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</si>
  <si>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</si>
  <si>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</si>
  <si>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</si>
  <si>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</si>
  <si>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</si>
  <si>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</si>
  <si>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</si>
  <si>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</si>
  <si>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</si>
  <si>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</si>
  <si>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</si>
  <si>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</si>
  <si>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</si>
  <si>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</si>
  <si>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</si>
  <si>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</si>
  <si>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</si>
  <si>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</si>
  <si>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</si>
  <si>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</si>
  <si>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</si>
  <si>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</si>
  <si>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</si>
  <si>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</si>
  <si>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</si>
  <si>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</si>
  <si>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</si>
  <si>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</si>
  <si>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</si>
  <si>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</si>
  <si>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</si>
  <si>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</si>
  <si>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</si>
  <si>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</si>
  <si>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</si>
  <si>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</si>
  <si>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</si>
  <si>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</si>
  <si>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</si>
  <si>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</si>
  <si>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</si>
  <si>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</si>
  <si>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</si>
  <si>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</si>
  <si>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</si>
  <si>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</si>
  <si>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</si>
  <si>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</si>
  <si>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</si>
  <si>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</si>
  <si>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</si>
  <si>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</si>
  <si>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</si>
  <si>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</si>
  <si>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</si>
  <si>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</si>
  <si>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</si>
  <si>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</si>
  <si>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</si>
  <si>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</si>
  <si>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</si>
  <si>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</si>
  <si>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</si>
  <si>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</si>
  <si>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</si>
  <si>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</si>
  <si>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</si>
  <si>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</si>
  <si>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</si>
  <si>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</si>
  <si>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</si>
  <si>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</si>
  <si>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</si>
  <si>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</si>
  <si>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</si>
  <si>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</si>
  <si>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</si>
  <si>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</si>
  <si>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</si>
  <si>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</si>
  <si>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</si>
  <si>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</si>
  <si>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</si>
  <si>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</si>
  <si>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</si>
  <si>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</si>
  <si>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</si>
  <si>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</si>
  <si>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</si>
  <si>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</si>
  <si>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</si>
  <si>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</si>
  <si>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</si>
  <si>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</si>
  <si>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</si>
  <si>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</si>
  <si>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</si>
  <si>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</si>
  <si>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</si>
  <si>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</si>
  <si>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</si>
  <si>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</si>
  <si>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</si>
  <si>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</si>
  <si>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</si>
  <si>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</si>
  <si>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</si>
  <si>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</si>
  <si>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</si>
  <si>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</si>
  <si>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</si>
  <si>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</si>
  <si>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</si>
  <si>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</si>
  <si>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</si>
  <si>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</si>
  <si>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</si>
  <si>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</si>
  <si>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</si>
  <si>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</si>
  <si>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</si>
  <si>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</si>
  <si>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</si>
  <si>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</si>
  <si>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</si>
  <si>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</si>
  <si>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</si>
  <si>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</si>
  <si>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</si>
  <si>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</si>
  <si>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</si>
  <si>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</si>
  <si>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</si>
  <si>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</si>
  <si>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</si>
  <si>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</si>
  <si>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</si>
  <si>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</si>
  <si>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</si>
  <si>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</si>
  <si>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</si>
  <si>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</si>
  <si>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</si>
  <si>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</si>
  <si>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</si>
  <si>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</si>
  <si>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</si>
  <si>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</si>
  <si>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</si>
  <si>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</si>
  <si>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</si>
  <si>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</si>
  <si>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</si>
  <si>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</si>
  <si>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</si>
  <si>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</si>
  <si>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</si>
  <si>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</si>
  <si>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</si>
  <si>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</si>
  <si>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</si>
  <si>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</si>
  <si>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</si>
  <si>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</si>
  <si>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</si>
  <si>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</si>
  <si>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</si>
  <si>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</si>
  <si>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vocal</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</si>
  <si>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</si>
  <si>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</si>
  <si>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</si>
  <si>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</si>
  <si>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</si>
  <si>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</si>
  <si>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</si>
  <si>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</si>
  <si>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</si>
  <si>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</si>
  <si>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</si>
  <si>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</si>
  <si>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</si>
  <si>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</si>
  <si>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</si>
  <si>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</si>
  <si>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</si>
  <si>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</si>
  <si>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</si>
  <si>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</si>
  <si>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</si>
  <si>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</si>
  <si>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</si>
  <si>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</si>
  <si>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</si>
  <si>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</si>
  <si>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</si>
  <si>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</si>
  <si>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</si>
  <si>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</si>
  <si>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</si>
  <si>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</si>
  <si>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</si>
  <si>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</si>
  <si>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</si>
  <si>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</si>
  <si>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</si>
  <si>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</si>
  <si>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</si>
  <si>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</si>
  <si>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</si>
  <si>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</si>
  <si>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Residential</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</si>
  <si>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</si>
  <si>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</si>
  <si>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</si>
  <si>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</si>
  <si>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</si>
  <si>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</si>
  <si>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</si>
  <si>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</si>
  <si>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</si>
  <si>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</si>
  <si>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</si>
  <si>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</si>
  <si>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</si>
  <si>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</si>
  <si>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</si>
  <si>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</si>
  <si>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</si>
  <si>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</si>
  <si>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</si>
  <si>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</si>
  <si>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</si>
  <si>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</si>
  <si>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</si>
  <si>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</si>
  <si>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</si>
  <si>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</si>
  <si>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</si>
  <si>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</si>
  <si>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</si>
  <si>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</si>
  <si>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</si>
  <si>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</si>
  <si>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</si>
  <si>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</si>
  <si>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</si>
  <si>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</si>
  <si>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</si>
  <si>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</si>
  <si>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</si>
  <si>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</si>
  <si>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</si>
  <si>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</si>
  <si>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</si>
  <si>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</si>
  <si>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</si>
  <si>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</si>
  <si>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</si>
  <si>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</si>
  <si>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</si>
  <si>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</si>
  <si>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</si>
  <si>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</si>
  <si>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</si>
  <si>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</si>
  <si>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</si>
  <si>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</si>
  <si>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</si>
  <si>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</si>
  <si>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</si>
  <si>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</si>
  <si>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</si>
  <si>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</si>
  <si>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</si>
  <si>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</si>
  <si>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</si>
  <si>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</si>
  <si>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</si>
  <si>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</si>
  <si>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</si>
  <si>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</si>
  <si>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</si>
  <si>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</si>
  <si>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</si>
  <si>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</si>
  <si>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</si>
  <si>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</si>
  <si>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</si>
  <si>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</si>
  <si>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</si>
  <si>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</si>
  <si>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</si>
  <si>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Davidson</t>
  </si>
  <si>
    <t>David Pardue</t>
  </si>
  <si>
    <t>I was around seven years old when this happened. I have never forgotten what I saw! My sister and I have talk bout it a lot, but I have not talked to outsiders in fear of being labeled crazy, or being laughed at. It was in the fall of the year, late September 1967. My father raised tobacco in the small community called churchland, one of the many small townships in Davidson County. At that time we were renting an old homestead owned by a lawyer, who is now deceased. We lived out in the sticks, right next to the Yadkin River, which separates Davidson County from Davie County. My father was on the tractor coming from the tobacco field that evening, my older sister and some friends where on the back on the trailer that was used to haul tobacco from the field. It was dusk my father had just turned on the tractor lights. I was setting on his lap. We were almost to our tobacco barn when this huge thing stepped out in front of the tractor into the lights. It stopped right in front of us, turned toward us and paused. The face resembled a man, much lighter than the rest of him, but his body was covered in dark hair. It was taller that my dad who was around six foot and it was a lot bigger than him. Its arms were dropped past its waist. It acted like we were no threat, and turned and took a big step and it was in the woods. My dad put the brakes on, left the tractor running, left me sitting in the driver's seat and jumped off to follow it. I started crying, because I didn’t know what it was. I even thought at that time it was the booger man that would get you if you were not good. That is what my parent’s would tell us kids. My father came back, not saying a word and took us kids back to the house. He told my mom not to let us out. He then took his coon hunting gun and left to hunt it down. He later returned that night. He could not find the thing we saw. We had to stay in the front yard after that. We later moved to a farm that my dad had purchased a few miles away from this one, still the Yadkin River, flowed right next to our farm. For years I wondered what the heck it was that we saw. Years later in the late seventies, more and more was on TV about what is now known as Bigfoot. I know without a doubt that this is what we saw that evening.</t>
  </si>
  <si>
    <t>private farm</t>
  </si>
  <si>
    <t>Lexington</t>
  </si>
  <si>
    <t>farm , forest , river</t>
  </si>
  <si>
    <t>lighter skin than hair , hands similar to human , neat hair</t>
  </si>
  <si>
    <t>stepped in front of moving tractor into headlights</t>
  </si>
  <si>
    <t>walking , tuened at waist and not neck</t>
  </si>
  <si>
    <t>I conducted a phone interview with the witness and her older sister about the report she submitted on (4/06/07). Witnesses described to me what they saw as children as they were riding on a tractor with their father when returning from the fields. It was just before dark and their father had just turned on the lights of the tractor, just as they approached the barn a very large bigfoot stepped out into the path of the tractor, at this time they were no more than 10-12 ft away. One witness said the bigfoot turned and looked straight at them, and showed no sign of being scared. When the bigfoot turned to look at them it did so by turning at the waist and did not turn its neck, witness stated that the animal appeared to not have a neck. They noticed that the eyes were large and eyeshine was red from the lights of the tractor. Height was estimated to be between 7'-8' tall range, arms hung down to side, hands were similar to a humans. Both the women described the hair as being dark in color and short and neat in appearance. After the brief encounter the animal stepped back into the woods with one long step. That was the last they saw of it. Her father later returned to the spot to see if he could find anything. He looked around in the woods but didn't see anything unusual. Witnesses have agreed to let me meet them in person. If possible we will return to the site of incident.</t>
  </si>
  <si>
    <t>https://www.bfro.net/GDB/show_report.asp?id=18516</t>
  </si>
  <si>
    <t>1993-1998</t>
  </si>
  <si>
    <t>For many years when i was young until I was in my late teens, I lived in a heavily forested area my family owned, around 38 acres. My whole life I had always heard my family (who lived in the same general area and still does) and many neighbors talking about "The Noise". That's all we ever knew it to be. It was a very loud and spine chilling howl. I heard this myself, usually when I was out hunting, it would be around early evening just starting to get dark, id be walking back to my home to my house when id notice everything would get very quiet, then suddenly it would let out a bone chilling scream that sent me scurrying as quickly as possible to my home. I remember this noise actually frigthened my father who wasnt scared of anything. This sound happened so frequently that when i was in the woods or outside in my yard and i would hear no animals or birds i would actually brace myself and start heading to the house. I had several animals, horses, dogs and goats, My dogs including the one i deemed my guard dog would all sit in their houses and whimper before and after the scream, My horses would head towards the open pasture or head for the barn and whinny, but this was only after a few seconds of silence. the goats were usually kept in the barn due to there hoodini like escape attempts. I think the most frightening moment took place when i was in my upstairs bed room closeing my windows up for the night it was late summer going on fall, i cant exactly remember what time but it was probally around 10 at night since i remember my mother going to bed, what made this esspecially disturbing was just as soon as i closed the shade on the last window,it screamed and it sounded like it was right under my window, i ran to my moms room where she was sitting up in bed looking because she had also heard it. We hunted it several times as i grew up and never found anything but it always let us know it was still there, the area has grown up from what it use to be alot more houses than before. My cousin still lives there and last time i visited i asked him if he still heard it and he said he heard it from time to time but not as much as usual...I should also add that i remember my brother was riding his bike in the woods and swore up and down that after he heard the noise it sounded like it chased him through the woods and kept very good pace with him, the reason i think it is a sasquatch is because i found some known vocalizations on the Internet and ive played it for my family and we all agree it was exactly what we use to hear.</t>
  </si>
  <si>
    <t>hills , creek beds , forest</t>
  </si>
  <si>
    <t>cedar trees</t>
  </si>
  <si>
    <t>animals of the forest would be quiet</t>
  </si>
  <si>
    <t>I Interviewed the witness on 01/25/07 via phone, he stated to me that he and his family has heard over the years vocals that he described as sounding the same as those that he found on BFRO web site. By description it would be the Ohio type of howl -- long and draw out. There has been recent vocals heard and I am looking into it.</t>
  </si>
  <si>
    <t>https://www.bfro.net/GDB/show_report.asp?id=15520</t>
  </si>
  <si>
    <t>the morning of april, 24, 2007. it was around 330-345 am. i was getting ready for work. after getting dressed, i took the dog out for his morning walk. it was a very still morning, no wind or any other noises to notice. it was unseasonably cool. the dog always has his normal routine, walk out the door, go to the edge of the driveway and use the bathroom. about the time he was making his way toward the end of the driveway he starts growling towards the treeline in front of the house. i was very attentive to him as he had never done this before. i stood there for about a minute trying to see into the darkness of the trees. as i was starting back to the house with the dog by my side. i heard a bone chilling howl and something that sounded like wood being hit on the trees. the sounds were, or it seemed only a matter of feet away. i quickly turned in the direction that i thought the sounds to be coming from and for a moment thought i caught a glimpse of something standing beside a tall tree along the treeline. i stood there for just a minute, but never noticed any more movement. after going back inside, i finished getting ready for work, went outside, as i was walking to my suv i could here twigs breaking from the footsteps. after getting into my vehicle, i put it into reverse and i could have sworn i saw something huge walk around the fenceline, up the adjoining driveway, around a pond that connects the two properties. at lunch when i returned, i noticed what looked like distured leaves on the ground in the area where i had seen and heard the thing. my dog to this day still will not go to the edge of the driveway without me. the howls sounded just like the ohio howl.</t>
  </si>
  <si>
    <t>Winston-Salem</t>
  </si>
  <si>
    <t>Hwy 52</t>
  </si>
  <si>
    <t>forest , pond , creek</t>
  </si>
  <si>
    <t>interviewed the witness on 5/08/2007 Witness told me that in the early morning hours of 4/24/2007 he was walking his dog as usual. As he approached the end of the driveway his dog started to act like something was wrong. The dog began to bark at something in the woodline next to his home. After a few minutes he thought he saw a large animal standing next to a large tree just inside the treeline. He looked for a moment and then headed back to the house with the dog, which by now was at his side and wanted no part of what was in the woods. About the time he reached the porch he heard a loud, Ohio type howl. He went inside to get ready for work. When he started out the driveway of his home, he thought he saw, through the pre-dawn darkness, a large dark upright figure walking past the fence that boarders his yard. He has agreed to let me visit him in person for follow up investigation.</t>
  </si>
  <si>
    <t>https://www.bfro.net/GDB/show_report.asp?id=18943</t>
  </si>
  <si>
    <t>Davie</t>
  </si>
  <si>
    <t>dear sirs, 26 years ago myself, a cousin and a friend were getting ready to camp out here in a little town called mocksville nc, about 25 miles from winston salem nc.we were all teenagers enjoying the summer, after we pitched our tent, which was in a field about 200 yards from my friends house, the woods were about 100 yards away from us. As we were starting a fire, we heard something running in the woods, it was heading toward the edge of the woods at an incredible pace, when it was almost through the woods we took off running toward [friend's] house, we were running down a old motorcycle path, it was running through the knee high weeds, it still almost caught up to us, as we looked back it was standing in the fire throwing the logs out, it was at least 8 foot tall, very hairy, we ran to [friend's] house and told our story to his mom, now [friend's] mom had lived on a farm her whole life and wasnt easily scared, she laughed at us, and went outside to get some clothes off the line, a few minutes later she came running in scared to death, she said she had seen something unlike anything she had ever saw, it was huge she said, looked like a monkey of some kind but big, at least 8 foot tall, all that night we could hear it circle the house, it even came onto the porch a couple of times , we were all terrified, to scared to look out, and no phone to call for help, eventually daylight came and it was gone. after we got up we looked at the edge of the woods where it had came out, the branches were broke off up to about 8 feet, after that i read every book on bigfoot. and it made sense, the strong smell of urine, which we smelled before it came out of the woods, and the figure we saw, ive never told this before except to family but it is true and i have no doubt it was bigfoot.</t>
  </si>
  <si>
    <t>near Lake Myers Campground</t>
  </si>
  <si>
    <t>Mocksville</t>
  </si>
  <si>
    <t>Hwy 64</t>
  </si>
  <si>
    <t>Lake Myers</t>
  </si>
  <si>
    <t>forest , caves , lake</t>
  </si>
  <si>
    <t>no hair on face , long hair</t>
  </si>
  <si>
    <t>intimidation , throwing logs out of fire</t>
  </si>
  <si>
    <t>The witness was fifteen at the time of the sighting. His cousin and friend were both sixteen. The friend’s mother was home with her two daughters. He did not live in this area at the time, but he visited frequently to see relatives. The witness was camping with his friend and cousin behind his friend’s house. The woods behind the house were extensive at the time, extending back several miles. The witness said he had often explored those woods as a child. There were deep creeks and some caves on the property. Wildlife was abundant in the area. The edge of the woods was a few hundred yards from the house across an overgrown field. A motorcycle path cut through the growth to the campsite. After pitching a tent and starting a campfire in the field, the campers were about to cook their meal of hot dogs and hamburgers. They had not yet started grilling when the witness smelled a strong urine smell and heard a large animal quickly approaching through the brush. He could hear it running through the woods. Frightened, the boys abandoned their camp and ran towards the house along the motorcycle path before they could see the animal. After the boys had run about 50 yards, the creature appeared in the field and pursued the campers. The witness said it was fast and covered the ground between them quickly, despite the boys being athletic and the animal running through the overgrown field. Once inside the house, the boys told the mother what had happened. The friend’s mother laughed at them, but they insisted that they had seen a tall hairy animal. The three boys then ventured back outside to see if they could check on the status of their campsite-the campfire could not be left alone-and possibly view the animal again. The animal could not be seen and the boys returned to the site. They briefly inspected the area and had just decided to break down the camp. At that time, the animal quickly approached the camp again. The boys retreated back towards the house. The animal then came into the camp. The witness paused about thirty yards from the creature. He said he could see it standing over the fire, reaching down and throwing two or three logs out. Back inside the house, the boys again told the mother what they had seen. She dismissed their story and went outside to tend to laundry on a clothesline. After catching a glimpse, she came back inside “scared to death.” Two family dogs came in with her and stayed with the family members. The creature then proceeded to circle the house several times, occasionally stepping onto the porch. The wood porch could be heard creaking loudly from the weight of the animal. The witnesses were too frightened to look outside and huddled together in a corner. The witness was worried the animal could break into the house at any time. The animal eventually left approximately an hour and a half after it was first seen. The group spent the night in the house talking about it. The next day, the boys went out and looked for tracks. The ground was too dry to show any evidence of tracks. However, the witness did report seeing branches broken high up. He could discern the path the creature took as the animal approached them. The witness was able to view the creature for 30 seconds to a minute while it was throwing logs out of the fire, which provided enough visibility to see some details. The witness described the creature as being 7-1/2 to 8 feet tall with a large build and long arms. It was covered with long hair, but the face was hairless. The hair was described as black, but it could have been lighter. The face appeared to be neither human or gorilla. The head was pointed. It easily weighed 400 lb. The witness assumed the animal to be male from the build, but no genitalia was visible to him. The witness does not remember any vocalizations. The witness is confident this animal was neither a bear or a person in a costume. There is no resident black bear population in Davie County or the surrounding counties. The North Carolina Wildlife Resources Commission has no verified observations of any black bears in the county from 1971 through 2001. The witness has lost contact with his childhood friend. Many years have passed since he has seen his cousin. The witness will contact his cousin and ask if he is willing to speak with the BFRO. I asked the witness about any other stories in the area. About three years ago, domestic animals and pets in the area started disappearing and being killed. State wildlife authorities investigated but did not reach any conclusions regarding what was responsible. The witness remembers in particular, two large rottweilers being killed inside their dog pen. Dogs were found with their throats torn open or necks broken. Local authorities warned citizens not to venture outside after dark. The incidents stopped after a three week period. The witness had seen a media report listed on the BFRO website regarding pet deaths and sasquatch sightings in Tennessee that sounded very similar to the local occurrences. I found the witness to be very credible. Readers may note that the originally submitted report is somewhat abbreviated and merges some of the details that were later elicited in the interview. Given the number of years that have passed, I do not find this to be problematic.</t>
  </si>
  <si>
    <t>https://www.bfro.net/GDB/show_report.asp?id=7393</t>
  </si>
  <si>
    <t>Duplin</t>
  </si>
  <si>
    <t>while checking the deer bait pile behind my home in the woods i walked up on a 7 to 8 foot tall stinking hairy creature eating my corn.it was sitting down when i first saw it with its back to me. it heard me and stood up and faced me from about 25 yards away.thats how i judged its height. i frooze and it regarded me for a few moments.i was terrified but acted as if i was not. it seemed to decide that i was no threat and it walked away into the deeper woods. i had a pistol with me but did not feel threatned enough to attemt to kill it. i dont believe the .38 would have stopped it anyway. then it would have probaly ripped me limb from limb.</t>
  </si>
  <si>
    <t>Rose Hill</t>
  </si>
  <si>
    <t>Huffman Road</t>
  </si>
  <si>
    <t>pine trees , picosin trees</t>
  </si>
  <si>
    <t>large lips</t>
  </si>
  <si>
    <t>blunt teeth</t>
  </si>
  <si>
    <t>sitting eating deer corn</t>
  </si>
  <si>
    <t>Witness maintains a corn pile for deer as he is a deer hunter. He was checking his deer pile and walked up on the creature with its back to him. His sighting lasted about a minute before the creature walked into thick brush effortlessly. Witness is just under 6 feet and felt dwarfed by the creature which he believed to be a male. He described the creature as having reddish-brown hair (like a burlap sac), "blunt teeth" like a hog or human, big lips, and an ape-like face with a flat nose. He felt the animal was not as intelligent as a human but like a "smart Labrador retriever" as it did look him over before walking away. I asked if he had game cameras up, and he never has. He will be starting to hunt again next week and plans on having his camera with him just in case. Eastern North Carolina has a lot of wooded areas and has had numerous sightings over the years. The area has lots of wildlife: deer, bear, turkey, feral hogs, and smaller game. Witness stated you could travel through the area unseen for many miles, and he feels the creatures are rare and definitely do exist.</t>
  </si>
  <si>
    <t>https://www.bfro.net/GDB/show_report.asp?id=26299</t>
  </si>
  <si>
    <t>R.M.</t>
  </si>
  <si>
    <t>I was deer hunting not to far from Angola Bay Game Land in Duplin County NC I was walking through the woods by the Northeast Cape Fear River and observed a red tinted figure approximately 8 to 9 ft tall it looked like it was taking a drink of water I was so frozen by what I was seeing I couldn't move from the shock. It took a drink and looked up and I believed it seen me got and got up and just walked off in the distance over a hill and it was gone. Needless to say I ran hard for at least 2 miles and haven't been back since then.</t>
  </si>
  <si>
    <t>hunting land off Angola Bay Road</t>
  </si>
  <si>
    <t>Pin Hook</t>
  </si>
  <si>
    <t>Hwy 50</t>
  </si>
  <si>
    <t>scooping water out of river with hands</t>
  </si>
  <si>
    <t>I spoke with the witness by phone. The witness is a law enforcement officer with several years experience. In mid November of 2011 the witness went hunting for whitetail deer along the banks of the Northeast Cape Fear River. Armed with a .30-06 rifle he decided that he would walk along the swamp land along the river bank in an attempt to "drive" deer out. While walking through the brush along the bank he began to notice a musky odor that he described as a stagnant water smell and began to feel nervous that a black bear was close by. When the witness looked across the opposite side of the river bank he observed what he first thought was a bear squatting down. He stated that the animal looked as if it was scooping something out of the water. As if it was trying to catch something or trying to drink water. At this time he believed the animal noticed his presence and stood up in a motion that he described as a "marine snapping up very rapidly" and let out a very deep, guttural grunt. The witness froze with fear as he realized that this was not a bear and he watched the animal walk bipedally very quickly and fluidly off into the brush. It was at this point that the witness quickly made his way back a few miles or so to his truck and refuses to go back to the location.Due to lighting conditions and distance from the animal the witness was unable to make out any distinct facial features, but he described the animal as at least 8 foot tall and around 400 lbs. It appeared to be very muscular with broad shoulders and long arms. The fur was reddish-brown and coarse. He was very adamant that what he saw was not a bear and that it looked like a "large man covered in hair." I found the witness to be sincere and credible. As a law enforcement officer he is a trained observer. The witness has lived close to the area for many years and is very familiar with local wildlife. The location of this incident is very close to the Angola Bay Game Lands that encompasses over 24,000 acres of Duplin and Pender counties. The area has a large population of whitetail deer, wild turkey, black bear, and feral hogs. The location is also surrounded by large tracks of agricultural lands. There is also a history of sightings in Duplin County and the surrounding Sampson, Pender, and Onslow Counties.</t>
  </si>
  <si>
    <t>https://www.bfro.net/GDB/show_report.asp?id=42999</t>
  </si>
  <si>
    <t>Greene</t>
  </si>
  <si>
    <t>It was about 4am and I was home laying in bed. I heard some dogs barking, which was not unusual since coon hunters were common. I heard something making a screaming noise, unlike anything I have ever heard. The dogs were evidently chasing whatever was making that noise. I was very terrified by the sound the animal made and did not look out the window. I heard heavy thudding footsteps pass my window and what must have been at least two or more dogs following and barking.I was terrified for several nights after.I did mention it to my mother. I was watching a television program ( many years later ) on the Discovery Channel about Bigfoot. Someone had made a recording of a bigfoot. When I heard that recording I was terrified and recognized it as the same creature I heard nearly 20 years before.I will not listen to the recording again, as it frightens me. Recently, 2003, my mother got up after midnight to get a drink of water and heard some type of animal making a screaming noise outside. She said she did not know what it was. When she told me about it, I told her that she did not want to know what it was. I am reluctant to give this report as I do not want ridicule. I have not heard the animal since, and I hope I never do. I have never seen any strange animal,however at the time people were reporting seeing what they called a very large bear.</t>
  </si>
  <si>
    <t>Snow Hill</t>
  </si>
  <si>
    <t>pine trees , huckleberry bushes</t>
  </si>
  <si>
    <t>potentially ran around the house</t>
  </si>
  <si>
    <t>The woods adjacent to the house of the witness are remote, dense forest. The forest is mostly hardwoods mixed with pine. Huckleberry bushes and briars are plentiful. The land is mostly flat in elevation. A swamp pond can be found approximately a ½ mile into the woods. Many streams are also in the woods. Wildlife is abundant. While lying in bed in the early morning hours, the witness heard a frightening scream that he could not identify. He could also hear dogs barking, presumably chasing the animal responsible for the scream. He heard thudding footsteps come from the woods south of his house. The animal then passed through the yard of the house. At its closest, the animal was approximately 25 feet away from the witness. It then headed north toward a corn field. Several barking dogs followed shortly thereafter. The entire incident lasted less than a minute. The witness was a young boy when the incident occurred. He recalls being terrified, because he was familiar with the animals in the area and the sounds they make. The scream was not similar to any of them. Decades later, the witness was watching a Discovery Channel program on sasquatch. The recorded scream on the program matched the scream the witness had previously heard. Recognizing the scream disturbed the witness, and he does not wish to hear it again. I asked the witness if this could be another animal. The witness is familiar with the vocalizations of bobcats, bears, and deer. It was not any of these animals. Bears have been rarely seen in Greene County in recent years. There was no resident black bear population at the time of the incident. I asked if the scream could have been from a person. He said, “No person could make a noise like that, not even trying hard. I couldn’t even describe the sound.” When asked about other stories, the witness mentioned that a “large bear” had been reported in the northern part of the county in the mid-1970s. I found the witness to be credible.</t>
  </si>
  <si>
    <t>https://www.bfro.net/GDB/show_report.asp?id=6960</t>
  </si>
  <si>
    <t>Haywood</t>
  </si>
  <si>
    <t>Rex B</t>
  </si>
  <si>
    <t>A friend and I were camping in the Big Creek Campground in the Great Smoky Mountains National Park right on the Tennessee and North Carolina border.It was dark. We just finished cleaning up after dinner and were walking to the restroom to get ready for bed. We heard crashing and the excited snorting sound deer make when startled. We had flashlights with us and shined them on some deer that were looking toward the forest. There was a trail which went up the side of the mountain in the direction the deer were staring. They turned their attention toward us for a second but then continued looking toward the trail. They ran a few feet and made some noise and stopped again to stare in the same direction. We figured a bobcat, coyote or something scared them. Eventually the deer slowly calmed down and crept back to where they were originally browsing. This all lasted about 5 minutes. We were walking back to the camp when out of the dark (in the direction the deer were looking) came a long call. It echoed through the woods. We thought it sounded like a primate - some kind of monkey or ape. Eventually I stumbled on your website and read how you use gibbon calls to attract sasquatches. I then got curious and started checking out different animal calls. The call of a gibbon is exactly the sound we heard that night. I wish at the time we had thought it could be Bigfoot, but we didn't, so we never took off into the night to look or it or look for prints. The noise wasn't a recording. It wasn't any animal I have ever heard before and it sounded exactly like a gibbon.</t>
  </si>
  <si>
    <t>Big Creek Campground</t>
  </si>
  <si>
    <t>Cosby</t>
  </si>
  <si>
    <t>Mt. Sterling Road</t>
  </si>
  <si>
    <t>gibbon call</t>
  </si>
  <si>
    <t>deer were spooked</t>
  </si>
  <si>
    <t>The witness stated he was quite surprised by the actions of the deer. The witness and his friend had startled the deer on the way to their camping site and shone lights on them. However, the deer only glanced at them and seemed more concerned with the woods behind them. He stated that the deer remained wary and agitated for nearly 5 minutes, during the time he and his friend observed the deer. The witness and his friend heard the vocalization once they began to walk away and the deer walked back into the woods. He stated that while it sounded like the gibbon call on the BFRO site (and other recordings he found on the Internet), it also sounded like it had more "weight or body" behind it, definitely bigger than a gibbon. The witness added that he is a naturalist and spends much of his time in the woods, but he has NEVER heard anything like this call. He is comfortable with identifying many of the animals you would expect in the woods, such as owls, coyotes, deer and so on, but this had him baffled.</t>
  </si>
  <si>
    <t>https://www.bfro.net/GDB/show_report.asp?id=12640</t>
  </si>
  <si>
    <t>Barb and I travel the road off the Blue Ridge Parkway to the Heintooga trail several times a week when it is open. We are flower &amp; wildlife junkies. Apprpx one year ago we were at the pull-off just before the Masonic Marker looking at Fire Pink flowers when out of the blue there were three tree-knocks from across the road. Very loud &amp; distinctive. There was no one else around whatsoever. No wind either. We have noticed rocks that have "fallen" down the mountain &amp; landed on the roadway but no sign of where they had come from also. Thanks, C.Z.</t>
  </si>
  <si>
    <t>pull of before Masonic Marker on the way to the Heintooga Trail</t>
  </si>
  <si>
    <t>Maggie Valley</t>
  </si>
  <si>
    <t>Balsom Mountain Road</t>
  </si>
  <si>
    <t xml:space="preserve">Masonic Monument </t>
  </si>
  <si>
    <t>fire pink flowers</t>
  </si>
  <si>
    <t>https://www.bfro.net/GDB/show_report.asp?id=69433</t>
  </si>
  <si>
    <t>Jeff Carpenter</t>
  </si>
  <si>
    <t>My son and I had just finished watching the sunset on the Blue Ridge Parkway at the Masonic marker. We were still sitting there watching the overview as a fog was rolling in. It was getting very cold so we got into the car, cranked the car up and started to back up and leave when a very dark large figure ran across the road into the woods. It looked man like. I turned towards the figure but couldn’t see anything. It was entirely too large to be a black bear and definitely wasn’t an elk. I haven’t seen any at all this weekend. The figure was very black. The hairs on my arm and back of my neck stood up straight I have never in my life been so afraid.</t>
  </si>
  <si>
    <t>ran behind car</t>
  </si>
  <si>
    <t>https://www.bfro.net/GDB/show_report.asp?id=69269</t>
  </si>
  <si>
    <t>Henderson</t>
  </si>
  <si>
    <t>We were driving back to Wisconsin after Spring Break in Daytona Beach, mid-April 1983. We had dropped off a friend, who was in the Navy, in Charleston. We were driving through North Carolina on a route past Asheville. I think we were on the 26 near Hendersonville. I had been driving for about 5 hrs, and was in the hills definitely. It was about 2-3am, and it happened very fast. A small (4-5') brown shaggy creature with a very pointed head crossed in front of the car. It's arms were swinging. I was moving fast and it was close. I hit the brakes hard, locking them up and putting the car into a skid. I just missed the thing. This jarred my two friends awake who were, of course, sleeping! I told them that I had "just seen a Jawa walk in front of the car." I guess my brain just couldn't reconcile what it was seeing, so "Jawa" popped in. I thought it was wearing a brown robe with a hood. I chalked it up to "seeing things" and kept driving. But the more I go over my reaction, the more I feel it was "really" there. I've had deer jump out in front of my car and surprise me and I've reacted the same - by hitting the brakes with no delay. It was not like some foggy apparition slowly appearing in front of the car. This thing was there and gone in a second or two.</t>
  </si>
  <si>
    <t>Hendersonville</t>
  </si>
  <si>
    <t>arms swinging as it ran</t>
  </si>
  <si>
    <t>https://www.bfro.net/GDB/show_report.asp?id=3332</t>
  </si>
  <si>
    <t>Ron B.</t>
  </si>
  <si>
    <t>I submitted a report earlier on in the year and have already discussed this incident with a researcher (while we were talking about my first report), but I will submit this second report regardless. I was in my apartment one evening in December, 2000, around 7:30 in the evening. We were having a snow storm and it was raging outside. Suddenly my dog, who is normally pretty laid-back unless there is something weird going on, went absolutely NUTS and tried to break through my sliding glass door, barking, clawing and growling. She is very gentle with people and loves just about everybody, so this clued me into the fact that there was probably an animal outside, which stuck me as unusual since she has never reacted like THAT to any animal; usually she woofs a little or gives curious little whines. My brother looked at me and said, "What is THAT all about?" I told him that I thought that there was probably an animal outside and not to worry about it. At about 10:00 in the evening I took my dog out to do her business. As soon as we got to the yard I noticed very unusual tracks in the snow. Unfortunately, it was pretty late and the snow had been blowing for 2 1/2 hours, so I could not decifer any particular features, toes nor boot sole patterns. All I could see were footprint indents. They were unusual because they were so huge, deep and spread apart. Initially I thought that my neighbor's boyfriend was probably outside earlier in the evening, but then I realized that that would be ridiculous. For one thing, his feet aren't that large, and the prints could have been from a size 14 or 15 shoe, and why in the world would he be walking around at night in the middle of a snowstorm? For another thing, he is not THAT tall; I put my heavy hiking boot, woman's size 9, up next to the prints and they could have swallowed my boots 2 1/2 times. I also mimicked the gait to see if I could guess-timate about how tall the individual was. My legs had to spread 4-5 feet apart just to keep in step with the prints. I also noticed that there was only one set of tracks going in one direction---from a deep part of the woods, across the lawn, and over a bank and into the woods again. I deduced from the drifts that the prints had been made within two to three hours, exactly the same time my dog went nuts earlier in the evening. I could have kicked myself for not checking it out when it happened.</t>
  </si>
  <si>
    <t>apartment complex on outskirts of Hendersonville</t>
  </si>
  <si>
    <t>US 25 N</t>
  </si>
  <si>
    <t>dog was acting strange</t>
  </si>
  <si>
    <t>I spoke with the witness during our first contact about this incident. The stride of the tracks, leads me to believe them to be a possible sasquatch, even though there was a wind/snow storm obscuring the track details.</t>
  </si>
  <si>
    <t>https://www.bfro.net/GDB/show_report.asp?id=2054</t>
  </si>
  <si>
    <t>Jeff H</t>
  </si>
  <si>
    <t>well i was heading to a friends house about 11 P.M. he lives right across the road so i just walked. And i got about 3/4 of the way there and i was walking through a feild and saw something standing there on the edge of some pines. so i stoped and watched it for about 10 seconds and it didnt move much so i just kept walking real slow. then all the sudden it turned around real quick and looked at me for a second and then started screaming and ran of through the pines and didnt stop screaming for like a minute. i havent saw it sense then.</t>
  </si>
  <si>
    <t>3 miles from the Asheville Airport</t>
  </si>
  <si>
    <t>Mills River</t>
  </si>
  <si>
    <t>Old Fanning Bridge Road</t>
  </si>
  <si>
    <t>turned to look at witness then ran into the woods</t>
  </si>
  <si>
    <t>arms swinging as it ran , running</t>
  </si>
  <si>
    <t>The witness is a classmate of my son. The boy is 14 years old and a freshman in high school. I spoke with him on the phone and met with him and his father. I found the witness to be forthright and very curious about sasquatch. He took me to the exact spot where he had the encounter. The animal was standing facing away from the witness in a small field between two houses. The witness said the animal appeared very dark and he could see the general shape and outline in the moonlight and starlight. The animal turned slightly and looked toward the witness and after a few seconds began to scream and ran on two legs into the wood line crashing and snapping brush. The young man could see definite arm swing when the animal ran. The screaming lasted well over thirty seconds. The witness was very frightened and quickly continued on to his friend's house. The witness said the creature was seven and a half to eight feet tall This area is in the French Broad River valley, with lots of farmlands and large forest tracts. The Blue Ridge Parkway and Pisgah National Forest are nearby. I believe this young man had a real experience with a sasquatch.</t>
  </si>
  <si>
    <t>https://www.bfro.net/GDB/show_report.asp?id=31994</t>
  </si>
  <si>
    <t>Hoke</t>
  </si>
  <si>
    <t>I was hunting the training areas in Ft. Bragg, NC. in 1995 and had planned to hunt a new area. I saw a valley on the map and plotted where I thought would be a good spot to set up a tree stand. I when in the woods about 0445 and got to the spot on the map and set up my equipment and climbed up about 24ft. All was quiet, and the sunrise began and the rays of the sun traveled across the forrest floor. I followed it with my eyes and as the sun reached in front of my tree stand a small, 3 ft., black, furry creature reared up from a sleeping position and ran away from the sun. The hairs on the back of my neck stood up!!! I don't know what it was. I have been hunting since I was 15 and have seen plenty of wild life in my time. I had a 30-06 semi-auto rifle and I was frozen stiff. Needless to say, I got the hell out of there and never went back. After all of these years, I now believe it was a "child" bigfoot.</t>
  </si>
  <si>
    <t>forest , lake , ponds</t>
  </si>
  <si>
    <t>stocky</t>
  </si>
  <si>
    <t>shiny hair , no hair on feet , bottoms of feet were dark brown</t>
  </si>
  <si>
    <t>sleepy then got up and ran away</t>
  </si>
  <si>
    <t>bipedal , quadrupedal</t>
  </si>
  <si>
    <t>At the time of the encounter, observer was in the US Army at Fort Bragg, NC. In October 1995, the observer traveled to one of the available base hunting areas, XRAY2, to attempt to bag a deer. Observer describes the rural area as heavily populated with deer, fox, squirrel,and coyote; a bear population was also present in the area in 1995. It was then forested with pine and oaks typical of the region. Ample acorns and persimmon fruits were available for ungulates and other animals to forage. This location was chosen for hunting because of its close proximity to a gentle slope, field edges and a valley. Water sources were available in the area consisting of a small waterway (Horse Creek) and adjacent lakes and ponds. Observer arrived at the tree stand location in the dark, navigating with a red headlamp, (approximately 4:45 a.m.) and prepared all his hunting equipment. At approximately 6:45-7:00 a.m., observer states the sun began to rise and subsequent observations follow. Observer was located in a tree stand 24 feet up and looked down at an animal moving approximately 6 feet from his tree. He stated that at first view the animal seemed surprised by the sun; it jumped up on two legs and, “ran a couple of steps, then went to all fours.” The animal was not, in his opinion, a bear or dog. He estimated the duration he viewed the animal as 6 seconds, and during this period it traveled an estimated 30 yards, its head down, moving towards cover until it was noiselessly gone from his view. Observer described the animal as thick and stocky, approximately 3 feet tall and weighing approximately 80 pounds. The head and face were not visible, no distinct neck was seen, and arm length was estimated at 2 feet long. Shoulders were clean of debris. The feet were small, hairless, had an undetermined number of toes and bottoms of the feet were colored dark brown. Hands were black in color. No unusual odor was apparent. Body hair was approximately 4”-5” long, black, shiny and less coarse than bear hair, but not as fine as human hair. Forest debris (twigs, grasses) were observed on the rear of the animal as it rapidly departed the area. No vocalizations were heard as the animal moved away. The observer did not remain at the location and did not attempt to view any tracks or impressions. It is this Investigator's opinion that this 1995 sighting was likely a juvenile bigfoot. This determination is based on the credible testimony of the witness and local evidence concerning reported bigfoot behavior. The area is capable of supporting such an animal population, and several BFRO Investigators have previously reviewed and documented reports of footprint evidence and witness sightings at and near Ft. Bragg.</t>
  </si>
  <si>
    <t>https://www.bfro.net/GDB/show_report.asp?id=30735</t>
  </si>
  <si>
    <t>Iredell</t>
  </si>
  <si>
    <t>The only thing about my sighting I’m not 100% sure of is the month. and distances and Heights but I feel I’m pretty close. On or around July or August of 1992 I was working at a Chinese Restaurant in town. I was supposed to be heading for work, but had made my mind up earlier that I was going to layout. So that I wouldn’t be caught by my Grandparents and or Father for being a slacker I needed a place to hide/something to do. Well not having any money I chose a place that A. gave me cover and B. gave me a place to kick around and explore. Near where we use to live (and still near today) near the Yadkin River they use to hold Tractor pulls, singings (John Anderson sang there once before he made it big) etc. It had gone out of business quite a few years back but there were still some dilapidated buildings still standing and some bleachers. I parked my car underneath the bridges that the interstate ran across and hopped over the DO NOT ENTER signed cable barrier. I followed the dirt path that led to the remains of what was once called ‘The River Run. The path ran parallel to the river, but turned away from it roughly two hundred yards from where I hopped the cable. I reached the Remains and kicked around, I looked in the old Bathrooms (basically a Pee stall) checked under the bleachers for change or dollar bills that may still be there, of course there wasn’t any. And little did I know before I got there that a crane they had recently (couple months) been using to dig out sand from the river (for what I do not know) was still there. I of course looked it over, crawled in the cab, looked for keys etc. Well, not only was I getting BORED quickly, it was getting hot. It was a hot summer and having been indoors WORKING, like a good boy the whole summer until then, I hadn’t realized how hot it got at around 11:00 am. So I decide that there had to be a better place to chill. I headed back down dirt path. The areas that the Buildings were located were Roughly one hundred and fifty yards away from the river. As I was heading back I noticed something that appeared to be sitting on the riverbank; I first assumed it was a dog. I whistled, yelled here Boy and all that and it didn’t respond. As I got closer I realized it wasn’t a dog and felt stupid, cause there were weeds and such growing at the bank and I just figured I was Whistling for WEEDS to come to me. As I got closer and closer it appeared to be a very Unkempt, long haired hippy of a man. But the Funny thing was I could only see the Bust of him (chest to top of head) so then I just assumed it was a Bum standing on a ledge in the river looking over the bank watching me. So I kept walking, actually strutting to let this Bum know if he tried to mess with me, he was going to get his ars whipped, but good. As I kept walking and not paying any attention to the Bum a strange sensation came over me (to this day I can’t explain it) I looked up and that’s when I realized it wasn’t a bum, it was something else, what, I do not know but it wasn’t human. At this point I was roughly 50 yards away, my mind was racing and my heart was beating, here I was almost face to face with a Big foot? So I did the only rational thing I could think of at the time, I ran towards. I know that, that doesn’t seem to be the brightest thing to have done BUT in my mind and with the MILLION things running through it the one thing that didn’t go through my mind was fear, NOT one ounce. Until…I was, at this point, roughly forty yards away and the closer I got, the doubts, if any that this THING was not human was completely gone. At about some thirty yards away I took my eye of it for just and I mean JUST a split second and it was gone and that is when fear struck me. I halted quickly. I dare say now I was 25 yards away from where IT was. I was petrified, I stood there for what seemed like hours, while I was standing there it was the first time that I really had the chance to reflect on what I just saw, and all I can remember thinking was. A. Why did it look like Chewbacca from Star Wars minus the black nose? B. Why did it have very light fur almost dirty strawberry blonde? C. Why no smell, don’t they always stink? D.Why did I wuss out and get scared? I finally Talked myself out of being a big wimp and decided that if it was what I think it was I need proof. I BABY stepped looking left and right as quickly as my neck could turn the whole time I was walking to the river bank. I reached the River bank and scanned the River and River bank like my life depended on it. I roughly stood there for 15 minutes looking at the Highest point to where IT could have been standing looking over the River bank at me. I looked for tracks but all I found was sand slid into the river, I looked for hair and nothing. I even sniffed around and couldn’t smell anything but what smelt like fish. I then jumped to the highest point to try a gauge how tall IT was. I’m 6’2 and have a reach of 7’6 and I had to bounce a little (not a hard jump) but bounce nonetheless for the tips of my fingers to be even with the River bank from the highest point IT could have possibly be standing. I know I had to bounce at least 6 inches(any more and I’m sure I would have slid into the water, so that puts the river bank height roughly 8 feet and I was seeing IT”S Bust so IT was (and it’s a guess) roughly 9’3 –9’5 or more . I finally climbed out of the riverbank, walked to my car peering and alert to anything jumping out, but nothing eventful happened. Got in my car drove home, no one ever asked me if I laid out of work cause no one EVEN NOTICED!!! Needless to say I never laid out of work again., well not without a good reason.</t>
  </si>
  <si>
    <t>under a bridge from 40 over Yadkin river</t>
  </si>
  <si>
    <t>Statesville</t>
  </si>
  <si>
    <t>I 40</t>
  </si>
  <si>
    <t>river , field</t>
  </si>
  <si>
    <t>strawberry blonde</t>
  </si>
  <si>
    <t>lanky</t>
  </si>
  <si>
    <t>sitting by river</t>
  </si>
  <si>
    <t>The witness was very forthcoming about his experience. After a lengthy conversation by phone, the following details can be added to the initial report: -A small creek runs into the river at the sighting point -The animal was standing, facing the witness the entire time, visible from the chest up, and at a distance of about 20-30 yards -The fur was long, about 9 inches, and very matted. The animal looked "dirty" and the fur was strawberry blonde in color. -The eyes appeared to be brown. The nose was wide and dirty. The face was fur covered and the animal seemed to have a "mustache" covering the mouth. -Head had a "nice curve to it" and the neck was not visible. -After losing sight of the animal, the witness estimated the height of the animal using his own height. The witness is 6'2" with a reach of about 7'6". Using this comparison standing on the river bank, the witness estimated the height of the animal to be at least 9'. -The animal appeared to be lanky and weigh 400 lbs or so. -The witness stated "I know what I saw".</t>
  </si>
  <si>
    <t>https://www.bfro.net/GDB/show_report.asp?id=23615</t>
  </si>
  <si>
    <t>Jason V</t>
  </si>
  <si>
    <t>My buddy and I were camping on July 2, 2005, in the [Blue Ridge mountains] of western NC, several miles outside of [a mountain town]. At midnight, we were preparing to retire for the night to our respective tents, when we heard a prolonged howl which was about as far away from us as the 1994 Columbiana, OH, howl (on the BFRO website) seemed from its source. At least, that's the best way I could determine the distance from us. This howl was at least twice as long (I want to say even longer) as the Columbiana, OH, howl. I'd estimate the howl we heard to be more or less ten seconds long. It was the length of the call, as much as it was the deep tone and strength of it, which attracted our immediate attention. It just didn't seem to quit. It wasn't interrupted, either, like if the creature took a breath and then continued. This went on continuously for around 10 seconds. Although we only heard the one howl, it was so loud (for its distance from us) and so prolonged, and gained strength at the end instead of waning, that we were rather shaken by its magnitude .... commenting to each other that nothing human or zoological that we knew of, could possibly have made that noise. I have studied/researched Sasquatches since grad school in Idaho in the mid-1970's, even though my degree is in Literature/English. I roamed the Rockies of the NW every chance I got for most of five years, looking for evidence, tracks, sign, sounds, anything......found zilch. This is the first experience I have had, and even though auditory, it was exhilirating. Both my friend and I were struck by the animal-like characteristics of this howl, and tried to think of things which might have made the sound, OTHER than a sasquatch. No, we decided quite without hesitation, it couldn't have been a machine-made sound (like a siren) because it was too low in tone. No, we decided, it couldn't have been fireworks, as they tend to "scream" and then wane, whereas this howl was low in tone and went on for a number of seconds (beyond 5 or 6 secs.) and gained momentum and strength toward the end, so we ruled fireworks out. Since it was July 4th weekend, that's why this was a consideration. No human could make that loud a howl for that period of time.... human lung capacity way too small, we concluded. And, on we went, trying to explain to each other the howl/sound by some origin other than a sasquatch. He and I had been joking and talking for the past several years about perhaps encountering one, hearing one, etc., but never really expected this to happen. When it did, we wanted to try to cover all the potentialities for the source of such a sound, and a sasquatch is all we could come up with, esp. Since I had heard the Columbiana Ohio sound on your website, and was immediately reminded of it when hearing (and replaying in my head) that sound on 7/2/05. We went back to that same campsite a few weeks later, hoping for a "repeat performance," but no such luck. We had a lab-mix retriever with us both times. The night we heard the sound, the dog became very animated, very intently listening to that distant howl, but because it was so far away, it didn't seem too bothered by it, though it DID move off into the forest toward the direction of the howl, but soon returned. Both the dog and we maintained something of a vigil that night, but no other indications of that critter's presence were made known to us.</t>
  </si>
  <si>
    <t>fir trees , rhododendron , mountain laurel</t>
  </si>
  <si>
    <t>After speaking with Mr. Decatur at length, I visited the area in which he had heard the vocalizations. I hiked approximately one mile in on the forest trail looking for anything unusual that might elude to a sasquatch population in the area. After a couple of hours, and as daylight was fading, I started to head back to my truck. It was on this hike back that I heard bipedal sounds tracking me several yards off in the woods. When I would walk, it would walk. This activity went on for every 20 feet I would walk and lasted several minutes. In addition, I could clearly hear movement a couple of seconds after I would stop. I attempted to go into the area where the noise was coming from however, the rhododendren and other brush was virtually impenetrable. Whatever was in there tracking me took off. All other animal life was silent at this point and the only noises I heard were the heavy footfalls of something bipedal and fast moving up the ridge. I am an experienced outdoorsman and whatever was in there was not a cat or a bear. There were no smells as the wind was blowing the other direction. I searched for tracks and found none. However, something was in there with me. The area in which Mr. Decatur and his friend heard the vocalizations and myself, having been tracked, is thick with laurels, rhododendron and other various hardwoods. There are many creeks and other water sources in the forest and it is teeming with wildlife.</t>
  </si>
  <si>
    <t>https://www.bfro.net/GDB/show_report.asp?id=12333</t>
  </si>
  <si>
    <t>Johnston</t>
  </si>
  <si>
    <t>I live on 1010 Highway near the Johnston County Airport. Its kind of a country road , couple swampy areas and such, a good hunting area you could say. I was on my way back from the beach at my dad's house, my sister was with me. I'm 24 she's only 15. Anyway, I just turned out of the local BBQ place for some food (White Swan open 24 hrs) to head home. I got past the local livestock building, and turned onto 210 Hwy, drove about 3-4 minutes, turned onto 1010 or Cleveland Rd. There was an old car parked on the side of the road, so I could hardly see to turn left, so when I did, I drove for maybe 10-15 seconds when I saw eyes in front of me (it was about 9:15 in the PM) I turned lights on bright and I thought it was a homeless man walking along the road, but seeing someone walking down here when its dark is unlikey, I slow down ,I didn't know if it was gonna cross the road , I was driving about 35 in a 45 mph zone. As I got closer I noticed it was not a man, it was something else, like a bear walked up right with long legs and arms longer than a man, had dark hair, I couldn't really see the color very well. He was about as big as my grandfather and he is 6' 11'' . I was speechless, and my sister was scared to death because our house is 1 minute from where he was at. That night I couldn't sleep and the next morning I got up and went back there, no foot prints or anything because it is so dry here from no rain.I haven't seen it since but it's only been a few days</t>
  </si>
  <si>
    <t>Smithfield</t>
  </si>
  <si>
    <t>Cleveland Road</t>
  </si>
  <si>
    <t>swamps , forest , fields</t>
  </si>
  <si>
    <t>walking on the road</t>
  </si>
  <si>
    <t>https://www.bfro.net/GDB/show_report.asp?id=4676</t>
  </si>
  <si>
    <t>My girlfriend and I were riding the backroads when I noticed some small pine trees moving. Initially I thought it was the was the wind, but suddenly a figure emerged. My girlfriend grabbed my arm in fear. We were confronted by a large creature crossing the road. The creature turned and stared, it had ice blue eyes, was about seven and half feet tall. I guess it weighed maybe 350 to 450 lbs. It took two steps to cross the road, pausing to look half way. This was in 1973, I believe the area is now known as Panthertown valley. I cannot forget those ice blue eyes.</t>
  </si>
  <si>
    <t>Panthertown Valley</t>
  </si>
  <si>
    <t>Cullowee</t>
  </si>
  <si>
    <t>https://www.bfro.net/GDB/show_report.asp?id=3333</t>
  </si>
  <si>
    <t>Franklin, NC 1985, walnut creek road area. Walking up old logging trail to top of mountain on border of Nantahala National Forest I rounded a blind curve and saw creature squatting possibly taking crawdaddys out of creek trhat crossed the logging road. I froze in fear, it stood up and looked at me and I turned around and ran back down the road.</t>
  </si>
  <si>
    <t>trail near Cullasaja Gorge</t>
  </si>
  <si>
    <t>Walnut Creek Road</t>
  </si>
  <si>
    <t>Nantahala National Forest</t>
  </si>
  <si>
    <t>mountains , logging road</t>
  </si>
  <si>
    <t>matted hair</t>
  </si>
  <si>
    <t>in river eating something in the water</t>
  </si>
  <si>
    <t>squatting</t>
  </si>
  <si>
    <t>I spoke with the witness by the phone. He was very sincere and wanted to recount the sighting he had around June of 1985. The event had a profound impact on him and it has always stayed with him. The witness was around 12 years of age at the time of the sighting and he was on a family trip to their cabin in Western North Carolina. The cabin is located near the Cullasaja Gorge on a very remote mountain. At the time of the sighting, no other homes were located above or near the cabin. The area above the cabin was very steep with mountain creeks. The witness stated that the family let the kids play and explore the area but they had to stay close and wear a whistle. On this day, he was by himself and he had went farther up the mountain on an old logging road. The road had turned up very steep up the mountain and then made a 180 degree turn. As he came around this turn he saw the creature squatted in the creek. At first he did not know what to think of it, until it stood up and turned its head to him. He stated that he froze in fear for a few seconds and then panicked as he ran down the mountain blowing his whistle. His family got to him when he got closer to the cabin. They did not believe him and tried to convince him that he saw something else. He stated as far as he can recall no one went up to the sight to look for tracks etc. He stated that he has seen many wild animals and he is very sure that what he saw was not a bear at all.The witness was very concrete in what details he remembered. He estimated he was about 40 yards away and the animal had brown matted hair. The height was around 7 foot tall and he recalled it not having any neck at all. It had shoulders with long arms and he was very sure it was on two feet. He thought it might have been eating something from the creek but he did not recall seeing anything. A pool is located in the creek at this location he stated. I am very familiar with this location as it is located near the entrance to the Cullasaja Gorge in Macon County N.C. The area is located on a remote mountain with mountain streams and many rock formations such as cliffs and steep gorges. Deer, turkey, and wild boar are found in this area as well as fish and crayfish in the many mountain creeks.</t>
  </si>
  <si>
    <t>https://www.bfro.net/GDB/show_report.asp?id=44354</t>
  </si>
  <si>
    <t>It was the first week of December 2002. I was camping with my friend [edited], in Macon County, North Carolina. We had been there 2 days. We decided to take one of our usual late night walks. Because of the weather we were one of only three sites occupied. There was an icestorm on the way and we were planning to leave early the next morning. We had crossed the river and walked about 200 yards to the gates when we were startled by a scream that made the hair on my neck stand up. I have spent my entire life in the outdoors, much of it in wilderness areas and I have never heard anything like this in my life. I was carrying my sidearm and immediately drew it and aimed my maglite in the direction of the scream. The next thing we knew,several rocks were thrown in our direction. TO say we were frightened would be an understatement. We went back to camp and left early the next morning. Since then we have returned several times, but there have been no further incidents, although we sometimes feel uneasy in one particular area.</t>
  </si>
  <si>
    <t>Old Hwy 64</t>
  </si>
  <si>
    <t>Nantahala River</t>
  </si>
  <si>
    <t>mountains , streams , forest</t>
  </si>
  <si>
    <t>vocal was more shrill thank Ohio Howl but similar</t>
  </si>
  <si>
    <t>He and his friend were camping in a remote area at 3160 feet. Both the Nantahala River and Kismet Creek run nearby which yield several varieties of trout. Hemlocks and rhododendrons cover the area as well. There were a few others there during their two nights but they had been trickling out due to inclement weather. During their midnight walk, the witness and his friend had noticed a horrible smell thinking it was a dead animal. Moments later, they heard the scream. The scream came from about 100 yards from where they were walking and only lasted a few seconds. He said it was similar to the Ohio howl but was more shrill. Three to five seconds later, six "fist sized" rocks were thrown at them and landed around them. The rocks came from the direction of the scream. The witness and his friend were armed and had a flashlight. They noticed no other movement or strange sounds the remainder of the evening. The next morning they left the area. The following May they returned and hiked around and noticed a particular area that made them feel uneasy. They noticed matted down brush as though a large animal had bedded down there previously. The witness currently resides in Florida and is a carpenter by profession. He is an avid hiker and backpacker.</t>
  </si>
  <si>
    <t>https://www.bfro.net/GDB/show_report.asp?id=14075</t>
  </si>
  <si>
    <t>I am a BFRO investigator in the mountains of Western North Carolina. Having lived in the mountains all of my life, I have enjoyed hunting, hiking and mountain things since I was a boy. So, I am very comfortable with being in the woods and for years have taken late night drives to see wildlife. For the past few years, I have been taking late night drives to my research are on good weather nights. It was Tuesday June 23rd, 2015; the weather was good and I decided to take a late drive to my research area. I was still on the main road taking my time and within 5 miles of my destination. I was not really thinking about Sasquatch but just enjoying the late night drive and some music. As I was rounding a slight turn on the road, I saw a coyote on the right side of the road. I slowed slightly as my eyes panned back to the road and I then saw to my left the creature just off the road and behind the guardrail. My trucks side lights hit it just briefly where I could get a good look at it. My sighting was brief but I did get a good look at it. I could not believe what I saw! I went up the road and turned around as it caught me off guard I did not think to stop. I was trying to talk myself out of what I saw. "Could it been something else?" The area on the left was very green so I thought I might have seen something else, maybe. As I approached the area I stopped and searched up and down for anything looking reddish/brown in color. Since it was June in the Mtns., everything was very green but nothing was brown at all. Bringing proof to me that it was a creature I saw. It is very hard to describe the feeling I had at the time of the sighting and after. I was feeling very strange and could not believe what had just happened. This is what I saw. Just past the guardrail and slightly off the bank of the road (this bank is very steep) I saw a reddish/brown upright figure. It had it's back to me and I could see from the back and upper legs behind the guardrail. I am very sure it was on two legs with a most impressive width. The shoulders were very large and the head was slightly forward with a no neck type look. The waist to shoulders made a very impressive "V" shape larger than any man I have ever seen. The hair was slightly long and had another color of gray/white underneath it with a main coat color of reddish/brown. Some of the back hair was shaggy looking. The left shoulder was slightly up and the arm was curled. The sighting was brief but I got a very good look at it. I could tell it was very tall. I did a sketch. After turning around and checking the sighting area from my truck, I pulled off about 150 yards below on the side of the road. I got out of my truck to listen for about 10 minutes and then did a "Howl Call". I immediately got a response from a pack of coyotes. They were very close and below the road about 150 yards away. (This would be the side of the road the creature was on.) I tried driving back up the road to see anything and about 100 yards above where I saw the creature I saw a Wild Boar feeding on the side of the road. Later on I stopped at an overlook about 1/4 mile past the sighting and made another "howl call". I got an immediate response from an owl behind me close to the parking lot. Then just after this response I heard another owl call in the valley below me towards the sighting area. It was the loudest owl call I have ever heard! I have heard many different owl calls but this one was very strange. The volume of it was very strange and loud. I stayed in the area for 4 more hours with nothing more happening. The next afternoon me and friend went back to the general area of the sighting and looked for tracks. We could only see disturbances as the ground was very rocky, steep and hard. I cannot fully explain my feeling after the sighting. I really noticed I was feeling strange when I had gone to get a drink a few miles away in a store. I notice I was sweating and feeling very odd. I think that I was slightly in a state of shock. I feel like this was due to me seeing something I had not seen ever before and something that was hard for me to process. I have been hunting and in the woods all of my life. I have seen every animal in our area in many situations. Trust me, I have never seen anything like this before. Important footnote: This sighting happened just within about 6-7 miles from another reported incident that I investigated. BFRO report 49148 happened on June 29th, 2015; 6 days after the sighting I had. I feel like this is more than a coincidence.</t>
  </si>
  <si>
    <t>mountains , forest , ridge</t>
  </si>
  <si>
    <t>grey undercoat , arm curled like it was holding something , spinal crease throug hair , matted hair</t>
  </si>
  <si>
    <t>standing off the road behind guardrail with back to the road</t>
  </si>
  <si>
    <t>I have spoken with the witness numerous times both in person and by telephone. He grew up in the mountains of Western North Carolina and has lived there his entire life. He has spent countless hours hiking, researching and hunting in this area, and knows the wildlife and geography very well. His report and recollection are very detailed and I will add some observations from our interview. The witness frequently goes out at night driving in this research area in hopes of sighting a sasquatch and to observe other local wildlife. He has used these trips to monitor wildlife movement and observe animal concentration for future research and hunting areas. The research area is approximately 38 miles from his home. The road he had his sighting on is very heavily traveled and has major curves and hills and runs through the Nantahala National Forest. Shortly before seeing the creature he spotted a coyote in the road and that heightened his senses. He was rounding a curve at traveling at approximately 30-35 mph, at 11:50 pm. when his left headlight illuminated the animal. It was standing behind the guardrail and he could not believe what he was seeing. It took a few seconds for his brain to process the shock of seeing a sasquatch, which caused him to drive past the creature a short distance. The observation lasted only a few seconds but was able to remember many details of his sighting. He could not estimate the height as it was standing on a very steep slope off the side of road. He was very amazed by the extreme width of its shoulders, comparing it to a football player in shoulder pads. It was standing in a vertical bipedal manner, he could see the spinal crease through its hair. The waist was very thin, like a trained athlete. It had little or no neck and the head was leaning forward. Its left arm was curled in front of it like it was carrying something. He described the hair as being reddish-brown in color, around six inches in length, and was very matted in appearance. The animal also had an undercoat that was grayish-white in appearance. The witness did this sketch soon after the sighting to keep the details fresh in his mind, which was suggested by a fellow investigator. The witness turned around shortly after realizing what he had seen, he drove back to the spot but the sasquatch was not there. He stayed in the area and went down the road a few hundred yards and pulled over and listened, hearing nothing he did a howl and coyotes immediately responded from a close distance. He traveled farther down the road, spotting a wild boar feeding on side of road. He then stopped around 1/4 mile from sighting and listened and did another call and had a response from what he described "as loudest owl call I have ever heard". He stayed in the area for four hours, but saw and heard nothing further. He returned the next afternoon to investigate with a friend during daylight hours.They found some mashed down vegetation and a kicked over rock on the steep bank. No footprints were found due to the extremely dry and hard packed ground. He was also looking to see if there was any brown vegetation in the area of his sighting, but everything was very lush and green being early summer in the Appalachians. The BFRO received Report #49148 6 days later on June 29th from hikers around 6-7 miles away reporting possible Bigfoot activity. We feel that these two reports are more than coincidence. I have attended two expeditions in the Nantahala National Forest that were very close to these two sightings. The area is very rugged terrain with high peaks and river and stream bottoms. There are numerous rock outcroppings, and cliff overhangs. The Appalachian Trail is extremely close to these two sightings. It has long been believed by sasquatch researchers to be a North-South highway for Bigfoots. Numerous animals including whitetail deer, wild pigs, black bear, and many smaller animals inhabit this area. In summer months there are lots of edible plants, and berries. With all this food, cover and waterways, it is perfect habitat for a large bipedal primate.</t>
  </si>
  <si>
    <t>the spinal crease is an interesting feature to note</t>
  </si>
  <si>
    <t>https://www.bfro.net/GDB/show_report.asp?id=50721</t>
  </si>
  <si>
    <t>Shortly after laying down for the night during a backpacking trip in the Nantahala Wilderness, we heard a howl that lasted 10-15 seconds, with a change of tone for the last few seconds. This howl could not have been mistaken for any other animal and sounded very similar to recordings of other howls. In the next 2 hours we both heard random whoops also. The next day while hiking we came across several very interesting signs along the trail. The first was spotting what looked like a game trail that crossed the hiking trail. Upon closer inspection, the tracks in the well traveled trail clearly were not made by bear or any other four legged animal. The footprints on the trail had left deep impressions where the heel contacted the ground and footprints much larger than my foot were also seen. The distance between the tracks was approximately 5 feet on average and the depth of the tracks where the heel had sunk down was 3 plus inches. The ferns and weeds in the trail that had been pressed down were still green and flat which made me think the tracks had been made within the past couple of days. I followed the trail in both directions for approximately 150 yards and the footprints remained consistent in both directions. After traveling the hiking trail further down the ridgeline for close to mile I spotted another trail that crossed the hiking trail. The footprints here were identical to what we saw at the first trail. I took pictures to gauge the depth and length of the prints. I found a stick on this trail that had blood on it. I regret not keeping it for evidence to see what type of blood it was. The location of both trails had some similarities: both were located in gaps along the ridgeline and there was an unusually high amount of limbs and trees wedged in tree forks at both sites. One other strange observation made along the trail was finding 3 large white mushrooms placed upside down near the trails. One of these was on a rock and another was found on the trail while following the footprints. The area where we found these signs was the direction where we had heard the howl the night before.</t>
  </si>
  <si>
    <t>lower ridge trail 2-3 miles from the Standing Indian Campground</t>
  </si>
  <si>
    <t>FR 67 , Wallace Gap Road</t>
  </si>
  <si>
    <t>ridgeline , valley</t>
  </si>
  <si>
    <t>deciduous trees , mushrooms , beech trees , oak trees</t>
  </si>
  <si>
    <t>I have talked with the witness on the phone and by email numerous times about his report. I have found him to be a very credible and informative witness. The witness and a friend were doing some hiking on the Appalachian Trail near Standing Indian area in the Nantahala National Forest in Macon County. They had camped for the night near the Carter Gap on the AT. Around Midnight they heard a very distinct howl that was loud and lasted for 10-15 seconds. He stated the howl had a very distinct "two tone" sound to it. He knew of no animal that could make this sound. Later that night they heard "whoop" calls from the distance in the same direction. The witness stated the howl was very clear but was over a mile away. "Whatever it was it was very large". The whoops were somewhat closer in range and about an hour later. I directed the witness to listen to the 1994 Ohio Moaning Howl and also to the Sound Cloud site for Mononga Hela which has many different recordings of possible Sasquatch sounds. He selected the Decatur Ga 2012 howl Decatur GA 2012 Howl and the Ohio Moaning Howl as the ones it sounded more like. BFRO Report 28982 explains where the Decatur howl came from. The link provided here is actually two recordings put together. The first part is Mononga Hela's original recording, and the second part is a better recording captured by Investigator Gudrun Hrizuk, about 9 months after MH's recording was made. Together they make a much better case. This witness was very forward in saying that the howl he heard had a "two toned" sound to it. The next morning they packed up and continued their hike on the AT. His hiking friend had a problem with a boot, the heel had came apart. So they decided to take a short cut and go down the Lower Ridge trail to the Standing Indian Campground. It was down this trail, in rather large weeds and ferns, that they discovered where something large had crossed the trail. They then discovered the large tracks/trail in two separate areas. He stated the tracks were very deep in the leaf matter and that they were larger than his size 13 boot. He was able to follow them for a very good distance and the stride length was an estimated 5 foot in distance. He took these photos, the compass is showing the depth. He also stated that they found 3 large mushrooms "picked" and placed beside the trail. These mushrooms had no bite marks what so ever. He did not think to mark the area with some kind of marker and did not have a GPS. Both of them realized, that the howl they heard the night before was in the direction of the Lower Ridge trail area. On July 7th, I hiked to this very remote area. Although I did not find his exact location due to a storm coming in, I did observe the following: Very high weeds, large ferns, two possible tracks and a tree break. This area is a very rich area and it was very easy to see where something had went across the trail. I found this very interesting track about 12-13 inches long, the map is 11 inches long: Also, I found this possible tree break/twist that was directly across the trail. It was clearly blocking the main Lower Ridge Trail. The witness did not remember this at all when they went down the trail. My visit was cut short by a very hard summer storm. This is a rich area, full of mushrooms, beech and oak trees. The witness is very knowledgeable in the outdoors. He has a good knowledge of wildlife and was very to the point that what they heard was not coyotes or any known animal. He has many wild animals on his farm and has never heard this before. This report could possibly be related to BFRO Report 50721. This report was filed by this investigator as a roadside Class A sighting located some 6-7 miles away from this location. I find this to be much more than a coincidence.</t>
  </si>
  <si>
    <t>https://www.bfro.net/GDB/show_report.asp?id=49148</t>
  </si>
  <si>
    <t>2005-2006</t>
  </si>
  <si>
    <t>[Editor's Note: The observation described below is Class B. The Class A observation was told by family members during the course of the on site interview. See the *investigator's comments* section of this report. The two men who had the Class A sighting do not care to type it up themselves. Their incident is so closely connected with this Class B submission from this family, that it should be combined. The men's incident is clearly Class A, so the *combined* report should show a Class A ranking. There will not be a separate report for their incident.] It was a damp July night around 10:00 and we were staying at my Grandpa's house. My family and I had a fire going outside. We were all sitting around it talking. It rained all day so the night seemed darker than usual. The house is set on thirty wooded acres with a creek about twenty-five feet away. There aren't many houses on this mountain due to the fact that it runs with the Pisgah National Forest. I went in the house to get the cd player. It was a very still night. We listened to a few songs; when we decided to play the Sierra Sounds cd with bigfoot recordings on it. As we listened to the cd we all became jumpy and the feeling of someone was watching us came over us. We then started hearing sounds of what sounded like saplings being broken up above us; higher up in the mountain. We just laughed it all off as nerves. Then we heard what sounded like a tree about ten inches around being broke then slide down the mountain at us. All us became scared and ran to the porch of the house for protection. When I seen my cousin run I knew it had to be something. He is in his late thirties and has grown up in the mountains. He is familiar with the animals sounds and the layout of the mountain. I don't know if it was anything or not, but it sure scared the heck out of us.</t>
  </si>
  <si>
    <t>Hot Springs</t>
  </si>
  <si>
    <t>forest , mountains , creek</t>
  </si>
  <si>
    <t>branch breaking , rock throwing</t>
  </si>
  <si>
    <t>pacing</t>
  </si>
  <si>
    <t>The report above was the initial submission by the family member who contacted us first. Her report does not mention the Class A incident. The Class A incident was described shortly after this first contact. I began correspondence with the witness and her family beginning in February of 2006. She resides in Michigan and stated that she has relatives that live near Hot Springs, NC. Her grandfather owns a large tract of land in the mountains which serves as the meeting place for the extended family reunion, every summer. The incident she mentions above happened on one of the days of the reunion. Because of a prior sighting, a family member had previously purchased a copy of the Sierra Sounds recordings (which has recordings of various bigfoot vocalizations, including aggressive chatter). The evening after the rain had stopped they played the Sierra Sounds CD and shortly thereafter they heard pacing on the ridge behind them at approximately 100 feet in distance. In addition to the pacing, they heard branches breaking and a tree was thrown down the ridge at them. The family left the campfire and went inside. 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 In August of 2006, BFRO investigators Leigh Culver (GA-BFRO), Jason Vogan (NC-BFRO), Nick Wamboldt (GA-BFRO) and myself (NC-BFRO) met with the family on their property. We had previously asked them to call us if more things happened around the property. They called and told us activity the night before. They wanted us to come see for ourselves the next night. Before we arrived the family had gathered around a fire outside their home. They said they heard a wood knock several yards off into the thick treeline. The knock caused the family to go back inside the house. When we arrived we looked around the area for anything of interest. We found a possible track on the nearby mountainside where the brother and cousin had their sighting a few years before. Various family members told stories of rocks and logs being thrown at them. Two weeks later a BFRO expedition (the first NC expedition) focused on this area for a few days before moving on. They eventually followed the highest ridgeline to a rainforest-like area near the Appalachian Trail where some distinctive sounds were eventually heard by most of the participants. The Pisgah Nat. For. zone in western NC is mountainous and sparsely populated. It is north and east of Smokey Mountains National Park, which straddles the Tennessee border. Portions of the Pisgah region get a lot of rain. Those areas are mossy and ferny and full of wildlife. The distinctive sounds on the NC expedition were heard in one of these rainforest-like zones in the high country. A few misc. photos from the BFRO's September 2006 North Carolina expedition:</t>
  </si>
  <si>
    <t>https://www.bfro.net/GDB/show_report.asp?id=13492</t>
  </si>
  <si>
    <t>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t>
  </si>
  <si>
    <t>shaggy hair , no visible ears</t>
  </si>
  <si>
    <t>rock throwing , squatting</t>
  </si>
  <si>
    <t>squatted down with elbows on its toes , squatted back on calves , chin tucked</t>
  </si>
  <si>
    <t>https://www.bfro.net/GDB/show_report.asp?id=13493</t>
  </si>
  <si>
    <t>several children playing outside heard yelping and whistling so they mocked the noises as they did the creature communicated back with them sounding closer and closer as the yelping conversasion went on so the children decided to take a hunting dog to the edge of the woods as they did the dog grew silent with his tail and ears raised the creature sounded like it was at the top of the mountain they yelped back and in an instant the creature came closer and sounded like it was at the edge of the woods</t>
  </si>
  <si>
    <t>NC Hwy 209</t>
  </si>
  <si>
    <t>Hwy 209</t>
  </si>
  <si>
    <t>mimicking</t>
  </si>
  <si>
    <t>yelping</t>
  </si>
  <si>
    <t>I called the witness who reported the incident and arranged to meet at the exact spot where the interaction happened on 2/8/2012. The area is in a rural, mountain valley with scattered farms, thick forests and rugged terrain. I met with the reporting witness and some of the other witnesses at their home and asked them to explain exactly what happened and what they were doing. They were outside at about 6 or 7 in the evening just playing and goofing around. A woman there was making sounds with a piece of pvc water pipe and after a few minutes they heard a yelp from up on the mountain. They started making yelps and whistles back and the animal quickly started down the mountain towards them. Whatever it was always stayed just out of sight in the woods. At one point a boy took a dog to the edge of the tree line where the dog stopped and refused to go any further and became visibly frightened. The interaction continued for a few minutes then ceased. One adult there commented about a rancid smell. After talking with the witnesses I can add that other incidents have happened over the last several months at this location. The incidents include animal feed taken out of a sealed container, hunting dogs had to be dragged through certain areas of the woods, feelings of being watched, a game cam would take pictures of just woods and possible wood knocks. During our conversation, I told them that I believe sasquatch have a taste for sweets, especially honeybuns. They looked surprised and said that for months they had been trying to "catch a coon in a box trap." They were planning on using the coon to train a hunting dog. They were using honeybuns and each time they checked the trap it was sprung but contained "no coon and no honeybun." After talking with the witnesses and taking into consideration their knowledge of hunting, local animals and having lived in the remote area their whole lives, I'm certain that they interacted with a sasquatch and have been visited by them in the past.</t>
  </si>
  <si>
    <t>https://www.bfro.net/GDB/show_report.asp?id=32447</t>
  </si>
  <si>
    <t>Mcdowell</t>
  </si>
  <si>
    <t>Before describing the incident I thought I should give you some personal background. After my family had a suspected nighttime visit from a juvenile sasquatch about a dozen years ago, I’ve developed a keen interest in the subject and have read hundreds of sighting reports in the BFRO site. By learning what to listen for and following up leads, I have identified my own research site in the northeastern US where I have had a string of auditory encounters/interactions that have included woodknocks, screams, stalking, and a possible infrasound experience. I’ve located a number of stick structures on my site. I’ve joined my state BF association for which I have investigated an alleged Class B sighting. I have also hiked other areas of my state in the company of others more experienced than I, and have observed tracks and learned where to look for them. I should tell you that when I have had the experiences described above, such as a scream directed at me in the dark from 40 yards away, or a single baseball bat, hollow sounding “thwok” on a tree just over a slight rise in the terrain at a similar distance, or the stalking foot steps perhaps 50 feet away, my first reaction is to go into denial, with my mind first racing through various possible alternative scenarios to explain the sound. After that, once I have realized that the other scenarios are unlikely explanations, I have a natural tendency to dissociate from the fear reaction, I remain calm, avoid looking in the direction of the sound, and simply move away from the area at a deliberate, but unhurried pace, to avoid showing fear. Often, the fear kicks-in hours or days later. I have never felt threatened during an incident. I was very excited when I was invited to visit an elderly friend who lives in the mountains of western North Carolina, as I knew there were some notable sightings in the general area as well as a BFRO expedition. I arrived after dark on a Tuesday and discovered that my friend’s summer home is located at the top of a mountain. Her “development” consists of about 60 homes tucked away in the woods on steep slopes accessed via a series of narrow gravel and macadam roads. My first thought was – they built this development in a likely squatch habitat. Apparently an effort was made to keep the environment natural and retain most of the trees. It really was like staying in a tree house. At night time, it was possible to see only the two neighboring homes, one located 50 feet from my friend’s house and the other perhaps 50 yards away. Her house has large picture windows, front and back, through which the occupants could easily be observed at night. Indeed, as we sat watching TV after dinner, I began to have the creepy sensation of being watched, although my friend told me that neither of her neighbors was in residence that night. After the news, about 11:30, I told my friend I was stepping outside from some night air, when in fact my intention was to have a look around and listen to the woods. I took up a position in the shadows on a flagstone walk which spans the front of her house, standing beneath the low overhang of the roof. The area in which I was standing was not well lighted, but I observed that my friend had spot lights facing away from her home on both sides, lighting the space between the homes and partially illuminating the road in front of her house. The front of the house faces up the slope and the house itself sits below the road level. In between, on a slighting higher “terrace” is a curved gravel driveway in which our two cars sat. I peered around the side of the house and noticed the house was on a very steep slope. The front of the house was tucked into the mountainside, but in the back half, the foundation was exposed and the deck jutted out over the slope, supported by several wooden “legs.” I wasn’t outdoors more than five minutes before I was startled by what sounded like answering wood knocks: a single thump that came from the woods at the one o’clock position, followed by another “answering” thump 5-10 seconds later, coming from about three o’clock. The sounds were repeated every couple of minutes for perhaps 15 minutes and it sounded as if the second knock was changing positions slightly. I estimate that they were a couple of hundred yards away from my position. Noticing a wood pile next to my friend’s house, I picked up a thick log and added a third knock by whacking a nearby tree. I noticed that the first knock came again quickly, almost in answer to mine. After few repetitions, the knocks stopped. There was a slight breeze that evening that gusted through the trees from time to time. On one such occasion, I heard what sounded like a small stone hitting the roof that overhung my position. I told myself it was a probably a tree branch falling on the roof, but when it happened a second time perhaps 15 minutes later during another gust, my eye caught the trajectory of a small stone whizzing overhead from the brush on the other side of the cars and bouncing off the roof above me. Then from the corner of my eye, I caught a flash of something gray moving to my side of the road. I told myself it was my imagination. The wood thumps resumed. This time, I did not feel secure in leaving the shelter of my position, so I did answering stomps on the flag stone. The knocks kept coming but the intervals between them were longer. After about an hour of being outdoors, I decided to go inside. I noticed that my friend kept the lights on all night. Next morning, when I asked her about the lights being on, she said that since her husband passed away about two years before, she worries about someone breaking into the house. There had been some break-ins during the winter one year at the home of a neighbor, which unnerved my friend, even though the perpetrator had been apprehended in the midst of a break-in. I asked about the wildlife of the area and was told that there were plenty of deer and occasional bears were in the neighborhood. Late in the afternoon of the next day, I went for out for exercise, running the steep looping roads around the development. As I set out, I observed that the woods across from the front of the house where I’d been standing on the previous night, had some of the most dense brush I have even seen. As I ran downhill through one of the undeveloped areas, one with a road and a no houses as yet, I had that sense of being observed. I paused at an intersection where two roads intersect with a trailhead, noting that the well-maintained trail on the left side of the road seemed to become a game trail on the other side; however, to reach the game trail from the road, you would have to scale a steep 12-feet high bank after crossing a shallow drainage culvert. Yet the game trail seemed to be frequented by larger animals. Inspecting the bank, I found what appeared to be the impressions of the front three-quarters of two, human-like foot prints jammed into the soft dirt of the bank. I could feel the impressions left by the toes. That night after TV, I again went outside and smoked a cigar this time. I heard the thumps again coming from the same general direction, that is, northeast and uphill from my position. I heard a plaintive, eerie howling coming from the south, behind the house. It sounded every 30 seconds of so for perhaps 20 minutes. I told myself it could be a dog tied outdoors. I decided not to interact that night. I just had a feeling that it was not the thing to do. Finishing my cigar, I went indoors, read a book and turned off the light. I do not know how long I had been asleep before I was startled awake by what sounded like heavy foot thumping on the roof, which was separated from the ceiling of my room by a narrow crawl space. As I sat up in my bed, I heard another couple of thumps that sounded as if they came from the area over the closet. In my sleepy state, I reasoned that perhaps my friend in the adjoining room had bumped the wall in her sleep. Soon I was fast asleep again, only to be scared awake by what was clearly pounding on the walls of my room that was so loud, my first thought was, “Someone is breaking into my room!” I sat up in bed and threw on the overhead light in my room. Now I remembering thinking, “This has to be a visit from bigfoot” because of the loudness of the sound and the fact that the walls of my room are fairly high above grade, due to the steep slope. I was in a bit of denial about this and was exhausted from the day’s workout on mountain roads at higher than normal altitude for me (almost 4000” above sea level;) although I tried to stare out the window to see if a form appeared, I quickly fell back to sleep. Then I was awakened again by what sound like hands being slapped on the roof or walls, more lightly this time, and moving in a away from my position down the slope. I did not feel threatened and had a feeling that the maker of the sound was leaving for the night, I had that distinct impression. I heard nothing more. Next morning over breakfast, my hostess asked me if I had been awakened by that that “awful pounding” on the roof. We traded our stories. My friend told me that nothing of the sort had happened before in the 25 years she and her husband had lived in the house. She had had raccoons in the attic of her Florida home, which required the services of a pest control company, but she maintained that she had never heard anything so loud. She was concerned and asked me what I thought it might have been; I pleaded ignorance, and said I would confer with the neighbors, a couple in their late 50s who had arrived the previous night for a stay of a few days. The husband dismissed the noise, saying that it might have been made by critters moving indoors away from the cold. However, I was later told that he checked the crawl space and found no evidence of an animal infestation or occupancy. Before leaving my friend to continue on my trip towards eastern NC, I inspected the area around her house for footprints. I found none, but I discovered that a tall tree grew up through the back deck through a hole that had been cut for it. The tree would provide easy access to the deck and roof, while the low roof in front would make the roof accessible from that position.</t>
  </si>
  <si>
    <t>Little Switzerland</t>
  </si>
  <si>
    <t>walking on roof , rock throwing</t>
  </si>
  <si>
    <t>1 knock every 5-10s for 15 minutes</t>
  </si>
  <si>
    <t>I spoke with the witness on the phone for well over an hour and have since exchanged several emails with him. I found him to be an honest and forthcoming person. His main desire was to protect his friend who owns the house that this occurred at. This only lead me to believe him more. He is fairly well versed in the field and wants to learn more, I found his questions to be intelligent and to the point. I got the impression from him that he was relieved to speak to someone that wouldn't judge him. He also seemed more relaxed after we spoke. I hope that talking to me and relating his experience gave him some sort of closure. I was able to find the house with his directions. I had a copy of the report with me and was able to place myself in the location the witness was standing. Given the information that he provided me with, it is my opinion that his experience is absolutely plausible. During the months that he was there, the human population is not as prevalent as it would be in the summer months and a curious animal would be more apt to approach a house. I will be spending more time researching this location in the months to come. This area is not too far from the Linville Gorge, also known as "The Grand Canyon of North Carolina".</t>
  </si>
  <si>
    <t>https://www.bfro.net/GDB/show_report.asp?id=24988</t>
  </si>
  <si>
    <t>Rick Duane</t>
  </si>
  <si>
    <t>My girlfriend and i had been shopping at walmart in spruce pine nc late one night. we left to head for home which is about a 20 min drive. by this time it was about 2 am. we left wal mart and headed back out the highway toward the turn-off for marion(home). no cars were out only us, we see in our headlights about 150 feet ahead a dark brown hair covered animal crossing the road very slowly. We were probably traveling about 35mph. we looked at each other as if to see if the other was seeing the same thing i leaned forward in my seat to see if it was a bear, about that time we realized it was walking on two legs and was kinda side stepping and it was staring right at us. it was moving from the left side of the road to the right and then just disappeared into a field. we slowed down just as we approached the spot, it was and it was gone, no sign of it at all. this was something that neither of us had ever seen! I felt like whatever it was layed down in the field so we couldn't see it any more. we didnt say a word for a few minuets becuase we just couldnt believe what we had seen. then we were like... did you just see that ?? what was that?? later we realized we had definately seen a sasquatch!</t>
  </si>
  <si>
    <t>leaving the Spruce Pine Walmart towards the BRP near the field about .5-1 mile down th road</t>
  </si>
  <si>
    <t>Spruce Pine</t>
  </si>
  <si>
    <t>Hwy 226</t>
  </si>
  <si>
    <t>road crossing , side stepping</t>
  </si>
  <si>
    <t>side stepping</t>
  </si>
  <si>
    <t>I spoke with the witness to this incident at length on the phone. The witness is a former Park Ranger and now teaches emergency personnel in Off Road EVO (Emergency Vehicle Operations). I find the witness credible and truthful. The witness stated that he and his wife had gone to Wal-mart in Spruce Pine, NC on the night the incident took place (Wal-Mart being roughly a mile from the Blue Ridge Parkway). He stated that after leaving Wal-mart around 2AM the return trip to Marion, NC took them on a rural back road between the two towns. The night was described as being clear and cold with nothing that would interfere with visibility. This was late September early October time frame. Witness couldn't recall exact date due to the time between incident and present. Witness stated that he was in the passenger seat and his wife was driving at a speed around 35mph - 40mph at or near the posted speed limit. He stated they were having a general conversation as they rounded a curve in the roadway. The first thing noticed as they came out of the curve into a straighter portion of the roadway about 100 - 150 feet in front of the vehicle was a very bright eye shine (yellow in color) from their headlights. He told his wife to immediately slow down because there was something in the roadway. He leaned closer toward the windshield of the vehicle (believing at first it may be a bear), trying to get a better focus on the animal in the roadway. He stated at that moment he realized that the animal was on two legs and not four. Animal was said to be walking from the left side of the roadway toward the right side of the roadway. The animal was somewhat "slumped over" and its arms extended down to about the knee area. The animal was covered in a reddish dark brown hair or fur and appeared to have a "strong upper body (thick) with strong legs, approximately six to seven feet tall." The animal appeared to be "side stepping" across the roadway. The animal continued in a quick side stepping fashion towards the right side of the roadway as they approached closer in their vehicle. The animal exited right side of roadway on two legs into a field that contained "knee high grass". Witness stated that his wife slowed almost to a complete stop as they looked into the field trying to see the animal. They could not see any signs of an animal or any type of movement in the field. He stated there was no doubt that the animal had laid down in the tall grass in an effort not to be seen. He and his wife continued to look into the field for a couple of minutes and saw nothing. They could not understand at that moment how the animal had evaded being seen in the field. They later concluded that the animal must have lain down. Witness stated he and his wife did not discuss the event immediately. Witness said it took a few minutes for them both to process what they had seen. He was absolutely sure that this was not a bear or any other animal he or his wife had ever seen. Witness did state that there have always been people speaking of these types of incidents occurring in the area, he just never thought he would ever experience an event like this in his life. I will be visiting area in the near future by invite from the witness. E.O.R. ( End of Report)</t>
  </si>
  <si>
    <t>first report noting side stepping , that is odd</t>
  </si>
  <si>
    <t>https://www.bfro.net/GDB/show_report.asp?id=30757</t>
  </si>
  <si>
    <t>Mitchell</t>
  </si>
  <si>
    <t>My wife, children, my father, our lab mix dog and I were camping At Bear Den Campground Sept 7th thru the 11th, 2000. The campground is located just off the Blue ridge parkway near SprucePine, NC. I have summited a report earlier this year my grandfather told me about (local legend stuff). Anyway, The first night there I could not sleep and was reading a book, it was around 2-3am. I turned off the lantern and was just getting settled in when I heard a howl/moan. It sounded sort of like a cow bellowing only alot deeper. The sound was off to the southwest of the campsite and sounded maybe 1 mile away. It was very quiet that night and I could hear away in the distance a train coming through the valley. This sound would call out (oooooohhhh, ooooooohhh, oooooooohhh) like it was lost or searching for something. I sat up and listened to it for more than 30 mins. I looked over at my dog but he was just asleep. It moved away over the ridge the the west. I thought at first maybe it was a cow and a layed back down to go to sleep. I woke up around 4 am hearing it again this time coming back over the ridge and going more back to the south east. I told my wife about the next day, she did not believe me. My father arrived at the camp on the 9th. The morning of the 10th my dad asked me if I was up the previous night. I told him no, I went bed around 11pm and sleep all night till 7am. He said he heard what he thought was a bird at first in the trees directly behind my tent around 3am. He said it made a Whoop, Whoop, Whoop noise and lasted for several mins and was very loud. He got up with his flashlight and checked around but didnt see anything. He described the noise as something up in the trees. The trees at the camp site where mostly pine with a few large oaks. We didnt check around for anything then because he was sure it was just a bird or something. The same thing happened on the morning of the 11th. He stated to me that "that thing was back again a 3 o'clock in the morning". He described to me the same whoop, whoop, whoop sound and that it ended very low in a chattering kind of sound you hear at the zoo, like a monkey. My wife heard my dad and said she had heard it both nights. I slept through the whole thing. I sort of felt that maybe it could have been a bigfoot but both my wife and dad described it as being up in the trees behind the tent. Also my dog did not wake up at any of the noises. This dog can't stand any kind of wildlife and will bark at it till it leaves. Only around people does he "lounge around". I kept asking my wife and dad to give me more details such as smells. Neither smelt anything or heard any other noises. I figured that it had to be just some animal or maybe a peacock because it did not come across as any of the other vocalizations encounters I have heard about before. About a week after we got back My dad, stepmom, wife and I were at my home and the conversation went back to those sounds. Both my wife and dad said "It sounded like something a the zoo" again and I remembered that this site has vocalizations recorded. I played the howl and scream. The howl is close to what I heard only much longer, lower in pitch and slower. When I played the scream both my dad and wife "went white". My dad jumped up and said "that's it!, that's what I heard only there was like a chattering at the end". My wife refused to discuss it any further and acted both scared and mad. Please note I have 3 kids ages 3- 10 years old and they nor my dog heard or seemed to hear anything. I hesitated about posting this report until I read the most recent postings about the vocalizations, especially the sightings of a bigfoot up in a tree. I have never heard that these things could climb before. Also how my dog did not react to any of the sounds, I noticed in another report how some dogs will react and in one case the dog did not at a sighting.</t>
  </si>
  <si>
    <t>Bear Den Campground 600 Bear Den Mountain Road Spruce Pine, NC 28777</t>
  </si>
  <si>
    <t>Bear Den Mountain Road</t>
  </si>
  <si>
    <t>Bear Den Campground</t>
  </si>
  <si>
    <t>forest , mountains , campsite</t>
  </si>
  <si>
    <t>cow bellow , whoops , chattering</t>
  </si>
  <si>
    <t>https://www.bfro.net/GDB/show_report.asp?id=450</t>
  </si>
  <si>
    <t>Montgomery</t>
  </si>
  <si>
    <t>In 1990 + - I am not sure of the year I was going to the beach down hwy 220 south with my husband, he did not see any thing. As best I can remember we were close to Candor NC, where 211 toward Pinehurst and Aberdenn NC comes together though it is a very rural area farms and woods. There is an area where it is very straight and slightly a long grade going down hill so you can see for a long way. I am not good with distance but I saw something big and black/brown come out of the woods go across the 4 lane and vanish in to the woods on the other side. Now I was going 60 +- miles an hour it was so fast it looked like it was gliding sort of and swinging it's arms. Of course my husband, now ex-husband did not see anything. I got to the place in the road where it crossed and thought to my self what the hell was that! It had to have been big for me to have seen it that far away. I have always wondered until I came upon your web site and it was like a bell went off in my head.</t>
  </si>
  <si>
    <t>on 220 S just north of Candor</t>
  </si>
  <si>
    <t>Candor</t>
  </si>
  <si>
    <t>220 S</t>
  </si>
  <si>
    <t>head set low on shoulders</t>
  </si>
  <si>
    <t>arms swinging , smooth gliding gait</t>
  </si>
  <si>
    <t>I conducted a phone interview with the witness on the report that she submitted on 8/11/06 She was driving down Hwy 220 south in Montgomery County, NC, in the summer of 1990.The weather was sunny and clear. The time was around 10:00 AM. There was very light traffic at this time. She first noticed the figure as it crossed over a four foot barrier fence that runs along side of the highway just inside the woodline.That is when she first noticed that it was walking on two legs like a human. It did not have any trouble stepping over the four foot high fence, and then crossed the four lane highway at a fast speed. It ran with a smooth, almost gliding movement. It did not bob up and down when it ran. It ran on two legs the whole time and was slightly hunched over as it ran. It was covered in black/brown fur and the head was set low on the shoulders. It first crossed the Southbound lanes, then the Northbound lanes, then stepped over the fence on that side and disappeared into a pine thicket. She could not give me a height estimate of the figure. She was not sure of the height and did not want to guess. She would only say that it seemed to be "huge".</t>
  </si>
  <si>
    <t>https://www.bfro.net/GDB/show_report.asp?id=15492</t>
  </si>
  <si>
    <t>One morninig after leaving the camp ground in the national forrest to get a biscuit me and my father saw something big walking across the road. I couldnt identyfi it. it was walking then stoped looked at us real fast and steped off the road into the woods. their was a road sign when this thing walked in front of it it completly blocked out the sign. I asked my dad if he had seen what I had seen and he said yes. Isaid thank god I thought I was going crazy or something. We pulled up to where the thing steped off the road and looked around nothing nothing at all the brush which this thing had went throught was not even moving. we got back in the truck and started driving my dad said what in the world was that. We tried to rule out every other possiblity but big foot but they didnt work out to good. First Isaid it could have been a bear or some one riding a horse. But my dad said if it was a bear it wouldnt be walking upright unlees it was thratened or try ing to reach for food and it wasent presnt,and bears arent around the stanley county area.Then my dad said maybe it was a horse because there are horse riding trailand a horse camp in the national forrest,But theres one problem Something as big as a horse or a bear should have upset the brush and it should have been moving but it wasnt. Some thing very fast and very smart had to have steped over te brush. After all this did only happen in 30 secs while we drove down the road. And Iprety much Agree with my dad. Thanks for your time. Ps I couldnt spell the name of the national forrest its one of those native american words I always have troble with those.</t>
  </si>
  <si>
    <t>Uwharrie National Forest</t>
  </si>
  <si>
    <t>Badin</t>
  </si>
  <si>
    <t>honeysuckle , pine trees</t>
  </si>
  <si>
    <t>brown black</t>
  </si>
  <si>
    <t>road crossing , looked at car then continued into woods</t>
  </si>
  <si>
    <t>The sighting may have occurred very close to the border of Montgomery and Stanly. The witness has agreed to show me the area of the sighting in the near future. The name of the county will be revised at that time, if necessary. The witness and his father were camping in Uwharrie National Forest and had left to get biscuits for breakfast. When returning to the camp, the witness and his father saw something on the side of the road at approximately 7:00 or 8:00 a.m.. The distance to the animal was too great for any detail, and it appeared to be a large mass that was standing upright. The witness and his father later agreed it could not be a bear, horse, or deer. There is no resident black bear population in Uwharrie National Forest or this general area of the Piedmont, although rare transients have occasionally been seen. There are horse camps nearby, but the animal was standing. They thought the figure was likely 6 to 8 feet tall and brownish black. The father thought it was hairy-looking and had no idea what it was. When they saw the animal, it briefly stopped, turned, and quickly paced off into the forest, walking downhill. While walking, the figure blocked out a sign on the side of the road. At that distance, two legs could be seen as the creature walked away. Gender could not be determined. The witness added that the duration of the sighting was more like 6 or 7 seconds. Upon reaching the area where the animal stepped over the bushes, they got out of their truck and did not see any brush disturbed, which they thought was strange for such a large animal. The father and son did look briefly for tracks and found none. The terrain was hilly. Vegetation consisted of honeysuckle and pine. The weather was clear. The sun was just coming up, and morning light was bright I asked if this could have been a prank. The son told me that he didn't know how someone could have walked through the thick bushes. He also wondered why someone would be in a monkey suit at 7:00 or 8:00 in the morning in Uwharrie NF. I also spoke directly to the witness's father. The father and son both seemed credible. ------------------------------------------------------------------- Update: I have met with the witnesses and visited the location of the sighting. The sighting was in Montgomery County in the Badin Lake area of Uwharrie National Forest. Distances were measured. The distance to the animal when it was first seen was approximately 425 feet. As the truck approached, the animal disappeared from view at approximately 250 feet. In this investigator's opinion, the distance was close enough to consider this incident a Class A sighting. The sign mentioned in the report is 7 feet 4 inches tall. The animal was almost certainly taller, as it was hunched over while walking. Additionally, the embankment drops off fairly quickly as one passes the sign and leaves the road. In early October 2004, the witnesses returned to the general area to see if they could detect or elicit any additional activity. Some possible Class B activity (e.g. knocks, vocalizations, bad smell) was experienced. A fleeting sighting was also reported, but it was too dark to discern what it was.</t>
  </si>
  <si>
    <t>https://www.bfro.net/GDB/show_report.asp?id=8983</t>
  </si>
  <si>
    <t>2009-2010</t>
  </si>
  <si>
    <t>I backpack in Uwharrie with a group of up to six kids on a regular basis as a trip leader for a wilderness outing program. This past winter I experienced the same strange occurrance on two different occasions in the same spot at a primitive campsite our group had scratched out along the Super Tree Loop in the Woodrun area of the forest. During the wee hours of the morning in Dec. and once again in Jan. I've heard footsteps crunching through the heavy layer of dried leaves on the forest floor. This "person" was buswhwacking and not walking along the trail. "It" also came from the direction of deep woods just behind my tent and not anywhere near the main trail. Both times it crossed over the trail and continued on bushwacking through the woods in an easterly direction. I have to admit I was a little nervous about even moving around in my tent because I didn't want to attract attention. I laid there frozen both times until the thing was gone and didn't get a look at it. Both incidents happened on especially cold nights in Uwharrie (mid to upper teens). Hunting season was long over as well. Whatever it was did not use a flashlight and walked through the dense woods of this area smoothly without missing a step. The last thing I expected to see was a person out there in that weather at that time of the night with no flashlight. On another occasion in Jan. My co-leader had the exact same experience. He never looked to see what it was either.</t>
  </si>
  <si>
    <t>Albemarle</t>
  </si>
  <si>
    <t>24/27</t>
  </si>
  <si>
    <t>forest , power line cut</t>
  </si>
  <si>
    <t>"bushwhacking" through woods in easterly direction</t>
  </si>
  <si>
    <t>I spoke to the witness by phone on Monday 1/31/2011. During the recount of his incident he seemed fairly credible as to the sounds he heard. While he wasn't quick to say it was a 'Bigfoot' he did think that that activity was unusual, especially since it had happened again to one of his associates a month later. All of the activity they both experienced was in the early morning hours, around 3 or 4 am. I asked if he heard any sound such as breathing, or if he smelled anything unusual and he said no. The 'subject' just walked, through the leaf litter of the forest, off the trail with no hesitation. I asked if it could have just been a deer or other animal and he said no, it was something on two legs for certain.</t>
  </si>
  <si>
    <t>https://www.bfro.net/GDB/show_report.asp?id=27906</t>
  </si>
  <si>
    <t>A friend and I was camping at Arrowhead Campground at Uwharrie Nat Forrest. We heard something in the woods on the outskirts of the camp probing the camping area. The next morning my friend asked me if I heard something. I told him that I did and I just did not think anything about it. I asked him what he thought it was. He said it was definately walking on two feet and it was not a person. By the sound of the breaking branches he said it had to be big. It was late October and the ground had a lot of leaves and sticks on the ground. We where at campsites 14a and 14b if I recall correctly. Arrowhead Campground is located near Badin Lake and wildlife is abundant including deer. My friend was a skeptical before that but he was a little stifled by the sounds we heard that night. I asked him if it could have been a horse wandering from the above horse camp or a bear and he said it was walking on two feet like a man but had to be much larger because of the amount of noise of the breaking branches and leaves. We were only around 10 meters from the wood line. We are both professionals in our jobs and he is very trustworthy. I am an Army veteran a have a lot of time in the woods of N.C. GA. TN.</t>
  </si>
  <si>
    <t>Arrowhead Campground in Uwharrie National Forest</t>
  </si>
  <si>
    <t>hardwood trees , evergreen trees</t>
  </si>
  <si>
    <t>circling campsite , branch breaking</t>
  </si>
  <si>
    <t>I contacted the witness by phone. He and a friend were taking a long weekend doing some four wheeling on the designated trails in the Uwharrie National forest. He was traveling alone but his friend, friend's wife and 3 kids accompanied him. It was his first trip to the area, but the friend had been there previously with no activity. They were awakened their last night at about 1am.by bipedal walking around their campsites. The animal was not trying to be quiet, it walked very heavily breaking limbs and branches and was very large by their estimates.The three adults all heard it and were awakened. The next morning his friend asked him if he had heard it? He answered yes but was in and out of sleep. They tried to rationalize the sounds and ruled out deer, horses or bears as it was definately very large and heavy, and walking in a bipedal manner. The witnesses did not hear any vocalizations or knocks, no footprints were found.They did have coolers and totes of food but nothing was noticed moved or missing. There was only one other camper in the campground at the time. This campground is a modern facility with 48 campsites. It is surrounded by heavy forest to the East and Badin Lake just to the west.There are numerous water sheds in the area including the Uwharrie River,and Yadkin River which is dammed up to form Badin Lake and Lake Tillery. Wildlife is abundant including whitetail deer, raccoons,opossums, bobcats, black bear, and lots of migratory waterfowl. The Uwharrie National Forest has had a long history of Sasquatch sightings and activity. Montgomery County has nine reports in the BFRO data base. It is very close to the area where the Greene's Thermal footage was taken.</t>
  </si>
  <si>
    <t>https://www.bfro.net/GDB/show_report.asp?id=41040</t>
  </si>
  <si>
    <t>This happened around 2014 in the Thickety Creek community of Montgomery County, south of the county seat of Troy. A friend at church asked me if I could come down and check his creek for gold. He knew I liked to do some gold panning as a hobby. We never settled on a day or time, I just told him I would come by one day when I got a chance. I ended up getting off work early one day and decided to run down and wash some rocks. So, I parked at his gate and grabbed my backpack at gear and walked about 200 yards from the road. To my left is the creek with about 4ft banks and a steep mountain to my right. I walked down looking for a place to easily get down into the creek without lots of brush. This area is well known for huge Timber Rattlers. So I find a spot next to a huge flat rock that I end up using as a work station. After a couple hours of panning I stopped to take a break. I always freeze a 2 liter bottle of water and drink it as it melts. I’m standing there drinking the water and I hear something fly through the trees above my head. My first thought was “I’ve never heard a bird fly through the trees and hit limbs and leaves like that! Why is it doing that?” So as I stand there puzzled and confused I hear more commotion coming through the tree tops! This time my eyes focus on the sound and I see a rock about the size of a Jr sized football flying over my head and on the bank on the other side of the creek! As I stand there stunned, racking my brain try to make sense of it, I unsnap my 9mm and shout in that direction “You stay over there and I’ll stay over here!” Needless to say I packed up and left, feeling like I’m being watched the whole time! I threw my stuff in the back of my truck and hauled buggy out of there! I don’t know of any animal in the woods that can throw a rock that big that far! I was so effected that I gave up gold panning and hunting for the most part! I never told the land owner or anybody else for that matter for a few years. I still don’t tell many folks. I feel like I have to keep inside or people will think I’m crazy.</t>
  </si>
  <si>
    <t>200 yards off Thickety Creek Road</t>
  </si>
  <si>
    <t>Thickety Creek Road</t>
  </si>
  <si>
    <t>rock the size of a junior football</t>
  </si>
  <si>
    <t>I spoke with the eyewitness by phone to get some additional details and found his story quite credible. As described in his initial report, his intent that day was to do some gold panning on a friends property. This property is in a very remote area of the Uwharrie National Forest and this parcel he was in was about 400 acres. This is adjacent to the Uwharrie Game lands and its extremely plentiful with wildlife and dense forest. Of the two rocks thrown at him, the second larger one he saw flying through the tree cover and it landed with a hard thud. This is the point when "fight or flight" kicked in, to which of course he chose flight, but under cover of his 9mm pistol. He quickly departed for his vehicle extremely shaken and took him a moment to gather his wits and try to interpret what just happened. This area has several similar reports, and warrants additional investigation.</t>
  </si>
  <si>
    <t>https://www.bfro.net/GDB/show_report.asp?id=67540</t>
  </si>
  <si>
    <t>I was camping with a friend in the Uwharrie National Forest. We camped by the first creek bottom on the North section of Dutchmans Trail. We turned into our hammocks about 7:30pm and soon everything started. I heard a lot of moving about on the other side of a nearly dry creek bed around 8:00 pm. The movement was a large animal by the sound of the larger branches breaking. The animal came across the creek near a spot we had been using as our latrine. I turned on my headlamp and yelled out "go on" thinking bear or something. The movement stopped but then started closer to the camp so I yelled out again. Then I got a bit scared when two rocks were smashed together "bang, bang (pause) then bang bang" again. This freaked me out a bit so I yelled again. Then above me on the hillside I heard something being thrown through the woods and landing further down the small valley we were in. Then the day birds started chirping in an arc across the hill side. Not long after an owl started hooting quite far away. Dogs started barking all over the forest and the owl stopped. Then I heard a wail deeper in the woods and it seemed like after the wail the woods went back to normal. I have spent a lot of time in the woods but this chain of events that went on from 8:00pm to around 12:00 am has unnerved me a bit. I knew of these creatures but half believed in them but I have had an experience that has changed how I feel in the woods at night.</t>
  </si>
  <si>
    <t>Where the Dutchman and Uwharrie recreational trails cross take the North section. On a Topo map it is the first campsite at the creek to the right at the bottom of the hill. There are timbers around a fire pit. You can see it as you come down the large hill.</t>
  </si>
  <si>
    <t>circling campsite , branch breaking , rock clacking , rock throwing</t>
  </si>
  <si>
    <t>I spoke with the witness by phone three days after his encounter and the details of the activity were very fresh on his mind. The witness is ex-military and has spent a great deal of time in the woods. He and his friend were camping at the intersection of the Dutchmans Creek trail and the Uwharrie trail. They both went to bed around 7:30pm. the activity began around 8:00pm. It started with loud crashing, limb breaks and intimidating behavior. He heard something walking in arcs just above their campsite, and it kept going back and forth crashing trees and being extremely noisy. The witness yelled at it to "go on". Things got quiet for a minute but started back with movement closer to camp. It crossed the dry creek bed which was about 100 feet from camp. Rocks being banged together loudly numerous times was heard. The witness yelled again, this was at 9pm, then a large rock went thru the trees and landed very nearby. He also noticed daytime birds chirping in an arc above their camp site, and an owl hooting. He noted he felt the woods felt different, with a strange energy level. Things quieted down after awhile. Then he heard dogs barking everywhere and at midnight heard a long loud "wailing' sound. He described it as along drawn out vocalization that sounded like it was in pain. I imitated the Ohio - Moaning Howl for him and he said that was exactly the sound he heard. The witness was extremely disturbed by all this activity and they immediately left the area the next morning, he described himself as "freaked" out by these events. His views of the woods have been changed. The Uwharries have been a "hotbed" of Sasquatch activity over the years. Montgomery County, North Carolina leads the state in reports. It has the perfect conditions for a large biped to exist. There is a mixture of farmland and remote forests, which provide cover and food. Waterways are abundant, with the Uwharrie River and its tributaries, Badin Lake and Lake Tillary to the West, with abundant wildlife, deer, rabbits, wild turkeys, raccoons, opossum and water fowl.</t>
  </si>
  <si>
    <t>https://www.bfro.net/GDB/show_report.asp?id=47026</t>
  </si>
  <si>
    <t>I wasn't going to share this until i saw a similar experience in the same area of the Uwharrie forest. I was at the trailhead of Dutchmans Creek at 9 in the morning during a week day about two weeks ago. Mine was the only car at the trailhead until after 10:30 with only logging trucks passing through every 30-45 minutes. I was walking down Dutchmans Creek, enjoying the solitude and quiet of the forest when I turned a bend and heard a loud wood knock at my two o'clock and was answered by another at my 10 o'clock within one second of the first. It threw me off because it sounded like an answering reply. I walked back up the trail and hung out for about thirty minutes just listening relaxing before I choose to head back down the trail. As i approached the same bend in the trail I again heard a wood knock at my 10 o'clock and then a second at my 5 o'clock. Extremely weird I thought, and again within one second of each other. I decided to walk back up the trail towards the second knock. There's an atv trail near the trailhead I walked up until I heard another wood knock around the same area I would have estimated the second at my 5 o'clock would have been. I waited for about fifteen minutes without hearing or seeing anything else. I decided to walk back to the base of the trail head and within twenty foot steps back down the trail I heard something huff at me from over my left shoulder. It came from inside a deep ditch but I didn't see anything there. I've had deer huff at me before when I've gotten close and they spotted me, I'm sure bear huff as well to threaten/challenge something but what got me was that I heard and saw no movement at all throughout this entire time. I walked back to the trailhead, waited 15-20 min and then snook back towards the same spot. I was completely quiet; no rustling from my clothes, boots didn't rustle plants and no crunch from dried leaves or twigs. As I approached I heard what sounded like a guttural baby moan or call. This occurred in high brush on the other side of the ditch to my right. The sound occurred every hand full of minutes and I would creep closer to see if I could spot it. Though the sound would change the direction it was facing there was never any movement in the brush and though I always carry when I'm in the woods I dared not enter into the thick brush, especially since I couldn't identify the animal that had huffed at me nor what type of animal was making the cries from in the brush. I didn't feel spooked until after the event when I thought over what had happened. I enjoy the woods, tracking and following game trails and though most of my experience is in Florida swamps with hogs or deer I couldn't identify the guttural moaning or see the thing that huffed at me.</t>
  </si>
  <si>
    <t>trailhead of Dutchman's Creek Trail</t>
  </si>
  <si>
    <t>Mt. Gilead</t>
  </si>
  <si>
    <t>24/28</t>
  </si>
  <si>
    <t>huff , baby call</t>
  </si>
  <si>
    <t>1 knock then 1 knock reply</t>
  </si>
  <si>
    <t>I spoke with the witness by phone about 6 weeks after his encounter. The accounts were still very fresh on his mind. He spends lots of time outdoors and is an avid hunter. He had traveled to the Uwharries to scout out an area to deer hunt in the upcoming season. He lives in a town fairly close, and the Uwharries have a lot of public game land, with a healthy population of Whitetail Deer. In addition to his very detailed report, I'll add the following details from our conversation. The first sets of knocks were very loud, wood on wood. He estimated that they were within 200 meters or closer. He is very convinced that they were knock responses, communicating his presence. The second set of knocks were at the very same bend in the trail as the first set. They were very loud and a bit closer he thought. The response was within 1 or 2 seconds just like the first. He felt they were sounding an alert that he was back in the area. He hiked toward the sound of the second knocks origin and stayed for a while, as he headed back towards the trailhead he heard a very loud, and deep "huff" from the deep ditch along the trail. He stated he had heard deer "blow" at him before and this was much deeper and resonated as a larger animal. He returned to the trailhead and composed himself to go back and investigate the sounds. Upon returning to the spot he started hearing guttural baby crying sounds. He kept trying to see the source of the sounds but there was no movement. He could tell the sounds were being directed in different directions but there was no movement. There are old abandoned buildings in the area, but nobody else was seen. I asked the witness to try and recreate those sounds and he said he could not do it justice. This went on for a few minutes and then he returned to the trailhead. He was armed with a shotgun loaded with a slug, but would not go into the brush to see what was making those sounds. It was nothing he had ever heard in the woods before. He stated he was not scared until he got back to the trailhead, and started thinking about all the "odd" sounds and knocks he had encountered. The Uwharries are a very active Sasquatch area. There is plenty of cover, food and waterways to support a large bipedal animal. There are many reports from this area and I anticipate many more in the future.</t>
  </si>
  <si>
    <t>https://www.bfro.net/GDB/show_report.asp?id=49906</t>
  </si>
  <si>
    <t>To begin, I am 34 years old, I have a degree in Biology, and I have spent my entire life in the woods mostly by myself and have grown accustomed to the noises animals and the forest itself makes. I go backpacking and backcountry camping year round. I am not an expert but I have experience in the woods. My wife, two dogs, and I were camping in Uwharrie National on October 23 -25. Friday night we heard a lot of noises ranging from coyotes far away to leaves rustling just outside our site. I just purchased a hammock and wanted to try it out in the woods. So Saturday I set up my hammock 20-30 feet into the woods just outside our site. Our site is on the side and near the entrance of the campground and the most secluded with the woods to its back; this is why we choose it. So I go to bed in the hammock Saturday night facing the campground and the woods behind me, and all is well until 2:30am, I wake up to branches breaking behind my head. The branches sounded like they could have been as close as 30 feet to as far away as 50 feet to my right. Imagine if my head is 12 o’clock and my feet are 6 o’clock, these branches were being broken at 11-12 o’clock or over my right shoulder. At first I thought it was a deer or a bear passing by but I know what they sound like as they walk (a couple months ago I was face to face with a mother bear and her cubs), but I never actually heard distinct footsteps and as the breaking didn’t move in location I became a little freaked out. I’m lying in the hammock trying to explain what is going on and nothing is making sense. I never made a noise to scare it away and didn’t shine my headlamp. Then I hear a noise that is hard to explain come from about 1 o’clock or over my left shoulder. I can only describe this as similar to the noise a deer makes when it’s alerting other deer to danger, but if a deer were to make this noise it would have to be 20 feet tall. It was deeper than any noise I’ve ever heard come from the forest. Deeper than a lion’s roar and as long as a human’s sigh. The branch breaking continued for about 15 minutes until I start hearing the alternating branch break and what sounded like a large bird flapping its wings one time. I heard ‘snap whoosh, snap whoosh, snap whoosh’. About this time, I hear my wife coughing and before we went to bed she said that her stomach was feeling a little upset, I thought maybe she is sick. I muster up the courage to get out of the hammock hoping that in doing so I will also scare away the animal. I go up to her and she’s fine, now I have a dilemma, I don’t want to go back but I can’t stay in the tent because my sleeping bag is in the woods. So I go back and I pick up a branch, snap it and throw it in to the woods three times. Then I urinate all around my hammock. While I was doing this the branch breaking had ceased. I get in the hammock and seconds after turning off my headlamp the breaking begins again. I listen, while getting more and more scared, to the breaking for a couple more minutes. I shine my light into the woods and the breaking stops, I turn off the light and it starts back. I waited a couple more minutes and turned my light on again and the breaking stops, I turn the light off and it starts back. I’m lying in the hammock completely terrified at this point and decide the only thing I should do is retreat to the tent with my wife and dogs. It was like torture to be in the hammock. So I quickly grab my sleeping bag, walk to the tent, get in, and lay down. We both heard the branches being broken for about 15 more minutes, then we heard one large break that sounded like a 4 inch log being broken in half that echoed through the woods. It was almost as if they were saying ‘And stay out’. I was so terrified and my adrenaline was pumping so much that I couldn’t sleep for about an hour. The next day my wife and I look around the area for any sign of foot print or the branches themselves. I didn’t find any sign of activity. We did find a grassy area with three large rock piles. Two of the piles were old and had trees growing out of the pile, one was newer with nothing but small vegetation growing on top. One thing to keep in mind is that the area is frequented by campers so there are few branches, especially large ones, on the ground for anything to step on; and there are paths all through the area and as we all know animals will always take the easiest route when traveling. Something else we thought of is Saturday we both went to the bathroom deep in the woods, we thought "what if we encroached in their land?". Before I was skeptical but now I know there is something out there and this experience has truly changed my life.</t>
  </si>
  <si>
    <t>El Dorado</t>
  </si>
  <si>
    <t>forest , lake , field</t>
  </si>
  <si>
    <t>huff</t>
  </si>
  <si>
    <t>eaten mushrooms were found and rock formations</t>
  </si>
  <si>
    <t>I spoke to the witness at length by phone only three days after the event. His recollection of all that occurred was very fresh and detailed. He is an avid outdoorsman, spending lots of time hiking and camping. He has never had anything like this occur in all of his years in the wilderness. The campground was very full due to leaf watchers as Fall colors are at peak. He and his wife heard sounds on Friday night that were quite odd. They first heard coyotes howling, then right after they heard a single vocalizer that sounded entirely different than the coyotes. It was much deeper and louder and did not sound like a canine. He said it had more of a deep and wailing sound, and the coyotes were "yipping" in a group. He and his wife did not pay it much attention until the events of early Sunday morning. The branch breaking started at 2:30am and lasted 45 minutes to one hour. There were at least two animals as the branch breaking was taking place over his right shoulder at eleven o'clock, then at one o'clock. He heard a loud vocalization that he described as "very deep and guttural" from a huge creature that he said was so loud that he thought the animal was "20 feet tall". He said it sounded very similar to a deer "blowing" an alarm, but much deeper, longer, like a sigh. The limb breaking then continued over both shoulders. The limbs being broken were both large and small. He and his wife listened and pondered what was doing it, he told me he didn't tell his wife but he suspected it was by a Sasquatch. It continued until this extremely loud wood break occurred. They had dogs with them but the dogs didn't respond in any way at the noises. The next morning they went and looked for limbs, footprints or other evidence and found nothing. They did notice some odd rock piles, two were very old one was younger. They also noticed lots of mushrooms with the tops eaten, but the stems were discarded. The witness was skeptical of the possible existence of Sasquatch, but now fully believes in their existence. He is very curious about them and he now looks at the woods in a different light. This is my second hammock camping incident in the Uwharries, see Report#47026. The Uwharries continue to be an active area with Montgomery County having the most reports in North Carolina. There is abundant wildlife, forests, agriculture and waterways to support a large bipedal primate.</t>
  </si>
  <si>
    <t>https://www.bfro.net/GDB/show_report.asp?id=50074</t>
  </si>
  <si>
    <t>We were headed to Uwharrie National Forest in North Carolina for a day trip on 6/18/20 and was on Hwy 109N appx.1 to 1 1/2 miles north of Mt.Gilead. Were parallel to Railroad tracks on the right, woods on the left. I was focused on the road. It appeared appx 200 ft. in front of the car. I didn’t see it come out of the woods but saw it right before it crossed the road in two bounds. It was large, maybe 8 ft., covered in black hair or fur. There was a difference in color in the face and hands. They were lighter in color. Once it crossed the road, it headed toward the railroad tracks and was gone by the time I got there. This all happened within a span of five to six seconds.</t>
  </si>
  <si>
    <t>1 to 1.5 miles north of Mt. Gilead on Hwy 109 N</t>
  </si>
  <si>
    <t>Hwy 109 N</t>
  </si>
  <si>
    <t>railroad tracks , forest</t>
  </si>
  <si>
    <t>lighter color on face and hands</t>
  </si>
  <si>
    <t>crossed road in two "bounds"</t>
  </si>
  <si>
    <t>https://www.bfro.net/GDB/show_report.asp?id=65677</t>
  </si>
  <si>
    <t>Nash</t>
  </si>
  <si>
    <t>I was about ten or eleven years old. I was traveling with my mom and younger brother in a car on a rural road near Rocky Mount, N.C. in 1979. It was at night. We spotted a tall hairy figure crossing the road ahead of us. It was close enough to see in the headlights. (I am remembering all of this through a child's eyes but my mom remembers the same accounts). We slowed down, almost to a complete stop because the figure stopped right in the middle of the road. It turned and looked at us with it's body still facing in the direction it was originally headed. It was extremely tall, had hair all over it's body and it's arms were really long. It suddenly ran with super fast speed and jumped the ditch and was gone. It was like nother I had ever seen before or have seen since. I have been an avid outdoorsman...I hunt and fish and camp all over NC, SC &amp; VA. I have seen bears in their natural invironments. I have seen them stand to look at me and then run away, but they always go back down to all fours to do that. I am convinced that what I saw as a child was in fact, a Bigfoot or sasquatch. Not only that, but a cousin of mine was driving near the same area in which we saw the Bigfoot about ten years ago. Which would be about twenty years after our sighting. I had never told him of our encounter. He was driving alone and at night and had almost the same sighting that we had had years earlier. He was terrified and when he got home told his mom about it while almost being in tears. She reluctantly told me about it after it happened a few days later, thinking I would laugh at was he had told her. I told her that I completely believed what he had seen!</t>
  </si>
  <si>
    <t>near Hwy 43 on Hunter Hill Road and Old Carriage Rd</t>
  </si>
  <si>
    <t>Rocky Mount</t>
  </si>
  <si>
    <t>Hwy 43</t>
  </si>
  <si>
    <t>forest , creek , river</t>
  </si>
  <si>
    <t>road crossing , stopped in road in headlights then fled</t>
  </si>
  <si>
    <t>jumped 6-8 foot ditch</t>
  </si>
  <si>
    <t>I spoke with the witness, DS, and she seemed pleased to be able to share her encounter with me. She stressed to me that the encounter happened while she was young, and couldn’t recall fine details, but that the incident itself it is etched in her memory. - While riding with her mother and younger brother at night, DS saw an upright, hair-covered creature standing in the middle of the road. - It took place in a wooded, rural area that has a large population of deer. The area is now more developed and is not as rural as it was in 1979. - When she and her mother saw the creature standing in the road, they rolled to a complete stop. The creature was approximately 40-50 yards ahead, illuminated by their car’s headlights. The younger brother has no recollection of the event. - After they came to a stop, the creature, seen at a side angle and standing still, then turned towards them. After a second or so, it turned back towards the woods and took 2-3 fast strides, stepped over a 6-8 ft ditch, and disappeared into the woods. The whole encounter happened in less than 5 seconds. - It seemed to have a gait like a human, only faster and with a much longer stride. DS stated that no human could match the length of the stride it was taking. She described it as taking "tremendous steps". "No human could have crossed that ditch in one leap without a good, running start. It did it with just a couple of steps." - The creature stayed upright during the entire encounter. DS stated that it was around 7 ft tall. - DS stated that the creature had no visible ears, and no visible neck. She stated that it had long legs, arms that reached below the knees, and that its head was "big". DS recalled that the eyes were big and dark. - DS stated that the creature she saw was covered in dark brown hair. "I don’t remember if the hair moved when it was walking. But it was covered with hair. I remember that." - "It was really big", DS recalled. "And it wasn’t a bear. I know what a bear looks like. This was no bear." - When asked if the car windows were down, DS stated that she couldn’t remember, but she didn't recall any unusual sounds or odors during the incident. - After the incident, when they got home, they told DS’s father about the encounter. He didn’t believe them. 20 years later, DS finally told her aunt about the encounter. Her aunt believed her because her son (DS’s cousin) had a similar encounter in the same area, 20 years later. I found DS to be forthright and sincere in her description of what happened to her and her mother in 1979.I believe that she was telling the truth and that what she and her mother witnessed was a bigfoot.</t>
  </si>
  <si>
    <t>https://www.bfro.net/GDB/show_report.asp?id=26076</t>
  </si>
  <si>
    <t>My father and I work as a team while deer hunting. We go into the woods, travel a short distance and stand apart to stalk feeding or resting deer. If we jump a deer the other stays off to one side so that he may sight the deer if it should turn to escape. After leaving Dad that morning, out of the corner of my eye I noticed a 7 1/2 foot tall hairy dark brown animal with a red tint; he never stopped, never looked at me, just kept walking. I froze I couldn't even move, I was able to watch him for 5 or 6 seconds then he just disappeared into the trees. This was truly a mind changing occurrence. I've always not believed in Bigfoot. But now I do, and I would love to have this encounter again</t>
  </si>
  <si>
    <t>stand line G off Redbud Road onto Wildlife Road</t>
  </si>
  <si>
    <t>Castalia</t>
  </si>
  <si>
    <t>Wildlife Road</t>
  </si>
  <si>
    <t>forest , swamp , field , powerline cut</t>
  </si>
  <si>
    <t>lighter colors hands free of hair , crimson highlight to hair</t>
  </si>
  <si>
    <t>walking , fluid movement</t>
  </si>
  <si>
    <t>Witness is a student, firefighter, and has eight years of extensive local hunting experience on rural private land. On this morning at 8:30 am, while walking to his hunting location, he was surprised and shocked to see a silent form moving parallel to him in the forest about 20 yards away. It was described as 7.5’ tall, approximately 3.5’ wide at the shoulders, perhaps weighing 350 or more pounds and covered in 4”-6”dark brown hair with crimson highlights. The figure's posterior arms, legs and back revealed a heavily muscled biped moving fluidly away from him without making eye contact. A smaller, square-shaped head blended into a thick neck, although no facial details were available as the subject was turned away from the witness as it departed. Arms swung gracefully well past the waist while hair seemed to extend over the wrists but not entirely covering the lighter colored hands. No odors, vocalizations or breathing sounds were detected by the observer during this experience. It took leisurely steps estimated at 4’ each, covering about 30’ during a 5 second viewing. According to the witness, time seemed to pass in slow motion; he felt rooted to the spot, although he did not feel intimidated, scared or threatened. At one point it momentarily quartered left towards a pine thicket to reveal a flat facial profile (no protruding nose or chin) and the witness remembers a slight hunch in the figure's upper back before it moved into dense tree cover and out of sight. The witness could hear the slight swish of branches for several seconds as it traveled, and then the forest became unusually quiet. The witness immediately felt awkward and “watched”, staying only 10-15 seconds more before feeling that he needed to leave the area quickly. The observer felt “freaked out” post-sighting. He has not gone back to the hunting spot and is reluctant to tell anyone about his experience, not reporting the incident immediately because of a fear of being ostracized. He asserts the figure was not a bear, hunter in a ghillie suit or hoaxer based on several observations including the subject's massive size and stocky build. Witness recalled another unexplained local incident in which a harvested deer was mysteriously taken from the kill site prior to the hunter claiming the body. As a former skeptic, he has no doubts about what he saw and hopes to learn more about extant species in the future. The area is composed of hardwoods and pines; some swampy terrain exists with a large creek and open grassy areas nearby. A utility power line servicing customers and running north to south may provide animals an unobstructed and speedy travel path through the area. Ample deer populations thrive locally and bear, beaver, squirrel, nutria, fox and coyote frequent the region.</t>
  </si>
  <si>
    <t>https://www.bfro.net/GDB/show_report.asp?id=39855</t>
  </si>
  <si>
    <t>Onslow</t>
  </si>
  <si>
    <t>I experienced this incident while living on a military base in North Carolina. I was approximately 14 or 15 years old at the time, I am fifty now, however the incident is still fresh in my mind. At that time there was nothing for a young boy to do so my favorite pastime was wandering the military reservation and search for discarded C rations as we never had enough to eat in the house.There was 8 people in my family. One day I had skipped school to go C ration hunting. I never will forget that day, it was very warm and sunny, which for North Carolina is not unusual for a fall day. We used to call it indian summer. I had been wandering the deeper recesses of the reservation and was quite proud of the fact that not only had I stumbled across old farmsteads that the Marine corps had condemed in order to take the land but had a pretty good supply of discarded C rations. Realizing it was getting late and I had better get home, I hit a tank trail made by the marines for thier vehicles to use. I was getting closer to home so I decided to leave the trail and short cut it through the woods. I knew this particular area and always avoided it because it was known as a pocosin, which in local terms meant an area that is real dense and swampy. As I made my way in to the pocosin something really seemed out of the ordinary, all day I was used to hearing the sounds of the forest, birds, frogs squirrels chattering and what was great not seeing another human being. Now it was so quiet it didn't seem natural. Something made me stop and to this very day I am perplexed about this I don't know why because at that age you have no fear as you think you are going to live forever. I had no fear this time either however I felt that I was being watched. I have never had this feeling again. I slowly started to turn my head to the right when I caught a glimpse of brown. My first thought was oh its only a deer. I stood stock still and kept looking at the brown patch and it didnt move. It was in a VERY dense part of the pocosin and my second thought was maybe its not a deer but possibly a discarded marine corps field jacket. Now that would be a treasure, as I started to go towards the object I seem to hear the crashing of brush first then that brown patch moved, only it moved higher. I estimate a height of between 8 and 10 feet. As it grew in height it also grew broader exposing more of itself. I never saw its head or any real features other than the long fur because that thing was moving so fast through that pocosin that I was amazed how any animal that size could do that. The crashing of the branches and underbrush was loud and I all I could do was stand there. I don't know how long I remained in that position, all I rememeber is the sounds of the forest returned and thats what snapped me back to the present. I have only recalled this story once and was told never again to repeat it to anyone or go back in those woods. I have never returned to that area.</t>
  </si>
  <si>
    <t>Camp Lejuene Marine Corps Base</t>
  </si>
  <si>
    <t>Hubert</t>
  </si>
  <si>
    <t>Hwy 24</t>
  </si>
  <si>
    <t>I spoke with the witness via telephone in regards to the submitted sighting. The following details can be added to the sighting report. The witness described the animal's movement as explosive; from a stationary position, to moving amazingly fast through thick woods and undergrowth. Once it had risen up (assumed from a squatting position to standing) and ran into the woods, trees and brush were being crashed through as if it were a bulldozer. The witness stated that they have spooked many deer and on one occasion a bear, and nothing could compare to the size and speed of what was observed. The witness compared the sound of the footsteps as two telephone poles running, due to the weight. Also observed, was a brief full body view through a clearing in the trees. The witness stated that the animal had approximately 4 inch long, matted, reddish-brown hair that was undulating while the animal was running. After losing sight of the animal, treetops were seen moving along with the sounds of it crashing through the woods. This lasted for approximately 10 to 15 seconds until nothing more was heard.</t>
  </si>
  <si>
    <t>https://www.bfro.net/GDB/show_report.asp?id=1939</t>
  </si>
  <si>
    <t>In early October 1983 I was recently married and stationed at Camp Lejeune, NC. Neither my wife nor I had ever been to Wilmington, NC before so one Saturday we made a day trip to Wilmington. We saw some sites, did some shopping, had dinner and went to a late movie. While driving back to Camp Lejuene on US-17, just north of the town of Holly Ridge I noticed a very large figure on the right shoulder ahead. It was walking upright and I assumed it was a bear. I slowed down in order to avoid hitting it should it go down on all four legs and flee. I was going perhaps 10 MPH or a bit less when I finally realized that what I was approaching was not a bear. The creature I saw was massive; maybe 7 to 8 feet tall and I'd estimate 600 Lbs or more. The hair was a lighter brownish color and appeared long in its length. I could see its face very clearly. What struck me at the time and even to this day is that the creature appeared to be oblivious to his surroundings and seemed deep in thought. It never gave any indication that he was aware of the car approaching nor did the bright headlights seem to cause it discomfort. It just kept moving along at a slow pace looking straight ahead. I finally passed the creature at nearly walking speed. I assumed I had to have been mistaken or could not have seen what I thought I had so I stopped the car. I looked back out the rear window and could see the creature still walking southbound in the glow of the stop lamps of the car. I woke up my wife and had her look. She did look but said it must have been a bear. At that point I let it go and resumed my northbound trip back to Jacksonville. One other thing to note is that my impression was that the creature was clean in the sense that its hair was not matted nor in tuffs. The hair was straight and laid flat against its body and seemed to vary in length from a couple inches to maybe 5 inches. There was no hair on the face which was a bit lighter in complexion than the fur surrounding it.</t>
  </si>
  <si>
    <t>east side shoulder of US-17 1-2 miles north of Holly Ridge</t>
  </si>
  <si>
    <t>Holly Ridge</t>
  </si>
  <si>
    <t>US-17</t>
  </si>
  <si>
    <t>highway , forest</t>
  </si>
  <si>
    <t>determined</t>
  </si>
  <si>
    <t>elongated head and hairless around eyes/cheeks , area between brow and top of head 6-7 inches , torso coverd in hair , hand hairless and darker than face , thighs twice the width of human's</t>
  </si>
  <si>
    <t>walking on the road , looked determined</t>
  </si>
  <si>
    <t>walking , arms swinging normally</t>
  </si>
  <si>
    <t>I interviewed the witness/observer by phone on January 9, 2012. This sighting occurred at approximately 1:00 am on Sunday, October 2, 1983. The weather was clear, dry and air temperature was in the mid 60’s. Observer and his wife recalled driving north on NC 17, approximately 1-2 miles past the town of Holly Ridge, when they approached what the witness initially thought was a large bear. Illuminated in the car headlights, the witness remembers a massive, hairy, bipedal animal walking south on the right shoulder of the road in opposition to his direction of travel. Length of observation time was about fifteen seconds. Witness describes the animal's height in the range of 7-8 feet tall, with weight estimated at six hundred pounds. Hair color was brown with reddish highlights and about 2 inches or more in length. He slowed his vehicle to a crawl and was able to observe most of the upper body features, particularly the face, very clearly. He recalls it as different from an ape's face, more elongated, and hairless around the eyes/cheeks. Facial skin was described as reddish/chocolate colored and lighter than the surrounding hair. No beard or other lengthy head hair was detected. The head was large, sloped back to the top, and the forehead area between the brow line and top of the head estimated at 6-7 inches. The brow was hair-covered and very prominent. The eyes were darker colored, elliptical shaped and fixed forward. The nose was hairless, but not massive or wide; nostrils were visible.The mouth was wide and hairless. The neck was not prominent and observer described the head as blending into the shoulders. He describes the body as stocky, somewhat muscular, and shoulder to shoulder measurement was thought to be approximately 3 feet wide. The torso was hair covered and chest muscles not overly prominent. No female breasts were observed, thus leaving witness with the opinion that this was a male animal. Arms were described as hair covered, excessively long, and extended to the animal's knees. Hands were described as “balled up” and hairless. Clenched hands were darker colored than the face, and no finger length estimate or nail description could be recalled. Thighs were described as muscular and about twice the girth of an adult human. Observer did not remember any details of lower legs/feet. No odor was detected, although the windows of the car were rolled up during the event. Observer states that during this experience the animal ignored the car, was unaffected by the headlights or occupants and continued moving south as if it were “on a mission.” Its gaze remained forward as it moved past his vehicle, never turning its head to look in any other direction. The witness states the animal moved at a moderate walking pace, its arms were swinging in a normal bipedal manner. It issued no vocalizations, made no audible footfalls, nor could he hear it breathing. It did not appear to be injured or carrying any visible items. No other travelers were on the road during this experience; his wife was asleep in the passenger’s seat and did not observe the animal. The witness was not threatened during the event; he remembers feeling amazed, mesmerized and unafraid of this animal. Below is a drawing by the witness of what he saw: I found this witness to be a very sincere and credible observer who likely viewed an adult sasquatch. The area surrounding this sighting remains primarily rural. Nearby Holly Shelter Game Land is a 75,120 acre Nature Conservancy tract typical of the Southeastern NC coastal plain. The area is composed of pine forest, flatlands, savannahs, dense swamps and pocosins. Animal populations abound and include deer, boar, bear, and various small game. The area surrounding Onslow County, North Carolina and the 246 square mile Camp Lejeune Marine Base has produced similar unusual animal reports on roadways as far back as 1987.</t>
  </si>
  <si>
    <t>https://www.bfro.net/GDB/show_report.asp?id=31303</t>
  </si>
  <si>
    <t>I have never told this to anyone because I didn't want to hear the jokes, but it was mid July 1987. I was heading toward the beach in my sports car, top down music blasting. It was around 8:45 pm so it was still light, sort of dusk dark. I had my headlights on cruising about 60 mph when I rounded a corner and there in the road stood this large hairy thing. I slammed on brakes and swerved around it, but I must have glanced it because it bounced over the passenger side of my car. I slid the car around and stopped where my headlights were about halfway on the thing. It got up and came at me. I was about 25 feet away from the thing and the smell was horrible. It hung in the air like a wet blanket. It was about 7 to 7.5 feet high, reddishbrown matted looking hair, its face was hairless and he looked ticked. I put the car in reverse, backed up and threw the car in drive and took off. As I was spinning around I looked in the rearview mirror and it was right on my cars rear end. I heard a loud bang. About that time my car caught traction and took off. I left the creature running down the road after me. I have never been so scared in all my life. After I got to my destination I checked my car. The passenger rear quarter panel was dented in with hair on it. And my rear spoiler was shattered where he had hit the rear of my car. I told my friends, family, police and insurance that I had hit a stray cow. But it took weeks to get that smell off of the outside of my car and the inside still had that smell. It was a under smell, like sewage and something else. I was 27 then, I'm 38 now. I have not been down that road since. I will drive 45 to 50 miles out of my way not to go that route.</t>
  </si>
  <si>
    <t>15 miles off US 421 on Hwy 51</t>
  </si>
  <si>
    <t>Hampstead</t>
  </si>
  <si>
    <t>highway , forest , swamp , coastal</t>
  </si>
  <si>
    <t>standing on road and hit by car then pursued car</t>
  </si>
  <si>
    <t>https://www.bfro.net/GDB/show_report.asp?id=3334</t>
  </si>
  <si>
    <t>I have always wanted to tell this story to someone and after reading report #1939 I finally have the nerve to tell it. I live in Carteret county and at the time worked in Sneads Ferry (Onslow County) and the commute to work everyday took me through camp LeJeune via the back gate. As I made the turn onto Hwy. 17 off of Hwy. 172 I noticed what I thought was a bear sitting down under a huge pecan tree on the right. Since there was about 50 or 60 feet distance between me &amp; "the bear" I decided to pull of to the side of the road &amp; watch him for a minute. It was a warm July morning &amp; I had the windows of my truck rolled down as usual and noticed the most ungodly smell I had ever experienced. It was kinda like rotten eggs mixed with sewage &amp; sulfur. As I sat &amp; watched I quickly realized that this was no bear as the creature stood up from the croutched position walked over to the pecan tree &amp; began shaking it. I was floored by what I was watching. Understand that this tree is immense &amp; the creature had no problem shaking the pecans from it. Pecans that are still in the green hulls by the way. I wanted a better look at it since the whole sighting was with it's back to me so I put the truck in 1st gear (ready to bug out if need be) &amp; blowed the horn. It suddenly stopped &amp; just completely froze still with it's back to me. it stayed like that til I layed down on the horn about 10 seconds later &amp; it slowly turned &amp; looked right at me. Thats when my heart decided to do the 50 yard dash in 2.3 seconds. I couldn't see it's face that well but it stood about 8 - 10 ft. Tall &amp; it's hair was very long &amp; matty. It stared at me for what seemed an eternity &amp; made a loud screaching noise &amp; tore off into the woods. The sprint from the tree to the woods was about 30 yards or so &amp; it took him no time to reach them. I'm talking split seconds! On my way home that day I decided to stop again and though the creature was gone I could still smell that ungodly mix of stinch. To this day when I pass by that pecan tree my heart races.</t>
  </si>
  <si>
    <t>intersection of Hwy 172 and Hwy 17 on the right at the pecan tree</t>
  </si>
  <si>
    <t>Camp Lejeune</t>
  </si>
  <si>
    <t>Hwy 172</t>
  </si>
  <si>
    <t>pine trees , pecan tree</t>
  </si>
  <si>
    <t>matted hair , back of one hand bare</t>
  </si>
  <si>
    <t>shaking pecan tree off road</t>
  </si>
  <si>
    <t>shaking tree , running</t>
  </si>
  <si>
    <t>cleared 30 yards in the matter of seconds</t>
  </si>
  <si>
    <t>I spoke with the witness by phone. He stated that the animal was about seven feet tall with long, straight reddish brown hair and appeared to be well groomed. It did have one area that the hair was matted down. The back of one of the hands appeared to be bare. The witness also said the animal walked kind of hunchbacked and always on two feet. It also appeared to have almost no neck, the head being sunked down into the shoulders. It had very long arms that reached almost to the knees. It was built very heavily with the upper torso and shoulders being more bulky than the lower extremities. He was unable to make out any facial details. The pecans at this time of year are still in the green stage.</t>
  </si>
  <si>
    <t>https://www.bfro.net/GDB/show_report.asp?id=9750</t>
  </si>
  <si>
    <t>We were conducting Marine Corp Training exercises. Our last training event was a mock war to apply what we had learned. So, my squad was over on top of a hill ridge over looking saddle. We were waiting for the enemy to come up the hill so we could engage them, but then we heard a noise from behind so we turned around to see what what it was. We thought it was a bear about ten yards but it seemed like it was taking a knee so we stared at it for about a minute then it got up onto its feet and started walking to our position and we did nothing as it walked between our fighting holes which were about 15 feet apart. As it passed by us, it knew that we were there because it didn't keep his eyes off of us, he looked down at me directly as it passed by then he stopped about 15 feet away, and turned around, but not completely, he turned at his waist to a look back and disappeared. It was big, at least 7 feet tall. I mean his body was muscular. It was the biggest thing I had ever seen</t>
  </si>
  <si>
    <t>forest , ridge</t>
  </si>
  <si>
    <t>confident</t>
  </si>
  <si>
    <t>squatting and looking at witnesses then got up and walked away</t>
  </si>
  <si>
    <t>squatting then got up and walked , moved entire upper body to look behind it</t>
  </si>
  <si>
    <t>it did not move its head indepedently from its upper body to look behind it, it had to move its entire upper body</t>
  </si>
  <si>
    <t>I spoke in length with the witness by telephone and he was able to provide a few more details: The creature was on one knee to the right of his position, and near the other dug in (fox hole) positions near his location. He said he had a friend that used to play football and he is about 6' 7" tall, and this animal was considerably larger. It stood up on two legs, and just continued to look at him and his partner as it started walking between the two foxholes and started down the hill. He said it was not moving very fast at all, but calm and confident, "like he owned the place". He said it was covered in very thick dark brown/black hair and when it turned to look back at them its whole upper body would move instead of just the neck and head. They were able to get a good look at the creature because there was a full moon and the creature was in a clearing near their foxholes. There were four other witnesses, his partner in the fox hole with him, his Sergeant and two other Marines, who were in the other foxholes. After the incident, all who saw it discussed it and no one knew what it was. Also noted was an unusual smell, he couldn't really describe it, but could only say that it was very strong. This witness told me he had been out of the Marine Corps for the past 2 years, and was recounting what he saw - I did ask about the others, but he was not sure how to get in contact with them. But, he told me if he ever did, he would have them contact us. In my five years of doing this research, he was one of my better phone interviews - I do believe what he saw was real, he was fairly adamant about it. Hopefully, the others will see his report on our website and come forward with some more details.</t>
  </si>
  <si>
    <t>https://www.bfro.net/GDB/show_report.asp?id=24334</t>
  </si>
  <si>
    <t>hunting</t>
  </si>
  <si>
    <t>I was deer hunting off of Highway 24 near Rhodestown, NC, right outside of Jacksonville, NC. I had been in my stand since about three that afternoon. It was close to dark and I saw a deer walking along the edge of the clearing I was in. It kept looking into the woods like it was curious of something. The deer got closer and I took the shot. When I did, it took off running and hit some brush and fell down. I waited about 30 minutes and it got dark. I got out of my stand and went to get the deer. I got my things together and started dragging my deer to my truck that was about a quarter of a mile through a thick part of the woods I was hunting in. I was carrying my rifle, backpack, the deer, and a flashlight in my mouth. So I could pull the deer by its leg, and hold my rifle and backpack straps. After walking through the thick part of the woods, it was a straight shot to my truck. I dropped the deers leg to get situated and get myself altogether to continue my walk out, when I looked up with my light still in my mouth. I saw two eyes looking back at me. They looked wider than any animal I had ever seen at night. I have been hunting all my life. I have seen everything from deer to coyote to bear. These set of eyes were about my height, I am 5' 10". The trail I was on slightly went down hill. It stared at me long enough for me to put my rifle and backpack down. I had a 9mm Glock with me and I pulled it out, I shot once into the ground next to me to get whatever it was to get out of the trail I was on. It did not move or flinch, it just simply looked to its left and looked back at me. I looked down to take a knee, because I was getting worried. I got on my knee, looked back up, and it walked off to it's left, into some of the thickest woods I have seen. I grabbed the deer and continued dragging it towards my truck. When I got to the spot where I thought I saw the eyes, I looked to both sides of the trail and I could smell a musky foul odor, and where it had walked off the trail, tree limbs and trees were pushed over as if something huge had just barged through the thicket. I went to my truck, cleaned the deer out there in the woods. Like another post on here that I read, I felt like I was watched the whole time I was cleaning the deer. I left the rib cage and spine of the deer I cleaned out there, along with the hide. When I came back to the same spot, the spine had been drug off about 300 yards from where I left it. It was one of the strangest and creepiest nights I have ever had in the woods by myself.</t>
  </si>
  <si>
    <t>woods behind a neighborhood on McGowan Rd off Hwy 24</t>
  </si>
  <si>
    <t>Jacksonville</t>
  </si>
  <si>
    <t>McGowan Road</t>
  </si>
  <si>
    <t>forest , swamp , clearcut</t>
  </si>
  <si>
    <t>large wide-set eyes</t>
  </si>
  <si>
    <t>felt like he was being watched while cleaning the deer</t>
  </si>
  <si>
    <t>On February 16, 2012, I interviewed the witness by phone regarding his experience. The observer, a Camp Lejeune Marine, was deer hunting from a tree stand. He stated that no other hunters used the area in 2010; it is private land and has received very little hunting pressure. The weather was clear; temperature was between 40-50 degrees, with no precipitation. Hunter remembers the terrain as mostly level, interspersed with some swampy areas and thick vegetation near a clear cut. It was dusk and witness observed a deer acting in a curious and alert manner, possibly reacting to what hunter feels was a distraction in the woods. Hunter subsequently shot the whitetail and after thirty minutes, left his stand. Witness estimates it was around 8:30 pm, dark, and quiet. He gathered his weapon, backpack and deer, and started traveling the estimated six hundred yards to his vehicle, his path illuminated by a small flashlight held in his teeth. Hunter looked up and was suddenly startled to see a reflection from a pair of solid white, very large and widely set eyes. He could see no physical features or body silhouette. He estimated that the eye height, considering the downward-sloping terrain, was 6 or more feet. The hunter drew his sidearm and discharged a round into the earth to clear the path. In response, the animal looked to the left briefly and then back. Witness took a knee; several seconds later, the animal moved noisily off to its left through an area thick with vines, small trees and brush. The entire eye shine and departure event lasted 30-45 seconds. The hunter remembers feeling confronted by the animal, and as it stood 40-50 yards away, he was unable to reach his truck. He recalls the animal departure as a tremendous sound, like a ‘bull dozer moving through the woods”, snapping limbs and moving through thicket. Hunter later viewed the escape path with his flashlight and observed a 3’-4’ wide swath of displaced trees and brush. A musky, sewage-like smell was detected in the trail area. After arriving at his vehicle, the witness continued to feel anxious about another possible approach. He called a friend and asked him to come to his location for security (friend declined!). After starting his vehicle, he quickly and not too neatly field dressed the deer in the headlights. Witness feels that he was being observed during this process. After leaving the deer carcass nearby, he departed for home. The observer was a credible witness and may have observed eye shine from a sasquatch and heard the animal depart from the area. Witness has been a Marine for 8 years and is an Iraq War veteran. Marines with combat experience obtain emergency training vital to remaining functional and rationale during stressful situations. Witness related that during this experience he felt initially startled, then challenged during the eye shine episode and then just scared after the animal left the area. He has twenty years of hunting experience and is familiar with game animals and firearms. Game populations exist locally and include deer, boar, bear, and other small animals. Onslow County, North Carolina and Camp Lejeune Marine Base have produced similar unusual animal reports as far back as 1965. The availability of dense wilderness tracts and ongoing reports of animal sightings in southeastern North Carolina indicates the area likely supports a resident sasquatch population.</t>
  </si>
  <si>
    <t>https://www.bfro.net/GDB/show_report.asp?id=32444</t>
  </si>
  <si>
    <t>Orange</t>
  </si>
  <si>
    <t>In connection with report #8804, my house is approximately 5 miles south of this sighting. Throughout the spring of 2004, our neighborhood was disturbed regularly by something walking through the woods at night. Almost everyone in the neighborhood was affected, in that we would hear footsteps, twigs snapping, and one neighbor heard scratching on the side of the house. Outside my kitchen window, which is about 8 feet off the ground, the plants are all smashed down like something repeatedly stood there. My neighbor sleeps with his bedroom windows open and hears it approaching in the middle of the night. The dogs in the area would absolutely go nuts! He has night vision and just as soon as he gets outside, he hears the footsteps slowly moving away. He never picked up anything on the nightvision. In May 2004 I came home late, about midnight, and as I was exiting the car, I heared a the classic bigfoot scream way out in the distance, maybe half a mile away. In July, it all suddenly ended and we haven't heard anything since.</t>
  </si>
  <si>
    <t>forest , farms , stream , pond</t>
  </si>
  <si>
    <t>tobacco , hardwood trees</t>
  </si>
  <si>
    <t>heavy walking , scratching on house</t>
  </si>
  <si>
    <t>The area of the activity is mostly hardwood forests interspersed with farms of various sizes. There are many tobacco farms in the area. Streams and ponds are abundant. There are quite a few houses, but the acreage per lot is quite large On more than one occasion throughout the spring of 2004, the witness and his neighbors heard a two-footed creature walking through the woods. Dogs in the area would seemingly respond simultaneously to the animal by barking incessantly. In the words of the witness, “The dogs would go ape.” The witness did hear a scream one night that sounded very similar to a purported Bigfoot vocalization he had heard played on the Art Bell show. This scream came from a large wooded area (approximately 30 acres) in the back of his neighbor’s property. Neighbors in the area were also disturbed and had called the police to investigate. Nothing was found. Another neighbor with night vision gear was unable to identify the source of the sounds. The witness agreed to ask the neighbor if he would be willing to speak with me. There is no resident black bear population in Orange County. Over a thirty year period, the NC Wildlife Resources Commission reported one verified black bear sighting in the county. I asked if any other animal could have been responsible for the disturbances. The witness said, “No way. The only other thing it could have possibly been was a person.” The witness is positive it was two-footed. He is also familiar with the sounds of other animals. The duration of the activity (i.e. months) and its unusual nature leads the witness to consider that possibility to be negligible. Residents do not enter the woods except in the fall for hunting season. The witness also said, “There is zero chance of this being a prank or a joke.” The witness recently read report 8804 for Person County, which is relatively close to his residence. The proximity of that sighting and the unexplained disturbances in the spring prompted him to submit his report. Activity abruptly stopped in July, but the witness will contact me if the disturbances resume.</t>
  </si>
  <si>
    <t>https://www.bfro.net/GDB/show_report.asp?id=9212</t>
  </si>
  <si>
    <t>My 17 yr old daughter was home alone with our 5 dogs on 6/24/2022. At dusk she saw something very large on 2 feet standing at the edge of our woods. Dogs never barked. When she looked at it it spun around and walked off fast.</t>
  </si>
  <si>
    <t>private residence on 26 acres near Eno River</t>
  </si>
  <si>
    <t>Hillsborough</t>
  </si>
  <si>
    <t>Valley Woods Road</t>
  </si>
  <si>
    <t>forest , river , creek</t>
  </si>
  <si>
    <t>I spoke with both the father and daughter. They are credible and certain about what they saw. Neither knew much about the bigfoot subject before these incidents. They had never heard of the term "Patterson footage" before but both recognized the image when they looked it up. Both saw similarites with what they saw. They emphasized the height of the figure they observed. That is what immediately convinced them it was not a human. Both said it had very dark fur. The daughter saw the whole body briefly next to a basketball court. The father saw only the shoulders and head as it walked away fast, but he caught it from two different angles as it walked downhill toward the Eno River. The father said there is a tree near the driveway that has fallen over but is still alive (with some roots apparently intact). The rest of the rootball is sticking up in the air. When he spotted the figure it seemed to pop up from behind that rootball before walking fast down the hill toward the river. The family is very intrigued by the odd behavior of their dogs. Only one of the dogs is allowed to roam freely around the whole property. That dog doesn't leave the property (as the other dogs will do if allowed to roam freely). It typically chases any small animals it sees or hears near the home, or at least barks at deer. For some reason that dog, like the others, is very reserved when this creature is around. It does not bark at it nor chase it. Interesting speculation by the wife The wife surmises that the bigfoot has "made friends" with that dog, because the dog is free to wander the property all the way to the river, so it has likely encountered the creature before. The only time it does not bark and chase things approaching the house is when there are people approaching with whom the dog has already "made friends" .... so that must have happened with this creature already, by her reckoning. On aerial images the property looks flat but it is actually hilly terrain. He has 26 acres abutting the nearby Eno River. He hunts it for archery but sparingly. The property sits next to conservation land where there is no hunting allow but the public is allowed to walk the trails during the day. There is also no hunting by the public on other neighboring properties, so the surrounding area is a defacto deer sanctuary. He says deer will be present and visible in the area and on his property sometimes, for long stretches, like right now. At other times it seems there are no deer in the area. I have urged him to set up a few concealed security cameras on the side of the garage aimed at the woods near the basketball court. He will also look for a way to conceal a trail camera facing the rootball where the figure was positioned. He says that spot has an excellent view of a field that deer move through.</t>
  </si>
  <si>
    <t>https://www.bfro.net/GDB/show_report.asp?id=74666</t>
  </si>
  <si>
    <t>I thought she was seeing things until today 7/1/2022. I began to walk up our driveway and heard a stick snap in woods and looked to my right and about 30’ I saw a very large being walking away from me down a path in our woods. I stepped back and got one more glance of it. I immediately texted my 17 yr old and said I need to know where you saw what you saw and what it was. She came home and showed me. She said it was behind the basketball net and almost as tall as bottom of the net. She saw it for a few seconds from behind as it walked back quickly into the woods and out of her view. Right after that she heard what she thinks was the sound of it running away deeper into the woods. She described it as dark in color and on two legs. I drew what I saw and she said yes that is what I saw too. Gonna be honest I did not believe they existed until today. I archery hunt our woods all the time and have never seen anything like this.</t>
  </si>
  <si>
    <t>noticed an upturned tree</t>
  </si>
  <si>
    <t>https://www.bfro.net/GDB/show_report.asp?id=74667</t>
  </si>
  <si>
    <t>Pasquotank</t>
  </si>
  <si>
    <t>I wanted to let you know about a sighting of Bigfoot I had in North Carolina. It happened about 1982, I was about 17 at the time of the sighting. It was in the fall, around October. First of all I should start by letting you Know I am what you would call a city boy. Scared and out of place in the woods. A friend of mine invited me to go Deer hunting with his father and him on a large parcel of private property they owned in North Carolina. I'm willing to try anything, so I went. This Property was set back away from the closest road about a 1/2 mile on foot, before you even got to the cabins they owned. These cabins were on stilts, like a beach house about 10 foot high, with stairs. For what reason I have no idea although we were next to a small inland waterway. At about 5am in the morning we proceeded to go hunting, my friends taking me to my deer stand and moving on to thiers. This deer stand was about 10 feet high in a tree. I did see many deer and a black bear that day, but I didn't have the heart to shoot them. I guess at about 9 am My sighting began with a bad smell. It smelled worse than a dog that had been playing in a sewer. Then I heard it before I saw it, snapping twigs as it walked, at first I thought it was my friend and his dad, come to rescue me from this ordeal. I only saw it from the waist up, from a distance of about 50 yards. And if It knew I was there, It didn't care. It stood in one spot for a good 5 minutes eating leaves, so I got a good look at it. Having seen a bear earlier that day there is ABSOLUTELY NO WAY this could be a case of mistaken identity. This creature had hands like a human, that plucked the leaves it was eating and it looked very fussy about the ones it wanted. They looked dark black in color and relatively hairless except the back of the hand was hairy. It looked to be about 8 foot tall, and just unbelievably massive in the chest and shoulder areas. Its fur was very dark black in color. I only caught a glimpses of its face, as its back was to me, and it looked hairy except around the eyes. The neck was short and stubby with a kind of furry ridge that ran up the back of the neck, to the top of what looked like a slightly pointed head, that sloped down to the forehead, like a gorilla I saw in the DC zoo. When I lost sight of it I could still hear it crunch sticks and leaves ,as it walked on its way for about 5 more minutes. Needless to say I was so scared I almost Peed myself waiting quietly for my friends to come save me. When they arrived, I told them the story, and of coarse they thought it was a bear. I haven't told this story to many people, because of the ridicule i received from the "manly" men of the woods that day.</t>
  </si>
  <si>
    <t>private property</t>
  </si>
  <si>
    <t>Elizabeth City</t>
  </si>
  <si>
    <t>Great Dismal Swamp</t>
  </si>
  <si>
    <t>massive</t>
  </si>
  <si>
    <t>no hair on hands except back of hands , eyes had no hair , furry ridge that ran up the back of the neck</t>
  </si>
  <si>
    <t>eating leaves off tree</t>
  </si>
  <si>
    <t>https://www.bfro.net/GDB/show_report.asp?id=3335</t>
  </si>
  <si>
    <t>Pender</t>
  </si>
  <si>
    <t>I was spending the night at a friends house, after a day's hunting in the nearby woodlands and swamps. It was about 3:00am in the morning, when I awoke to a 'howling', or 'wailing' sound just outside the house, coming from the direction of the woods. This lasted for probably 30 seconds to a minute. My buddy, sleeping on the floor a few feet away, was not awakened by the sound. I was frightened, so I did not get up to investigate. It took my at least an hour to fall back asleep. I never associated this sound with 'bigfoot', until now. I downloaded the "Howl.wav" (http://BFRO.net/AVEVID/MJM/ohsket.htm) file from your web site. It has a eerie howling sound, with dogs obviously reacting to the noise. I had chills when I heard this, because it was very similar, if not identical to the sound I had heard that early morning. I have played it over and over again. I am a hunter and outdoors man, and I had never heard an animal make this sound before. It was definitely 'organic' in origin. I never thought about Bigfoot living in this part of the state, because the surrounding areas are somewhat populated. There are, however, lots of rural swamp lands and forest areas. Although I have no further evidence to back up my claims, I thought this would be worthy to report. I'd be interested to know if Bigfoot really could exist in a coastal woodlands area, rather than the mountainous regions that the creature is normally associated with.</t>
  </si>
  <si>
    <t>https://www.bfro.net/GDB/show_report.asp?id=3336</t>
  </si>
  <si>
    <t>Don Tart</t>
  </si>
  <si>
    <t>Monday (Aug. 15, 2011) morning approximately 5:10am, I was traveling North towards Jacksonville, NC at 50 miles per hour. The road was straight for 3 miles, it has forest on one side and swamp land on the other side. Approximately 5/10ths of a mile South of Harris Road on Highway 53 a bipedal creature bolted in front of my cab less than 50 feet ahead of the cab's headlights. The creature was at a dead run and didn't look towards the cab. The creature was a crimson rusty brown in color with matted hair, very muscular, 6 1/2 to 7 feet tall and approximately 400lbs. The arm facing the cab headlights hung knee length or longer, had human hands and black fingernails. The creature took about 4 strides to cross the highway. It seemed to have no neck just a head; sort of like a caveman. Another vehicle was behind me and traveling very fast, but slowed way down when the creature appeared on the road. That car was approximately 1/10th of a mile behind my cab.</t>
  </si>
  <si>
    <t>.5 mile south of Harris Road</t>
  </si>
  <si>
    <t>Hwy 53</t>
  </si>
  <si>
    <t>black fingernails , humanlike hands</t>
  </si>
  <si>
    <t>running across road</t>
  </si>
  <si>
    <t>took 4 steps to cross road</t>
  </si>
  <si>
    <t>I received a call from fellow investigator, Bill Evans, concerning multiple sightings in the Burgaw/Jacksonville area of Coastal North Carolina that had been brought to his attention when asked to return a phone call made by this witness to the BFRO. Bill spoke at length with this witness that was very shaken by the experience and helped him submit this report. I agreed to meet with witnesses, study the evidence and validate credibility. I was to meet this witness around 2PM on Sunday, Sept. 11. This area of Coastal Carolina contains a vast expanse of longleaf pine forests and savannas nestled among the wetlands along the banks of the mighty Cape Fear River. You have Shelter Creek, which runs along Hwy 53 and is a tributary of the Cape Fear. It is a small winding creek and is mostly tidal which means it almost always has water whenever the rest of the rivers in the southeast part of the state are dry. East of Hwy 53 is the Holly Shelter Wildlife Preserve which totals over 10,000 acres and contains much old growth forest. The area has many endangered species and is heavily hunted in the fall. There is lots of deer, turkey, raccoon, and rabbit to support a habitat for the larger animals of this area including bear. I arrived early and witness was running late. He described the location of the sighting and I agreed to meet him there later. I followed the witness’s directions to the location of the crossing and found it as he described. The highway was dotted with houses and farms along this route between Burgaw and Jacksonville. This particular section of road was void of and houses and businesses and was a perfect place for wildlife to cross. I found the clearing where the witness had described the creature emerging from the woods and proceeded back into the woods to look for sign and at the same time I kept a vigil eye for snakes, alligator, bear, or other predators that may lurking. The crossing area was made up of mostly a stand of small pines that were intermingled with the moist vegetation of the wetlands. I found numerous game trails that were recently traveled and followed one trail that appeared to be made by something more sizable. Small brush was trampled down and found one good impression in the forest floor which appeared to be made by someone or something with a foot size of between 12-14". The impression had sank into the soil about 1/2-3/4" and definitely had some weight to it. The trail followed back to a swampy area where two small creeks merge. The witness showed up and confirmed I was in the right location. We walked the site looking for any additional sign. I showed him the impression and advised the witness that someone taking a roadside break or possibly a Squatch could have made this. The track was inconclusive, but validates the witness's story. I find the witness to be credible and have followed the numerous stories of Bigfoot crossing on this hwy over the years. The stories date back to the Fifties with the Creature known as “Ole Stinky” who frequented the swamps of Brunswick County just an hour southeast of this roadside crossing. Additional information for report #3043 Updated Tuesday September 20, 2011 Last night around 8pm I received a phone call from this witness. He was hearing, at that time and up until 10pm, numerous vocalizations coming from all the cardinal directions, North, South, East and West from the swamp behind his home. The one from the North seemed to be a deep-throated howl and the others seemed to be less intimidating sounds. The sounds started at the opposite ends of the swamp and proceeded to move towards the center of the swamp. First one would call then another; like they were communicating with one another. For awhile it seemed as if they were moving towards the witness' home. Finally about 10pm it sounded like they were moving further away, but he could still hear them. By the account given by he and his wife, there were 100 or more calls given last night. Eric will be picking up an external mircrophone for his recorder today; so he can hopefully get a recording of the sounds he's been hearing. It was mentioned in the witness' report of wildfires in the area. The wildfires is why they believe less wildlife has been seen in the area. Could the fires be the explanation for the recent, possible activity? Also, would like to clarify that the witness' home is about 5 miles from his sighting. Bill Evans</t>
  </si>
  <si>
    <t>https://www.bfro.net/GDB/show_report.asp?id=30438</t>
  </si>
  <si>
    <t>Person</t>
  </si>
  <si>
    <t>it.started about june of 1997 with a loud wistleing at night.i kept trying to figure out what kind of bird or animal was i have never heard anythang like this before.shortly after i started hearing the noises at night i found some strange feces at the edge of the woods about 100 yds or so from my house .i have never seen any like it before. it looked sort of human but i could tell what ever it was it had ben eating leaves and grass. idont remember quite but it was about aug or sept the whistleing stoped.i figured what ever it was had gone. in oct two of my brothers came over and we went squirrel hunting.on the way back to the house we walked close to the area where i saw the feces. one of my went one way and me and my brother made circle came back around and met our other brother.when we got back around to where he was he came running up to us all excited saying did you see that did you see that i said no i didnt see anything. he said it must have ran rite by you. i ask him again. what did he see. he said i dont know it was gray and ijust saw back of this thing. he said it didnt a deer or dog or any animal. after that i didnt think much.but about 1 month later i dont remember the date but it was november 3;oo in the afternoon i looked out the upstairs of my house and mabey a little over 100yds away at about the spot where i saw the feces i saw these two cretures they were gray. they were standing side by side sort of swaying back and forth.i watched for about 10 sec. and then i done someing i souldnt have done i ran down stairs as fast as i could to try and get a better look. when i got out the back door they were gone. its hard to say how tall they were mabey 5 ft mabey 6 ft. they were taller than any 4 legged wild animals that lives around here.that was the last i have or heard from these things. some time after it was all over i remembered something that happened before all this started. i am not sure but i thank it was in the spring of 97 just through the woods a short ways from where the feces was there was an old barbed wire fince. in the top strand of this about 4 ft off the ground was some long gray hair. it was about 4 mabey 5 in of hair on each side of the barb. and i remember thinking at the time what kind of animal around here has hair like this. 1997</t>
  </si>
  <si>
    <t>private residence south of Roxboro</t>
  </si>
  <si>
    <t>Roxboro</t>
  </si>
  <si>
    <t>Hwy 157</t>
  </si>
  <si>
    <t>hardwood trees , pine trees , oak trees , sweet gum trees</t>
  </si>
  <si>
    <t>shifting weight from one foot ot the other</t>
  </si>
  <si>
    <t>standing</t>
  </si>
  <si>
    <t>The sighting location is south of Roxboro and near Flat River. It is very rural with open fields, farmlands, and woods. Houses are spaced very far apart. The woods are mixed with oak, sweet gum, and pine. There are creeks in the area, as well as a swamp resulting from beaver activity. The terrain is mostly flat with some small hills. The witness states that he had been hearing whistling he could not identify during the summer months in 1997. He is familiar with the sounds of local birds and animals. At a much later date, he identified a whistle on a website that sounded identical to what he had heard. He said it was close to a chimpanzee whistle. He spoke to a neighbor who had also heard the whistling. The neighbor assumed it was the witness who was whistling. The woods behind his residence are about 100 yards from the back porch. In this same time period, and on more than one occasion, he noticed odd feces on his property, that were similar to human feces. The feces were eight inches long, with leaves and grass that were only partially digested. He noted that there was little moisture in the feces, similar to a picture of feces on another bigfoot website. He also had seen long gray hair, about 8 to 10 inches long, caught on a barb wire fence. He thought little of it at the time, and did not collect it. In retrospect, he believes the hair belonged to the animals he saw. In October 1997, the visiting brother of the witness also had an afternoon sighting while squirrel hunting on the property. He saw the back of something large that was gray. This sighting was approximately 75 to 100 yards away from the location of the feces the witness had found. The brother of the witness cannot be readily contacted. In November 1997 at 3:00 pm, the witness was watching television at home with his uncle. When the witness was upstairs, he saw two animals in his backyard. They had long gray hair, and were standing beside each other on their hind legs. The animals were standing at the edge of the woods on the property, about 100 yards away from the back of the house. The location was in the same spot where the witness had previously found feces. The creatures had V-shaped torsos and were very broad across the shoulders. They were swaying back and forth and shifting weight from one foot to the other "as if to get a better view." The uncle had just recently gone out to the back porch, prior to the sighting. The witness thought to himself, "What the hell was that?" He said that even though his eyes were seeing it, his brain couldn't accept it. He said, "You don't expect to see something like that." He watched them for about 10 seconds. He then ran downstairs, and out the back of the house. He asked his uncle if he had seen anything, but the uncle had not seen the animals. The creatures were gone once the witness was outside. The witness then retrieved a shotgun and looked around the field and creek behind his property, to see if he could get a better look at the animals, or find any additional evidence. He saw no tracks, and did not smell anything unusual. After an unsuccessful search, he returned to the house. Temperature was approximately 50 degrees. The weather was clear. The witness said he could see just fine, and there was no problem with the light. He said, "There was plenty of daylight." In May 2004, the witness also smelled something odd while maintaining the back of his property. He said, "It smelled like an old dumpster. But, I don't know what it was." When asked about other possible encounters or activity, the witness recounted that dogs had previously chased something in the woods behind his house. They were running in a zigzag pattern, as if chasing something that was trying to evade them. When the witness investigated, he saw a deer running toward the dogs. The dogs were pursuing something else. The brush was dense, so he did not investigate further. He does not know if the behavior of the dogs was related to his sighting or not. The witness also has a garden in the back. He would regularly shoot large full-grown groundhogs that would invade his garden. He would then discard the carcasses near the back of his property. They would almost always be gone the next day. Again, the witness does not know if their disappearance is related to his sighting. I asked the witness if this could have been a bear. He admitted that bears have been seen in the area. (Note: there is no resident bear population in Person county). He said that bears do not have long gray hair, do not whistle, and do not stand, swaying back and forth on their hind legs. When asked if this could have been a prank or a joke, the witness said he didn't see how, or why anyone could do anything like that, or even think about doing that. The duration of the whistling (months) and its volume led him to believe that no human was responsible. The witness seemed very credible. He also submitted the sighting to North Carolina Bigfoot Investigations.</t>
  </si>
  <si>
    <t>https://www.bfro.net/GDB/show_report.asp?id=8804</t>
  </si>
  <si>
    <t>October 2011 we found footprints leading away from our outdoors fire pit. Something had stepped in wet ashes after a big storm. We could see where it had tried to wipe ash off on rocks and then took long strides across the yard. Several years later (year not recalled) on a camping trip near same area. At about 7pm I heard heavy footfalls, a knock in a pattern of 5 or 6 knocks. Then about 100 yards away from that I heard another commotion and more heavy footfalls running toward the 1st. It sounded like the 2 animals met and a flock of turkeys sleeping in a thicker was just anihilated. The attack lasted 15 seconds with the turkeys screeching and flapping loudly. Later that night I heard the same knocking pattern and then an answer in the far distance with the same pattern. A few years later back at my home. During a break in a huge storm at about 2 am I heard something trying to climb over wire fence in my back yard. My son and I went out with guns as we've had some vandalism incidents. On the back porch, the fence was still shaking and we heard footsteps crashing to our left. I yelled out for whoever it might be to leave us alone. I announced we were armed. Then we heard a loud crack like a rifle shot from the direction of the footsteps. At this time we were really afraid and I emptied my shotgun toward the crack sound. There were several more pops and I pushed my son and now awake wife back in the house and then emptied my 22 rifle also. As my son handed me the shotgun he'd reloaded... the cracking increased and I realized something was pushing a huge tree over and the cracks were the splitting of wood. The tree crashed to the ground literally shaking the whole house. My family pushed their way back outside, terrified. And we all heard loud footfalls running away from the fallen tree.</t>
  </si>
  <si>
    <t>near Green River Gamelands</t>
  </si>
  <si>
    <t>Mill Spring</t>
  </si>
  <si>
    <t>Green River Gamelands</t>
  </si>
  <si>
    <t>forest , mountains , streams</t>
  </si>
  <si>
    <t>tree pushed over , attacked turkies</t>
  </si>
  <si>
    <t>5-6 knocks</t>
  </si>
  <si>
    <t>I visited with Phillip Morton and investigated the home, as well as the farm property and woods where he and his son were camping. He also provided me with pictures supporting this report. Photos of firepit ash footprints are genuine. straight line, and over 48" inches apart. The tree pushed over behind his house is as he reported. And, his wife has been tossing food scraps, next to a 4' high wire fence, just behind the back deck on the house. They reported hearing something huge, standing just behind the fence, at night, reaching over it and shaking the fence, apparently to retrieve the scrap food. Where Phillip and his son were camping, is near a large farm pond, wooded land, with ravines. If Bigfoots were in fact herding a group of turkeys, to hunt them, as he reported hearing, the topography would support the described action. He also showed me where he took huis son in the woods, and he played, near a campsite. They often felt watched there. And one day found an Indian arrowhead left, where his son was playing.</t>
  </si>
  <si>
    <t>https://www.bfro.net/GDB/show_report.asp?id=67582</t>
  </si>
  <si>
    <t>Randolph</t>
  </si>
  <si>
    <t>It was mid august of 2012, me and my wife was driving around that night like we did a lot, on our way back to the house we rounded a curve on Ridge Rd in Seagrove NC when my headlights landed on a dark brown/black creature on 2 legs walking into the tree line, the creature had to be at least 7 1/2 ft tall and I would guess about 500+lbs by the width, it was a fast visual. But me and my wife both saw it. I have seen my father-in-law on the side of the road a few time he stands 6ft 4in and the creature I saw was more then a foot taller and a lot wider.</t>
  </si>
  <si>
    <t>on a curve in the road one mile from Seagrove</t>
  </si>
  <si>
    <t>Seagrove</t>
  </si>
  <si>
    <t>arms swinging , walking</t>
  </si>
  <si>
    <t>I spoke with the witness by phone who was very skeptical about Bigfoots before this encounter. He and his wife like to drive around at night looking at wildlife along roads, they are both avid outdoors people. It was around 2 a.m., they rounded a curve and his headlights caught the creature as it was moving into the woods. He and his wife thought it was a bear at first, then noticed it was walking bipedally. It was extremely large, 7 to 8 feet in height. Very thick like a football player in pads. He compared it to his father-in-law who is 6' 4" and 380 pounds and he said the Sasquatch dwarfed him in size. He estimated its weight at over 500 pounds. It had longer arms than a human and swung them while it walked. They were not able to see any facial features. It moved extremely quick into the woods and the sighting lasted just a few seconds, but he and his wife are convinced they saw a Sasquatch. His father-in-law's house is only a couple of miles from the sighting spot and they heard strange moan-howl vocalizations, three different nights after the encounter. This area has an extremely large whitetail deer population and other smaller mammals. The town of Seagrove is very close to the border of Montgomery County which has the most Sasquatch reports in North Carolina. The Uwharrie National Forest is just southwest of Seagrove. The area is rolling hills and woodlands and is very sparsely populated.</t>
  </si>
  <si>
    <t>https://www.bfro.net/GDB/show_report.asp?id=42580</t>
  </si>
  <si>
    <t>The time and date was Friday, Jan. 25th at around 5 or 10 past midnight. I was sitting at my desk which is on the same wall as my front door, maybe 1 foot away from my front door. I was actually playing an online game when I had to take a break and use the bathroom. My bathroom is located on the left side of my front door down a short hall. I got from the desk and turned to go down to the bathroom and as I crossed in front of the front door, something... I don't know what... caught my attention. I turned to look out the window of the door which I have a habit of doing anyway, and saw the thing. Now mind you, all the lights were off in the house except for the monitor for the computer and the T.V. Now, my window in the front door is probably 4 inches wide by by maybe two and a half feet tall. Anyway, like I said, I looked out the window and saw the thing. I call it the thing because I am still not quite sure what I saw, but, I do know for a fact what I think I saw. I have stated before that it looked kind of like a Captain Cave man, but I guess it looked more like an over grown cousin It from the Addams Family. It had what looked like a dark brownish to black hair everywhere, no neck that I could really tell of or see and really long arms.I couldn't really see any facial features because of all the hair. Its hair on its body and arms meshed so well together it really did look like an over grown cousin It. Keep in mind also that I have several street lights nearby the house and when the moon is out, even when there are clouds in the sky I can still see in the front yard pretty good so I know it wasn't a shadow, it was way to solid and it wasn't haze build up from the cold outside because I hadn't opened the door yet. Back to the thing. Now I stand around 5 foot 8 inches, so I figure to the bottom of my chin is real close to 5 feet. From the bottom of my door to the ground is right at 3 feet. It looked to me like the thing was at least up to my chin to the top of its head, so I am roughly figuring this thing was at least 8 feet tall. My steps are 4 feet wide hand rail to hand rail, the thing was as wide as my steps. It looked as if were bent over like it was looking in the door, but, it was standing at the bottom of the steps on the ground so I cant be sure what it was doing. Now my desk is like I said about a foot from the door on the right side of the door, but where my monitor, keyboard and desk is is on the far side of the desk about 4 feet from the door. Between the monitor and the door on the desk is my printer and various other stuff including my camera. I turn my head to find my camera and grab it to maybe get a picture of the thing because I know if I tell anybody they will think I am crazy. By the time I find my camera, grab it and look back, it's gone. I look out the window real good in the yard and turn mu porch light on and see nothing. I slowly open the front door to get a really good look, still nothing. It's as if this thing has vanished. So I close the door and go on to the bathroom. When I come back and sit down I can hear what i can only describe as sounding like thunder but not nearly as loud or as long, maybe a couple or few seconds at a time. I am the only one up at this time of the morning so no one else that I know of saw or heard anything. I know I am not crazy and I have 20/20 eye sight. I was in the army in my younger days. I have traveled a lot of places and seen many strange yet wonderful things, all of which have a reason for why they are, where, what or how they are. This thing, I have never in my life ever seen anything like it before... anywhere, and I have seen hundreds of pictures between the web and that show where they hunt for big foot on Animal Planet. I know I sound like a wild lunatic about now but that is what I saw and heard.</t>
  </si>
  <si>
    <t>Archdale</t>
  </si>
  <si>
    <t>forest , fields , creek , lake</t>
  </si>
  <si>
    <t>very long hair covering entire body</t>
  </si>
  <si>
    <t>In addition to the report the witness added the following information; During the event the weather was cold (mid 20's), wind mild, sky slightly overcast and lit with a near full moon. Sighting time was shortly after midnight on January 25, 2013. The witness, while walking past a 4” narrow window, observed an approximately 8 foot tall, 4 foot wide form standing outside on grade near the steps to his residence. As a deer hunter, veteran and EMT, he does not believe it was a bear, person or any other animal known to him. Streetlights back-lit the figure, and he reports it was covered with hair colored dark brown or black. The form was further described as wide, muscular and possessing a profile similar to an “overgrown football player”. Arms extended past the knees while no facial or significant lower body details could be observed. The witness attests he was immediately fearful and believes the animal was crouched down to see into the house window. When the witness left briefly and returned with a camera to take a picture, the figure was gone from view. He opened the door and saw nothing out of the ordinary, although he believes several large trees in the front yard may have concealed the visitor. Although deeply affected and startled by this event, he did not consider immediately calling law enforcement as he did not believe it was a person. Soon after the sighting the witness recalled hearing a half dozen repeated exterior sounds detected over a 4-5 minute period, each described as a deep rumbling/growling reminiscent of thunder. He could clearly hear this unidentified sound from inside the residence, and no doors or windows were open. The witness, his family and neighbors live in a quiet, rural community. The local terrain is a combination of wooded plots and farm fields with sufficient nearby water supplies (creek, pond, lake). Numerous deer populate the area. The residents routinely dispose of excess food scraps near the treeline of the development and he believes this attracts various local animals to forage. The witness was frightened and most apprehensive; as a result of this sighting he is deeply concerned with the safety of his wife and children. The witness requests that the specific location of the event not be published and otherwise kept confidential.</t>
  </si>
  <si>
    <t>https://www.bfro.net/GDB/show_report.asp?id=39279</t>
  </si>
  <si>
    <t>Richmond</t>
  </si>
  <si>
    <t>Last September a friend and I went to scout a place to deerhunt up close to the Pee Dee River.I am disabled from a heavy equipment accident and i needed to kill deer to feed my son and me so we were trying to find a place that i could hunt and be comfortable and not too hard for me to access.We noticed a strong smell and my friend has hunted this place 30 years and i ask him if he had ever smelled anything like it and he said no.Opening day of regular gun season on October I parked my truck at the gate and my friend went by boat to his stand.As I was going in I noticed that stinking smell again as I got to my stand it sounded like something was following me the whole time on the way in there and it sounded like someone hitting trees with baseball bats.I hunted there everyday a lot of times by myself one day going to my stand I saw one just one track about 23 inches long and it was compacted in the ground about 2 inches I weigh 300 lbs. and my track only went down about half an inch. I contacted John Shaw with the N.C Wildlife Resource Commision he a Biologist he came down and met me and i showed him the track he said he could see what i was saying but the track was contaminated so we left it at that. About 2 weeks later i was hunting a stream right down from this spot and heard a huge splash in the water and i thought it was a deer so i waited,but never saw anything about 20 minutes later I went up the creek a few hundred feet and in a place in the creek I saw 1 track again on a rock bottom creek very hard my track didn't show up when i crossed the creek but this track 20 plus inches was down about an inch into the hard rockbed bottom of the creek since it was only one track again I didn't bother calling the biologist back,but i saw other signs like stick formations,large patches of vegetation that looked like it had been rolled over by a steam roller,several tracks in the leaves with long strides about 4 feet,found where 2 animals had been killed looked like something put a deer up on a big limb about 8 feet of the ground you coud see the deer hide all over the limb and found where an animal had just been freshly killed one day hunting in there was only person up there that day and something killed an animal near the river it looked like a pile of manure had been steamed rolled into about a four foot wide area on the road about eight feet long and a lot of blood on the ground but no guts and no corpse and that strange smell was there every day.I have hunted a lot of places since i was 5 years old I am 44 now,but this is the only place i have ever hunted that gives me the creeps,I know of a few sighting close to this place,it's not far from the highway 220 incident yall reported and not too far from where the one in Montgomery county was spotted.I don't care to be interviewed by the media please but i believe I can show you where you can actually find Bigfoot</t>
  </si>
  <si>
    <t>from Cartledge Creek Road take Grassy Island Road then go across Mountain Creek Bridge and on trhe right hand side bfore the 2nd bridge</t>
  </si>
  <si>
    <t>Ellerbe</t>
  </si>
  <si>
    <t>Grassy Island Road</t>
  </si>
  <si>
    <t>hills , forest , water</t>
  </si>
  <si>
    <t>found kill marks</t>
  </si>
  <si>
    <t>Fellow investigators Mike Greene, Don Tart and Mary Beth Pope went with me to meet the witness at the location. This area is right along the Pee Dee River, which is one of the major tributaries in the Uwharrie National Forest, home to a number of sightings in this region. While we did not see any footprints, or other signs of Bigfoot activity, we were confident that the witness is reliable.</t>
  </si>
  <si>
    <t>https://www.bfro.net/GDB/show_report.asp?id=26013</t>
  </si>
  <si>
    <t>Robeson</t>
  </si>
  <si>
    <t>Early on the morning of 10/13/2015 while driving through North Carolina I saw the unexplainable and it blew me away. At approximately 12:30am I was driving south on I95 near exit 2 or 3 just a few miles from the South Carolina border with a tractor trailer approximately 400-500 yards in front of me. I had been following this truck for awhile when it looked like something had either been hit by the truck, kicked up or maybe a deer crossed behind the truck. In quick order, first the right taillight then the reflective material in the middle then the left tail light went dark and came back on. Instantly I cancelled the cruise control, steered my vehicle to straddle the center line thinking I would either have to avoid some debris in the road or avoid a deer that could be standing in the road and leaned towards the windshield to get a better look. As I approached the spot where this happened there was nothing in the road, but standing on the median side of the road was for lack of better understanding a Bigfoot! It was hairy from head to toe and huge. At least 7' tall. As I got closer it took two huge steps and went down the side of the embankment into the median. I was literally no more then 10-15' away from it when passing it. I was able to hit the high beams as it took the second step. This entire scenario played out in probably 10 seconds or so. I can not come up with a reasonable explanation for what I saw. It was not a man, no clothing and hairy plus the stride length was insane. I'm 6' 4" and no way I could have a stride that long. It was not a bear, it was standing on two legs and had arms and hands. This thing was nearly impossible to see even with the head lights on high beam it was so black. The only reasonable explanation I could come up with it was some nut job in a ghillie suit playing frogger. However the two steps it took were much longer then any man could make.</t>
  </si>
  <si>
    <t>before exit 2 or 3 on I95</t>
  </si>
  <si>
    <t>Rowland</t>
  </si>
  <si>
    <t>I95</t>
  </si>
  <si>
    <t>"molded" hair , large chest &amp; head</t>
  </si>
  <si>
    <t>standing on road then went into woods</t>
  </si>
  <si>
    <t>walked with right leg first then left</t>
  </si>
  <si>
    <t>I interviewed the witness via phone on 11/8/15. The witness stated that around 12:20 am while traveling south on I 95 he was approximately 400 yards behind a tractor trailer truck when he noticed something block the tail lights and reflectors on the rear of the truck traveling from right to left. He assumed that a deer had crossed the road in front of him so he slowed down, straddled the center lines, and cut on his brights as to prepare to avoid a collision with a deer. As he approached the location where he saw something cross the road standing in the median was a large hairy creature. The creature took two large steps toward the center of the median in the direction of the north bound lane. The witness did not see the face. He said the head had no snout and was not shaped like a bear. He described the hair as blackish brown and molded looking like clay, not shaggy. It had an extremely large chest and head with long arms. It walked with its right leg first then its left leg. The creature walked in a fluid motion with great speed. He knew instantly that it was no bear. The witness estimated the height at about 7ft tall (the witness himself is 6ft 4 inches and 240lbs). The encounter lasted for about 10 to 12 seconds. He was so shaken by what he saw, that he stopped at the closest rest stop and tried to wrap his head around what he had seen and went to sleep. The next morning he had to get it off his chest so called his wife to tell her about what he had seen earlier in the morning and continued his commute back home to Florida. The witness explained that he grew up hunting and had never given any credibility before about the existence of Sasquatch, but in the moment that he saw the creature he knew without a shadow of a doubt that they were real. At the time of his encounter Eastern North Carolina was experiencing heavy rains and he believes the rain had maybe flushed the creature out of a swamp. He stated that he filed his report because he wants people to know about what he witnessed and that they are real. Robeson County boasts plentiful wildlife and large tracks of agricultural land. There are also many local legends of Bigfoot like creatures in the area.</t>
  </si>
  <si>
    <t>https://www.bfro.net/GDB/show_report.asp?id=49977</t>
  </si>
  <si>
    <t>Rutherford</t>
  </si>
  <si>
    <t>what i witnessed happened a number of years ago. my brother in law and i were trout fishing in the broad river area of bat cave n.c. outside of asheville n.c. time of year spring time. about 9 10 or 11 in the morning. i was on a large rock in the middle of the river and had been there a number of minutes approx. 20 to 30. when something across the river caught my eye. i looked over and saw something standing on two feet looking at me .this thing was approx. 30 to 40 feet away at most. we looked at each other for approx. 5 to 10 seconds before it turned and proceeded to walk up the mountian at a 45 degree angle to the mountian after taking approx. 20 steps it was hidden from my view in a laurel thicket. i heard it in the thicket but never saw it again my brother in law was approx. 50 feet down river and saw the same thing. im not sure what we saw what i do know is that it was no bear what we saw was approx 6 to 8 feet tall approx 300lbs. and completely covered in hair it was not solid black it was more of a dark brownish grey in color. i dont know what i saw i dont think i have heard any other stories like this in the area. i would be more than happy to talk to any one in your org. about this even take you to about where this happened. again it occured a number of years ago.</t>
  </si>
  <si>
    <t>Bat Cave</t>
  </si>
  <si>
    <t>hwy 74</t>
  </si>
  <si>
    <t>Broad River</t>
  </si>
  <si>
    <t>mountain , river , forest</t>
  </si>
  <si>
    <t>mountain laurel , rhododendron</t>
  </si>
  <si>
    <t>tall and lean , cheeks, eyes, palms were bare skin</t>
  </si>
  <si>
    <t>standing on bank looking at witness then moved up mountain</t>
  </si>
  <si>
    <t>walked up a 45 degree mountain incline</t>
  </si>
  <si>
    <t>After a follow up interview, the witness had the following to add to his report: The witness was approximately half way across the river fishing when he noticed it. He was within 30 feet of it and described it as tall and lean; not broad as other witnesses have reported. Its hair was several inches longer than a bear's and greyish-brown in color. He said the cheeks, eyes and palms of its hands were bare and the skin was the same color as its hair. The arms were longer than a person's arms would be even at seven feet in height. His brother-in-law observed the animal as well, but further down the river. When the animal left, it turned and walked up the side of the mountain effortlessly and hid itself in a thicket of laurels and rhododendren. The terrain in that area is steep and rocky. The population is still as sparse today as it was when the men had their sighting. The witness owns and operates a roofing company out of Asheville, NC and is very familiar with the various wildlife in the Carolina mountains.</t>
  </si>
  <si>
    <t>https://www.bfro.net/GDB/show_report.asp?id=14801</t>
  </si>
  <si>
    <t>Sampson</t>
  </si>
  <si>
    <t>Matt Pruitt</t>
  </si>
  <si>
    <t>It was a sunny but cool Saturday in November 1976. I was home for the weekend from college when my cousin Don and I decided to do a little squirrel hunting. Don had a 12-gauge shotgun and I had a 22-gauge rifle. I had seen a fair amount of squirrel activity around while fishing at a nearby farm pond and thought we would make this a fruitful trip. This is rural America with the nearest town of 1,000 just 15 miles away. It is also a farming community with large fields dotting the countryside and woods separating the fields. The area we planed to hunt is made up of mostly hardwood trees with cypress trees down near the river that flowed through the property. We walked about a half mile into the woods until we came over a ridge and started down towards the river which was about 75 yards away, all the while looking up in the treetops for squirrel sign. I look down to insure my footing when I caught a glimpse of something off to my right between me and the river. Coming up from the river bottom was a huge dark mass. I froze in my tracks and my cousin bumped into the back of me. I could feel the barrel of the 12 gauge across the small of my back. Don looked around me and said, “what is that?” I couldn’t speak. The mass continued in our direction taking long strides and ignoring the small trees, brush, and briars in its path, as if they were not there. It stopped about 30 feet from us. It looked upset that we happen to intrude in its space. I could clearly see its face, body, feet and hands. It had dark brown hair that was longer on its head and arms than the legs, chest and stomach. Very short hair on its face, and the skin shone through. The hair was darker the closer to the body it was. It looked to be about 9 to 10 feet tall with a very heavy muscular structure and weighing about 800 lbs. I am 6’1” and was about 4 feet higher up the ridge yet could almost look eye to eye with the creature. It then grabbed a dead old hardwood tree still upright which was about 6 inches in diameter in its right hand with its left hand placed on a larger oak about 20 inches in diameter. As it looked at us with yellowish looking bloodshot eyes, it snapped the old dead oak off at the ground and made a loud grunting bark. I could see it’s teeth with the canines a little longer than our own but not pronounced like a bear or dogs. I could even see vapor from its breath. I don’t think it could see mine because I was not breathing. I didn’t smell anything and didn’t expect to, as it was downwind. I could feel the 12-gauge’s barrel getting pushed further into the small of my back as cousin Don was positioning himself with me directly between him and the creature. It seemed aggressive at first, but it did not get any closer than 30 feet. Like it wanted to send a message, which my cousin and I read loud and clear. We were not invited, so get the heck out of there! I was now ready for a hasty retreat as my legs started to finally move and the brain cramp I experienced seemed to lessen. As I turned around to leave, Don and I kind of got crossed up. We scrambled back over the ridge and ran for at least a quarter mile before we stopped. Don was hysterical. For a guy with a back as wide as a house, the screaming and tears just did not fit. I was trying to calm him down, at the same time trying to understand what we had seen. As we both calmed down, and weak legged from just running the 440 along with the loss of adrenaline, we kind of just fell on our backsides. After a few choice words between two teenagers, we came to the conclusion that it probably was just a bootlegger in a gorilla suit. That was just a show to mind us to stay away from some hidden moonshine still. Why we didn’t shoot it was also discussed and we both agreed that it didn’t seem right. We are experienced hunters and you just don’t shoot to be shooting, and as far as we knew this think was not in season. It also looked too human. I looked into the Bigfoot phenomena by purchasing the book “Bigfoot” by Ann Slate and Alan Berry. The accounts described by Alan gave me solace that I was not alone. Others were experiencing the same encounters. My conclusion still shifted back to the moonshiner theory, even as I felt the gorilla costume seemed to fit the moonshiner too well. So that’s the story we told our relatives. Even though it never seemed right or fit the experience, that’s the way I saw it. I left the area to go back to college after that. Never really returning. My brother built a house not 300 yards from where we had the encounter, and I plan to visit the spot from time to time. I guess in one way to hope for a chance encounter and in another way to relive the one I had. Man what a rush. After the demise of Ray Wallace, I felt I should tell this story now. Also in hope that others in rural eastern North Carolina that may have experienced a similar story might want to tell theirs.</t>
  </si>
  <si>
    <t>Falcon</t>
  </si>
  <si>
    <t>SR 1005</t>
  </si>
  <si>
    <t>long canines</t>
  </si>
  <si>
    <t>bloodshot eyes , hair longer on head and arms , short hair on face , hair darker closer to body , canines longer than a human but not overly pronounced</t>
  </si>
  <si>
    <t>tree breaking , walked towards witnesses</t>
  </si>
  <si>
    <t>walking , tree breaking</t>
  </si>
  <si>
    <t>bark</t>
  </si>
  <si>
    <t>snapped a 6 inch oak with one hand</t>
  </si>
  <si>
    <t>Both myself and BFRO Director Matt Moneymaker (along with several other BFRO investigators) have spoken with this witness extensively in person. We feel that this is a legitimate report, and that the witness is credible, and reliable. This is an unusual report because this particular sasquatch openly confronted the two young men (who were both armed) in broad daylight. One can only speculate as to what motivated the animal to approach two humans so boldly. The only obvious reason would be to intimidate the two intruders into vacating the area. It is likely that this individual had used this behavior to its advantage before, and had developed a strategy for certain confrontational situations. This report is not the only one that the BFRO is aware of involving a sasquatch that approached in broad daylight. There is a very credible unpublished report from White County, Georgia, that describes a large male sasquatch exhibiting similar behavior.</t>
  </si>
  <si>
    <t>https://www.bfro.net/GDB/show_report.asp?id=6267</t>
  </si>
  <si>
    <t>Stanly</t>
  </si>
  <si>
    <t>While driving down the road about 10:30 pm I saw something standing on the left side of the road where the road curves to the right. I threw my headlights on bright and turned the wheel to the left and drove streight to it. I was sideways in the road. As I neared it I stopped and I had a clear view of it. It was so tall that I had to lean closer to the steering wheel to look up into its face. I could see him (clearly a male) from just above his knees to the top of his head. I looked streight into his eyes. He seemed to be comunicating with me though his eyes. He let me get a good look at him and then he gave a nod and I knew I was to go. He was at least 7ft tall or more with silver and black hair some of it at least 4 to 5 inches long and dark outdoors type skin (where it was exposed. His eyes resembled that of a dogs and were the color of a alaskain husky and wide flat nose and a wide thin mouth like a mans. He never opend his mouth. Just stood there and looked at me and blinked some and make jesters with his head and eyes. When he knodded at me I knew it was time to leave so I turned the steering wheel very slowly ( I felt dazed) and drove on down the road. I estimated the time I set there about 15 to 20 mnutes. I went home about 1/4 miles up the road.Then I trembled was so excited I could hardly walk. I never was afraid.</t>
  </si>
  <si>
    <t>on Old School Road off Hwy 138</t>
  </si>
  <si>
    <t>Oakboro</t>
  </si>
  <si>
    <t>Old School road</t>
  </si>
  <si>
    <t>hills , creeks , mountains , forest</t>
  </si>
  <si>
    <t>wide mouth</t>
  </si>
  <si>
    <t>standing on road and made eye contact with witness</t>
  </si>
  <si>
    <t>nodding , arm jestures</t>
  </si>
  <si>
    <t>https://www.bfro.net/GDB/show_report.asp?id=3337</t>
  </si>
  <si>
    <t>Stokes</t>
  </si>
  <si>
    <t>It was in January 2006 when a good friend, my 26-year-old nephew and I went camping on some private land in Stokes County near Pilot Mountain. This private land operates as a summer camp during the summer and hosts small retreat groups during the fall, winter and spring months. I attended this summer camp for many years as a youth and then lived and worked there during the off-season as an adult. In addition, I have been camping at this very spot a dozen times within the past few years. In the summertime, the woods at night are alive with the sounds of nocturnal animals, crickets and frogs. During the winter months when all of the leaves have fallen off of the trees, the woods are dead silent at night. The only sounds you can hear are the wind and the occasional dog barking in the distance. So after we set up camp, we ate dinner and sat around the campfire for a while. We climbed into the tent and went to sleep around midnight. I drifted off to sleep and was awakened at about 2:30am by my nephew tossing and turning. He told me that he had indigestion from the dinner we ate and he asked if I had any antacids. He asked my friend too and we both indicated that we didn’t pack any. He then said that he needed to get up and walk it off. My nephew then proceeded to unzip the tent flap and go outside by the campfire. By then the fire had died out and I could hear him scratching around in the ashes looking for hot embers and cracking small sticks to build the fire again. Soon, I could see the light of the fire flickering against the side of the tent and hear the crackle and pop of burning wood. It was at this time that the most unusual sound pierced the silence. The sound came from the woods immediately surrounding our campsite and it could only be described as a loud yelp. In all my years spent camping on this land, some in this very spot, I have never heard a sound like this one. The souund was very similar to the yelp recorded on your website except that it was slightly higher pitch and was much closer. There wasn't any echo. Immediately after hearing this sound my eyes shot open and my nephew who was still cracking sticks around the fire froze in silence. My mind was racing to think of what could have made this sound when I heard the tent flap quickly unzip, my nephew tumble inside and then quickly zip the flap back-up again. The three of us immediately whispered to each other and then lay silent. The next morning and every time we’ve been camping since we’ve always had a good laugh at my nephew’s expense. After listening to your sound recordings, I’m just in total shock at what it could have been.</t>
  </si>
  <si>
    <t>Pilot Mountain</t>
  </si>
  <si>
    <t>high pitch whoop</t>
  </si>
  <si>
    <t>I conducted a phone interview with the witness on 5/10/07 about the report that he submitted. Witness and two friends were camping on private land. Around 2:00-3:00am one of the friends got up complaining about heartburn and decided to go out side tent and walk around to see if he could get any relief. Witness 2 started getting the campfire back going and a few minutes later all three of the witness's heard a loud high pitch whoop coming from just outside of light of campfire. Witness 2 got back into the tent at this point and all three stayed awake for sometime but did not hear anything more. Additional information was obtained from witness on other activity at the location but do to the sensitivity of the area I cannot go into detail. It is in my opinion from what the witness described to me that what he and the other two witness heard was a possible vocal (whoop) from a Bigfoot. I will be meeting the witness in near future to visit the location and conduct a more detail investigation of the area.</t>
  </si>
  <si>
    <t>https://www.bfro.net/GDB/show_report.asp?id=19015</t>
  </si>
  <si>
    <t>Surry</t>
  </si>
  <si>
    <t>It was a few years ago on a cold, early winter morning. There was snow on the ground and it was freezing outside. My mother has a habit of looking out the bathroom window early in the morning. On this cold winter morning, with the landscaped dressed in a blanket of white and without any visible signs of being touched by human or animal footprints, she saw what looked like 3 very large humanoid footprints. It was so strange that my mother made me get up to take a look. We put our coats on and went outside to investigate. We couldn't believe our eyes. There in the snow were 3 very, very large humanoid footprints. We couldn't figure out where they came from or where they went. It literally looked as it came from no where and went no where, because the footprints did not leave a trail. The footprints were so large I could almost stand in it. You could literally see the 5 toes with foot and toe imprints in the snow. We couldn't believe what we were seeing. Who or what has a foot that big and who or what would be out in this weather barefooted.</t>
  </si>
  <si>
    <t>rprivate residence</t>
  </si>
  <si>
    <t>Depot Street</t>
  </si>
  <si>
    <t>mountain , residential</t>
  </si>
  <si>
    <t>I spoke with both the mother and daughter by phone. The witnesses stated that the three prints were in pristine condition. The footprints measured sixteen inches long by seven inches wide. They did not measure the distance between the steps. The mother said that because of the recent snowfall there were no other small animal or bird prints in the yard.</t>
  </si>
  <si>
    <t>https://www.bfro.net/GDB/show_report.asp?id=10776</t>
  </si>
  <si>
    <t>Swain</t>
  </si>
  <si>
    <t>A companion and I were backpacking in the Great Smoky Mountains National Park over a long weekend. For reasons forgotten we left the trail to bushwhack and for a few steps dropped upstream into a creek to avoid an obstacle. My partner was a fast mover and was ahead, I was moving slowly to avoid slipping in the shallow creek when I observed a distinct down stream pointed bare footprint in a patch of silty sand just off the shore. There was a primate shaped footprint with 5 distinct toes and an overall length of 12 -14 inches by estimate. The bottom surrounding was flat rock. The water depth was shallow, maybe 2-3 inches. The print depth was deep enough to be distinctly visible in ambient lght. I spent some time examining the print to try to exlude other causes, knowing that water flowing over soft bottom can create patterns as can multiple animals walking over a path. There were no established Park camping spots within a likely walking distance, nor any animal prints nearby. There was nothing in my outdoor experinece to explain what I saw. We had hiked and camped numberous times in the Park and were familiar with the behavior and prints of bears.</t>
  </si>
  <si>
    <t>Great Smoky Mountain National Park</t>
  </si>
  <si>
    <t>forest , water , mountains</t>
  </si>
  <si>
    <t>footprint in a stream</t>
  </si>
  <si>
    <t>I spoke with the witness by phone. She stated that the footprint measured fourteen inches long and five inches wide. The witness is experienced with other wildlife prints including bear.</t>
  </si>
  <si>
    <t>https://www.bfro.net/GDB/show_report.asp?id=4763</t>
  </si>
  <si>
    <t>I was backpacking alone last weekend (January 5 and 6 1998)when I ascended into a snow and ice encrusted box like canyon. The snow and ice had stuck around for several days and was quite deep in this secluded section of the trail. As I was ascending the steep switchbacks, I came across a series of large bare human footprints in the snow. These footprints continued intermittently (because there were patches of rock and solid ice as well as snow)for about a mile and a half of steep trail. The tracks were headed North on the trail (in the same direction that I was headed). Since I was alone and would be spending the night alone, I convinced myself that the tracks were simply the work of hoaxsters. I could not allow myself to become frightened by what I saw by believing in their reality. I also refused to let myself take a picture of the tracks, as that would lend credibility to them in my mind (remember- I was backpacking totally alone and unarmed). The tracks were slightly larger than my hiking boots (which are rather large- i would say the tracks were approximately 13 inches in length). After my excursion, I wish I would have taken pictures of the tracks, as I feel someone trying to propagate a hoax would have had to be incredibly committed to hike into that difficult terrain and plant the tracks on those incredibly steep and treacherously icy switchbacks. It rained that night, and subsequently melted much of the snow. The tracks were gone when I descended the next day, however I did photograph a fresh bear track in the same canyon. Had the footprints been there as I was heading out, I would have photographed them.</t>
  </si>
  <si>
    <t>4 miles north of the Nantahala outdoor Center on the Appalachian Trail</t>
  </si>
  <si>
    <t>Nantahala Outdoor Center</t>
  </si>
  <si>
    <t>tracks going north on the trail</t>
  </si>
  <si>
    <t>https://www.bfro.net/GDB/show_report.asp?id=3338</t>
  </si>
  <si>
    <t>I heard a few in Bryson City NC last week...I rented a cabin in the mountains to get away for a few days... our last night there me and my cousin couldn't sleep and woke up and watched tv in the living room... we heard something outside and I opened the side door and heard something 30 feet or more away from me grunting and screaming and ran thru the woods... I kept hearing whoop whoop for 2 hours after that like it was coming back and forth watching us... my brother and friend heard it as well... I did a call and it responded every time....it scared me to no end</t>
  </si>
  <si>
    <t>Alarka Creek Road</t>
  </si>
  <si>
    <t>Bryson City</t>
  </si>
  <si>
    <t>grunt , whoops</t>
  </si>
  <si>
    <t>I contacted the witness by phone on March 17th. I found the witness to be very credible and honest in his report. Since it had only been a week from the incident he was still very emotional about what had happened. The area is located near National Forest property and very close to the Great Smoky Mountain National Park. As stated by the witness, he could not sleep so he got up with his cousin and had turned on the lights to the living room and kitchen. Having viewed pictures of this cabin, it has very large open windows in the living room and kitchen areas that open towards a very large deck. He stated that they began to hear a "grunting noise" and they could not figure out what it was. He proceeded to open the door to the deck and turn on the outside porch lights. Immediately a very loud "scream" was heard and they could hear something or somethings running through the woods breaking sticks and limbs. The scream was so loud that the other members of their group that were sleeping were awakened by the sound. Within a few minutes, they begin to hear a "whooping" sound from two different directions. They decided to try the same sound back and got a response call back twice. This really made the group nervous as it responded directly to their attempts to call. The "whooping" sounds were heard off and on for about 2 hours until 6:30 a.m. He did make a point of stating that the "scream" was a very high pitched scream and very loud. They had forgotten food items on the porch in a plastic storage bin with a candy bar half eaten on top of it. The food and candy bar were still there, untouched. They did smell a foul odor, "like old garbage". This location is high in elevation and very remote that has limited access from the public.</t>
  </si>
  <si>
    <t>https://www.bfro.net/GDB/show_report.asp?id=48224</t>
  </si>
  <si>
    <t>I want to report a sighting of a huge Bigfoot. As my husband and I often do, we were taking a short cut across the mountain here in western NC, heading home. As I was driving along the river, there was a very strange looking, what I thought was an odd looking man, and as we passed it, I said to my husband, " That is a strange looking person," and as I looked into the rear view mirror, it stood up on the road and was watching us driving away, and that is when I realized what it really was. I told my husband that it is a Bigfoot!!! In a panic I drove away and my husband insisted that we turn around and go back. I was in tears from the fear, but we found an area to turn around and I do so. As we approached that area, we saw it on the side of the road watching us. He was HUGE!!!! My husband got out of the car to get a better look and he couldn't believe what we were looking at. It had to be at least 8-9 feet tall, covered in long black hair all over it's body. It was massive. We were about 100 yards away and nothing was obstructing our view. I yelled at my husband to get back into the car and I managed to turn my jeep around and I got the heck out of there!!</t>
  </si>
  <si>
    <t>SW on Needmore Road</t>
  </si>
  <si>
    <t>Needmore Road</t>
  </si>
  <si>
    <t>long hair , massive</t>
  </si>
  <si>
    <t>standing on road , standing on river bank</t>
  </si>
  <si>
    <t>I spoke with both witnesses today by phone -- Denise and Tony Galindo. In summation, it's a credible report. Two credible witnesses. The observation happened YESTERDAY (02/01/20) in North Carolina, along the Little Tennessee River southwest of Bryson City. This is remote mountainous terrain. See photos below. Needmore Road hugs the river for several lonely miles. There was no other traffic on Needmore. The sasquatch was on the bank of the river at dusk. The sky was getting dark but still light enough to see the figure off the short embankment next to the river. The vehicle passed the figure. Denise and Tony both saw it pass behind the vehicle in their mirrors and realized how large it was. They continued driving but Tony urged Denise to stop and drive back so they could get another look. They drove back. When they rounded the bend and saw the section of road where the sasquatch had been standing, it was still there on the edge of the road looking in their direction, as if it heard the vehicle coming back. They stopped as soon as the sasquatch came into view roughly 100 yards away. The sasquatch could have taken a single step to get out of view but it stood there and looking toward the vehicle. Tony got out the vehicle to get a better view. They observed it for roughly three minutes before Denise finally started yelling for her husband to get in the car so they could leave. The sasquatch was still standing there when Denise and Tony drove away. See note below regarding why they didn't take any photos (they were too far away for a phone-camera). Denise and Tony returned the day after the incident to look around at the incident location. They didn't find any tracks but ground was pretty solid. They took some photos of the area including the image above showing a gauge station along the river. The sasquatch was not far from this structure when they first spotted it. On Feb. 2 they returned again to look around again and take more photos. They took this photo above showing the perspective of the observation and the limitations of the phone's camera. Denise took the photo from the exact position that she and her husband were positioned when they observed the figure for about three minutes. Tony is standing roughly at the same position where the figure was standing when they watched it. The camera is zoomed in as far as it can zoom in, yet Tony is still basically a speck on the image. They are familiar with their phone-camera so they knew they were too far away at the time to get a decent photo, so they didn't even try. That's why they didn't take photos even though they watched it for roughly three minutes. If you zoom in on the photo above you'll notice that Tony is just a blurry blob. That's what people typically complain about with bigfoot photos. Now you know why that happens. People are typically too far away to get a clear photo with a cell photo camera. When the photo is enlarged you get a fuzzy blob. Although most people are carrying cell phones with cameras these days, it's still very rare for people to be carrying camera with good telephoto lenses.</t>
  </si>
  <si>
    <t>https://www.bfro.net/GDB/show_report.asp?id=64024</t>
  </si>
  <si>
    <t>Transylvania</t>
  </si>
  <si>
    <t>camping activity , tree peeking</t>
  </si>
  <si>
    <t>We were camping in the Davidson river camp ground on a tent site a bit further up from the river. It was about 1 am or so the night of sep 10 morning of sep 11. We both had to use the restroom . We unzipped the tent and went outside. We heard some rustling from behind our tent as we turned around to look there was a Bigfoot just standing there looking at us and we were looking back at him. He was right beside a pine tree and where he came on the tree he had to be 8 or 9 feet tall. The moonlight came through the thick Forrest to cast just enough light on him. He or she was albino. The fur was completely white. I couldn't tell you what color the eyes were. My daughter and I both looked at this creature and didn't say a word . We simply got back into our tent and started to ask each other questions to see if we both saw what we think we saw. Our stories matched. Needless to say we stayed awake all night and didn't dare use the restroom. We did hear more rustling and dogs barking in the distance for the rest of the night.</t>
  </si>
  <si>
    <t>Davidson River Campground in Pishag National Forest</t>
  </si>
  <si>
    <t>Brevard</t>
  </si>
  <si>
    <t>Hwy 276</t>
  </si>
  <si>
    <t>forest , river ,w aterfalls , mountains</t>
  </si>
  <si>
    <t>coarse hair , fingers proportional to body , possible brown eyes</t>
  </si>
  <si>
    <t>tree peeking , staring at witness</t>
  </si>
  <si>
    <t>I spoke with Dawn Hinkle by phone about her encounter in 2011. She and her family were camping in the Pisgah National Forest, Davidson campground. (I visited this site also for reference. It is near Brevard, North Carolina, and not particularly remote). This forest is massive, abutting the Nantahala National Forest, and running along the spine of the Great Smokey Mountains, in Western North Carolina. Dawn was camping for the first time. Her family numbers five as does her sister's, also with them. No one else had an experience apart from she and her daughter. Per her report she said she and her 10 year old daughter had heard brush moving and animal noises just outside their tent that night, but thought nothing of it. At 1 AM, they stepped outside the tent to use the rest rooms, at a nearby lighted building. They were startled to see a 9' tall white Bigfoot creature, standing next to a large tree and peeking around it, 20' from their tent.The moonlight and restroom light gave them a clear view of the creature. The hair was coarse, and white. The eyes were dark brown, no white seen. The mouth was closed, and the face was described as "gorilla-like". Arms and fingers were noted as proportionately long compared to humans. They thought it was a male creature. It simply was looking around the tree at them, observing. There was no smell. Excited they returned to their tent. Nothing more was heard outside. In the AM they told everyone in their group. No footprints were found where they saw the creature. The campsite was not disturbed otherwise. When I interviewed Dawn I found her to be very articulate, matter-of-fact, and rational. Both she and her daughter, now 18, decided they wanted to report this encounter after they became aware of the BFRO site online. They were aware of Sasquatch prior to this experience, but not focused on it, certainly not a white one. Dawn asked if it was albino. I said possibly, but more likely it was an elder creature. This is the third case I have investigated of a white-furred Bigfoot.</t>
  </si>
  <si>
    <t>https://www.bfro.net/GDB/show_report.asp?id=58022</t>
  </si>
  <si>
    <t>Warren</t>
  </si>
  <si>
    <t>I was hunting a creek bottom,called the little Shocco Creek. The creek bottom is heavily forested,and a dense crop of a bamboo like reeds grow along the bottom. I was leaving the woods,but stalking slowly along a logging road. As I started up a hill,a doe deer that was bedded down just above the reed cane (on the side of the hill),jumped up and headed for the thick cover of the reeds. The deer was angling to my right,and down into the reeds. I quickly got to higher ground,above the reeds,in hopes of seeing the deer as she slipped through the reeds. As I was watching her white tail waving through the thick,green and brown cover,something to my extreme right moved,and on the other side of the creek. I could not really understand what I was seeing. I saw a tall,(in comparison to the reeds,which grow at least 4-6 ft tall)figure moving away from me,and it appeared to be dark,and sort of mottled in color. The mottling was not in highly contrasted colors,but simply darker shades of brown,and slightly lighter shades of brown.Maybe it was the effect of the sun filtering through the leaves. It was the early part of the deer season,and the leaves had not fallen entirely. I estimate the distance to maybe 50 yards. Being above the reeds,was the ONLY way I could have seen this. As I watched it move through the woods,it appeared to have what I would call a hump on it's back,and I only saw that when it turned and looked in my direction,as it pushed through the vegetation. I had the perception that it went through some very heavy limbs,as I saw them snap back once it was through. It did not seem to be running,but moving quickly,and with no need to duck or dodge the vegetation.It just pushed through it. I will admit,that I was unbelievably unsure of what I had seen. I was scared to be honest. At that time,and as it is now,black bears were NOT known to inhabit that part of our state. And,black bears do not walk very far in an upright manner.This was upright. I did not go back into that bottom again. I hunted a very large clearcut area that afternoon,and I could see for several hundred yards in each direction. I was armed with a heavy caliber hunting rifle,and armed with a .44 mag. revolver,and I would not venture back in there again I have seen no tracks on the creek bottoms,or around muddy spots,that we could not identify. As far as I know,area residents ,my immediate family,have not reported any thing similar. I have several cousins that practically LIVE in those woods during hunting season,and have heard nothing,rumor or otherwise. Hunting with hound dogs, is still popular in that region,but no one has reported anything unusual being brought to bay,or treed,including bears.</t>
  </si>
  <si>
    <t>Shocco Creek</t>
  </si>
  <si>
    <t>Louisburg</t>
  </si>
  <si>
    <t>olive green</t>
  </si>
  <si>
    <t>perplexed</t>
  </si>
  <si>
    <t>looked back at witness , swift and determined movement</t>
  </si>
  <si>
    <t>This sighting was near the border between Warren and Franklin counties. The forest consists of mixed hardwoods, including oaks, gums, and poplars. The terrain is hilly and has numerous creeks that branch off of Shocco Creek. The witness remarked that the area provides ideal cover for eastern white-tailed deer. The witness was hunting during the week with a friend, but was alone for the first part of the morning while the hunting partner handled some personal business in town. The camp was set up on one side of a fairly heavily traveled road. At approximately 9:00 AM, the witness was getting ready to leave camp and go into the woods. The weather was clear and warm for mid-November. Most of the leaves had already fallen from the trees. The witness noticed a large number of deer on the other side of the road headed in his direction. He crossed the road, wondering if he might have an early opportunity or if the deer would run away from him. The deer changed direction and ran parallel to the road. The witness then went into the woods, descending on a logging path down a hill to a creek that feeds into Shocco Creek. He planned to hunt in the morning and head back for lunch. The logging path crossed the creek with large patches of tall reeds at the bottom (i.e. river cane). As the witness crossed the creek, a bedded deer hidden in the reeds jumped from its hiding place and ran away. The witness could not see the deer, so he ran to higher ground to get a better view of the deer. When the witness was above the reeds, he could see the deer intermittently as it quickly moved off. Across the creek, he saw something large that appeared to be a man dressed in brown clothes wearing a backpack. The observed subject then turned its head and looked over its right shoulder at the witness. The witness was stunned when he realized he was not looking at another hunter. The animal then swung its head forward and moved through the forest “to put distance between us. It was swift and determined.” The witness then returned to the camp to see if his friend had returned, or if any other hunters had parked in the immediate area. He saw no other vehicles. The witness remarked that any other hunters parked on another road would have hiked two or three miles through dense hardwood forest to reach the creek. Having no way to contact his hunting partner and not wishing to stay at the camp, the witness decided he would leave and go to a cutover to increase his field of view. He returned to camp once he knew his hunting partner would have returned. The witness saw the creature at a distance of approximately 50 yards for six to eight seconds. He could see the head, shoulders, and part of the chest. The creature appeared to be standing upright and eight feet tall. The witness estimated the creature weighed 600 to 800 lbs. Gender could not be determined. The hair looked brownish with patches of drab olive green. The animal appeared to have a hump on its neck. It had a perplexed or uncomfortable expression when it looked at the witness. In hindsight, the witness wondered if the animal could have been stalking the deer. There are black bears in northern Warren County, but there was no resident population in the county at the time of the sighting. The southern part of Warren is considered unoccupied range by the NC Wildlife Resources Commission, and there are no verified sightings of black bears in this part of the county from 1971 through 2001. I asked the witness if this could be a bear. He said that bears do not stand on their hind legs. He also commented that he saw no snout or ears. The face of the creature was flat. Other friends and family have hinted at seeing unexplained animals in the area when prompted, but they would never elaborate. I found the witness to be very credible.</t>
  </si>
  <si>
    <t>https://www.bfro.net/GDB/show_report.asp?id=7246</t>
  </si>
  <si>
    <t>Wilkes</t>
  </si>
  <si>
    <t>Sybilla Irwin</t>
  </si>
  <si>
    <t>I was sitting at Popular Crove Church waiting on my girlfriends parents to go to work so I could see her. I started walking up the dirt road then I cut up on Roten Creek Road still walking on a dirt road. When I was walking I had a funny feeling and the hair on my neck and arms stood up. I passed by a local old lady's house, and saw car lights coming down the road from a distance so I ran down, to my left, and into the corn field. I squatted down and was waiting for the set of lights to come down the road, and as they passed, I saw another set of lights coming down the road, which was my girlfriends parents leaving. I was still squatting when I smelt a sudden (bad) odor (like mildew). I looked to the left then I looked to the right and I didn't see anything til I looked directly behind me. At the edge of the mountain where the cornfield began, there Bigfoot stood about 30 to 40 feet away from me. He was starring at me with big dark eyes. He had an oval pointed head. I'd say about 6-8 foot tall and as wide as a refrigerator. His arms were down beside him. He had big fingers, and hair 4 or 5 inches long all over his body. He had a bow in his back. He just stood there. He didn't show any teeth or anything. I remember trying to get my legs to start running but it was like I was frozen. It took me about 10 seconds to start running (NOTE: there was lights coming down the dirt road the whole time all of this was going on but we were both out of sight.) I started running. I ran into a barb wire fence getting to the road, then went running up the road hollering. I told my girlfriend about it and told her not to tell anybody. This has haunted me for years but I know for a fact that if he wanted to hurt me he could have.</t>
  </si>
  <si>
    <t>corn field off Roten Creek Road</t>
  </si>
  <si>
    <t>Millers Creek</t>
  </si>
  <si>
    <t>Roten Creek Road</t>
  </si>
  <si>
    <t>mountains , creek , field</t>
  </si>
  <si>
    <t>corn</t>
  </si>
  <si>
    <t>blocky</t>
  </si>
  <si>
    <t xml:space="preserve">large eyes , four fingers and thumb , </t>
  </si>
  <si>
    <t>The following details can be added: • Seeing vehicle headlights coming down the gravel road toward him, the witness ran into the cornfield to avoid being spotted. It was then that he smelled the awful odor. He saw nothing looking from side to side but upon looking behind him, toward where the mountain began and the cornfield ended, he saw the animal standing motionless and silent, blending in with the surroundings. • The witness described its head as large, oval shaped, with 4 to 5 inch dark brown hair all over its body. He saw no neck and described its head as sitting down on its shoulders. Its eyes were large, and round. Its hands were huge and he clearly saw four fingers and a thumb. Its shoulders were approximately 3 feet wide and slightly hunched over. He estimates its weight at between 400 and 450lbs. He saw no discernable waist as the animal was blocky in shape. • The witness and the animal stared at each other for approximately 30 seconds before the witness bolted, running into a barbwire fence, tearing his clothing. • He never heard the animal’s approach. He speculated that it might have been in the area he ran into, or that it had been pacing him, as earlier he felt like he was being watched. • For years the question that has haunted him the most was the animal’s intent. He doesn’t believe its intention was to hurt him. He believes he was in its territory and the expression he saw on its face was one of curiosity and concern, as if it was trying to figure out what he was doing there. • The witness said he’s kept his silence all these years because he was a long haired, 20 year old at the time of his sighting, and he thought people would not believe him. Now, as a grandfather, he wants his grandchildren to know about this event. • The witness had nightmares about the animal for years and despite the passing of 32 years, his memory of the animal and the event, is crystal clear, saying, “I just know what I saw.” A news article, 'Bigfoot in Wilkes?', hit his local paper Wednesday, July 21, 2010, a month after his daughter helped him file this report. This witness initially called us because he does not have a computer. The first sketch was created with the help of the witness. The second was created with the help of artwork submitted by his brother.</t>
  </si>
  <si>
    <t>https://www.bfro.net/GDB/show_report.asp?id=27908</t>
  </si>
  <si>
    <t>I saw a bigfoot and I have pictures of its foot prints</t>
  </si>
  <si>
    <t>Cherry Grove Road</t>
  </si>
  <si>
    <t>Wilkesboro</t>
  </si>
  <si>
    <t>swaying side to side</t>
  </si>
  <si>
    <t>I spoke with Del Kerly at length about his encounter. He was deer hunting on 46 acres of woodland near where he lives. From his stand he saw a tree shaking violently in the woodline. Through his scope he saw a large black haired creature, back in the woods and swaying side to side. It had a cone shaped head and seemed over eight feet tall. Del reported a smell like wet dog also. Some of the hair had a reddish appearance. He saw it for several seconds through his scope. Other incidents from this property include: -His nephew had "softball" sized rocks thrown at him from the woods, while hunting - Stick structures, of odd, unnatural appearance have shown up on the property. -The deer movement on the property has changed, as they seem to be hiding. -Del has found large footprints. -He got a strange picture of what appears to be an arm, reaching in front of his trail cam near salt licks he had place for deer.</t>
  </si>
  <si>
    <t>https://www.bfro.net/GDB/show_report.asp?id=67749</t>
  </si>
  <si>
    <t>Yadkin</t>
  </si>
  <si>
    <t>1971-72</t>
  </si>
  <si>
    <t>It was in 1971. Maybe 1972...roughly there about. I had just finished eating breakfast. My mother asked me to go and empty the leftovers for our dogs. I went to the side porch, which was about 4 feet off the ground, and saw a tuft of off-white fur sticking out from under the porch. Thinking it was our dog, Whitey, I tried to dump the breakfast scraps on him. I missed by a couple of feet. I then turned around to go back in when I heard a scuffling sound. Thinking it was our dog eating the scraps, I turned back around to see. But instead I saw a creature that was taller than me, and I was standing on the porch. It had to be at least 7 feet tall, covered in an off-white fur - except for an oval around the face. Unfortunately, I don't remember what its face looked like. Its arms hung almost down to its knees. I dropped the frying pan, and tried to scream. Nothing came out. The animal turned back to look at me as it was loping in slow motion around the side of the house.</t>
  </si>
  <si>
    <t>small house off hamptonville rd</t>
  </si>
  <si>
    <t>Hamptonville</t>
  </si>
  <si>
    <t>Hamptonville Rd</t>
  </si>
  <si>
    <t>fields , forest</t>
  </si>
  <si>
    <t>under the porch then got up on the porch and fled</t>
  </si>
  <si>
    <t>loping</t>
  </si>
  <si>
    <t>biepdal</t>
  </si>
  <si>
    <t>Witness just four years old at time of incident. Now he's thirty-six years old and a teacher. Obvious he was being honest about what he thought happened. Man's mother remembers the incident because the boy had been quite upset by the experience. Man's father told him he'd seen such a creature in the area himself.</t>
  </si>
  <si>
    <t>https://www.bfro.net/GDB/show_report.asp?id=3439</t>
  </si>
  <si>
    <t>I haven't told many people about my experience because of alot of non-believers.The year was 1976, I was 15 years old. Snow was on the ground and a couple of friends and myself were snow sledding on my Dads farm. It was around 7:30 that night. We had a fire built at the bottom of the hill. We had just slid down the hill and were making our way back up the hill when we heard something making alot of noise and commotion to the right of us out beyond the light of the fire. We didn't stay around long enough to see what it was. I ran hard as I could to the house and told my parents about what we had heard. We went back to the hill the next day to see if we could find anything. When we saw the tracks in the snow we knew what was there at the bottom of the hill that night. The tracks were at least 18 inches long and 5 or 6 inches wide. No doubt in my mind what was there that night watching us.The tracks came from out of the woods that were near by and when it left, it went back in the woods the same way that it came. We didn't actually see the creature that night but we heard it and saw the tracks. That was almost 30 years ago and haven't seen or heard anything since.</t>
  </si>
  <si>
    <t>farmland 5 miles east on Courtney huntsville Rd</t>
  </si>
  <si>
    <t>Yadkinville</t>
  </si>
  <si>
    <t>Courtney Huntsville Road</t>
  </si>
  <si>
    <t>farm , forest , creek</t>
  </si>
  <si>
    <t>tree breaking</t>
  </si>
  <si>
    <t>The witness lived on a cattle farm with rolling pasture surrounded by mixed hardwoods and creeks. When it snowed, he and his friends would pick a hill and sled down it. On this particular snowy evening, he and two of his friends built a fire and began sledding. At about 7:30 that evening they heard noises coming from the tree line and tree branches breaking off. They could not see what was "carrying on" due to the darkness. However, whatever it was remained just outside of the light from the fire ring and watched them. He and his friends yelled to it but no response. They continued to hear tree branches snap along with movement. Needless to say the boys were alarmed and took off up the hill and back to the house. The next day they noticed the tracks, which measured 18 inches long and over 5 inches wide. They followed the tracks to the fence. A tree that stood 30 yards away from where the boys were gathered was completely stripped of branches and bark from about 8 to 10 feet off the ground. The branches and bark littered the ground. The witness also added that no cattle were in that particular pasture that evening. He said there is an abundance of deer and other wildlife in the area and the geography has not changed much since his encounter.</t>
  </si>
  <si>
    <t>https://www.bfro.net/GDB/show_report.asp?id=13378</t>
  </si>
  <si>
    <t>Yancey</t>
  </si>
  <si>
    <t>In early spring 1988, some friends of mine and I were traveling up the road to the top of Mt. Mitchell in a four-wheel drive vehicle. Mt. Mitchell is the highest peak east of the Mississippi River at 6,684 feet, and as a result, the mountain gets heavy snowfalls well into March and sometimes April. There had been some heavy snowfall in the weeks preceding our drive, and there were some deep snowdrifts piled up alongside the road, although the road had only a dusting of light snow on its surface. Almost no one goes up on the mountain in the wintertime, and as I remember it, we had to skirt our way around a barricade to even get on the road to the summit. We reached the top of the mountain, then turned around to drive back down. About a half mile below the summit, we went around a sharp, left-hand turn, and our headlights hit the steep bank beside the road. In the snow on the bank we could see several deep impressions that led up the bank and into the woods. We got out and examined the marks, but it was dark and we couldn't tell much about them. The next day, we drove back up and looked at the marks in the daylight. The tracks, as we took them to be, were in deep snow, and we could see mud at the bottom of them and measured the depth of the snow at 18 inches. In the two tracks closest the road, there were faint outlines that could have been toe marks, but there were no claw marks visible as with bear tracks. The prints were apparently made by a bipedal animal, and led up a steep bank and disappeared over the top of the bank about 75 yards up the slope. The bank beside the road was extremely steep, and it took my friend, who is 6-2 and athletic, eight long strides to climb the bank, but whatever left the prints needed only two steps. At one point, the animal had stepped over a fallen branch approximately three feet off the ground without breaking stride. I know sometimes big cats can leave footprints that appear to be two-legged, and there are still some panthers (mountain lions) left in the mountains of North Carolina, but if a cat made these marks it would have to have been the biggest panther in the world. They were about 14 inches long and seven inches wide. We thought perhaps the marks could have been made by clumps of snow falling from trees, but there were marks where there were no overhanging branches. We split up that day and two different groups walked along the road about a mile in each direction from the prints, but we never found where the animal had crossed the road, which means it was obviously using the road for traveling instead of trudging through the deep snow.</t>
  </si>
  <si>
    <t>near summit of Mt. Mitchell</t>
  </si>
  <si>
    <t>Mt. Mitchell</t>
  </si>
  <si>
    <t>evergreen trees , hardwood trees , rhododendron</t>
  </si>
  <si>
    <t>walking on the road then off onto the bank</t>
  </si>
  <si>
    <t>took two steps up steep slope</t>
  </si>
  <si>
    <t>https://www.bfro.net/GDB/show_report.asp?id=3339</t>
  </si>
  <si>
    <t>My two friends and I were camping near Busick, NC, just east of the Smokey Mountain National Park. We were northeest of Asheville, near the Blue Ridge Parkway. (Busick is so small that google earth does not have a marker for it.) On the first of the two nights we were there, we heard wierd yells going through the woods right after dark. Later, while we were sitting near the campfire playing dominos, we heard the same yell and heard rustling in the woods nearby. We couldn't distinguish what it was because there were some people singing christian hymns at a small theatre nearby. Later that night, when I was asleep, my friends(they were brothers) were talking about the upcoming wedding of one of them this coming spring and the younger brother says that he saw it move through the woods very close to our camp. He told me about it the next day and I got kind of scared, since I may have seen a bigfoot in New Mexico back in 1994 while in the boy scouts. The next day the two brothers went on a long hike and I stayed in camp since I was experiencing foot problems and had no hiking boots. I got really bored so I decided to walk down what seemed to be a game trail into the woods for a few hundred yards. I noticed that there were a lot of trees that were broken, like something had bended them. None of these trees were very thick, but there were a few that I knew I could not snap. I started to get a little scared, like something wasn't right. I was only about a 1/4 mile from the campground, and I saw it. It scared the s**t out of me. I only saw it for about 10-15 seconds(maybe, I was so scared it could've been 5 seconds or it could have been a minute), and the best way to describe it would be that it looked like the bigfoot from Harry and the Hendersons only it was heavier and a little bit darker. I was probably about 15-30 feet from it when I saw it. We stared at each other for the duration of my sighting, and then it walked away as if I wasn't anything to worry about. I stood in that spot for a little while and then walked back to the campsite, stopping every now and then to look around for the thing. I told my friends about it and after describing the thing the one brother who saw it the night before said that it was probably the same thing he saw.</t>
  </si>
  <si>
    <t>Black Mountain Campground in Pisgah National Forest</t>
  </si>
  <si>
    <t>Busick</t>
  </si>
  <si>
    <t>mountains , forest , stream</t>
  </si>
  <si>
    <t>matted hair , muscular legs</t>
  </si>
  <si>
    <t>walking then stared at witness then kept walking</t>
  </si>
  <si>
    <t>walking , arms swung slower than leg movement</t>
  </si>
  <si>
    <t>I interviewed RS by phone on December 2, 2011, for approximately one and a half hours. RS indicates that he and two friends were camping in the Pisgah National Forest at the Black Mountain Campground on August 20-21, 2011. RS describes their camp site as being remote from a cluster of other occupied campsites, separated by an estimated 100 feet from other campers and up towards a ridge. Terrain was composed of rolling hills, average tree growth, ferns, poison ivy and a nearby stream near a ravine. Deer were observed previously in the park by the group, although none were viewed near the sighting area. During the evening of August 20, RS indicates that while he and friends were engaged in typical campfire activities, they all heard numerous unidentified animal-type vocalizations during the evening. The sounds started low in volume and tone and ended in a higher/louder character, described by RS as sounding “angry.” Later, RS states that one of his companions observed a large figure moving through the woods, close to the campground, via the ambient light of the fire. RS was asleep during this event and does not recall any details. RS states that on August 21, 2011, his two companions left to hike to Mt. Mitchell. The weather was sunny, sky clear and temperature was around eighty degrees. RS was unable to complete this hike with his friends and decided to stay at the camp. At approximately 2:00 PM, he decided to take a short walk alone, on a trail close to camp. RS proceeded approximately two hundred yards from his site and suddenly observed a large, 7’-8’ bipedal animal walking from his right, proceeding across a clear area to the left across his path. RS describes the animal as weighing 300-500 pounds, possessing 3’-4’ wide shoulders (like an NBA player) covered in dark brown, scraggly and matted six inch long hair. The animal proceeded in a casual manner, employed an estimated eight foot stride and arms swayed slower than leg movement. The animal stopped, RS stopped and they stared at each other from a distance of 35’-65’ away. RS states that at this distance he was unable to determine any significant facial features, but the face was the same color as the hair. He relates that he was terrified and the experience scared him tremendously. During the 15-30 second stare, RS made the following observations. Head shape was described as semi-conical, but not distinctly pointed. No visible neck was observed. Arms were described as long, hairy, hands extended to its knees. RS did not look at or observe the feet. Legs were muscular. RS felt the animal exhibited a demeanor of indifference. The animal did not appear to be engaged in any specific activity except travel. The animal was the first to break the stare and resumed moving through the wooded area, away from RS. No associated animal tracks or impressions were found after the event. During this interview, I found RS to be a credible observer and witness. I feel it is highly probable that the animal RS observed on August 21, 2011 was a Bigfoot.</t>
  </si>
  <si>
    <t>https://www.bfro.net/GDB/show_report.asp?id=30860</t>
  </si>
  <si>
    <t>Delware</t>
  </si>
  <si>
    <t>Sussex</t>
  </si>
  <si>
    <t>Aaron B.</t>
  </si>
  <si>
    <t>1998-99</t>
  </si>
  <si>
    <t>In 1998 or 1999 my brother and a friend were meeting up with me and another friend at home. When they came in the house they were both filled with fear with what that had just saw. It was winter time and it was also in the evening around 7 p.m. and raining. They were driving down route 24 near the Angola light when something ran across the road on all fours. Then when it got across the road to the field they both said it stood up and it had red eyes. I just started to watch the television show finding bigfoot and remembered that night and called my brother up again to get the details to see if I remembered it right.</t>
  </si>
  <si>
    <t>Lewes</t>
  </si>
  <si>
    <t>Route 24</t>
  </si>
  <si>
    <t>forest , ponds , creek , marsh</t>
  </si>
  <si>
    <t>road crossing and stopped to look at the car then ran off the road and stood up and stared</t>
  </si>
  <si>
    <t>running quadrupedally then stood up</t>
  </si>
  <si>
    <t>this was a secondhand account</t>
  </si>
  <si>
    <t>I spoke with original submitter of this report. While he was not the actual witness, he did see the resulting fear and anxiety the witness expressed immediately following the sighting. The submitter willingly put me in contact with his brother, the original witness. The following is his verbatim testimony: "My friends and I were driving home late one night (around 1:00AM) down route 24. We were driving to a community called xxxxxxxx very close to the Angola Area. When driving down Route 24 there are thick woods on either side making it really dark and dangerous for hitting deer, so we were driving slower than normal. There is a clearing with fields on both sides of the road right when you take a left to Angola and then a right to xxxxxxxx a few 100 yards or so. Right as we were coming out of the woods we see something come into the middle of the street, we were approximately 40 to 50 yards from it. We couldn't make out what it was however the head turned toward us and we could see red eyes, then it ran off (on four legs, the size of it was twice as big a deer) to the other side of the street. Once we got to the area where it crossed we stopped the car and looked to our left and we saw a tall big silhouette of a person standing still for about 15 seconds. We were going to get out and say something but realized with everything that just took place and it being 1:00AM curiosity turned into fear and we fled to my house as fast as possible." Upon further discussions with the witness further details were gathered. The animal was actively crossing the road in a quadrupedal manner when the witness came upon it. The animal stopped briefly looking directly at the approaching vehicle. This is when the red eyeshine was witnessed. The animal then proceeded across the road on its original path. Once to the other side, it stood upright and did not move as the car came past. The witness described the hair as shaggy and gray-brown in color. Unfortunately, in the 12+ years since the encounter neither brother had contact information for the other witnesses and this also contributes to the discrepancy in the "time of occurrence". The area is surrounded by many permanent fresh water sources as well as plenty of cover including forest as well as marsh. There is abundant game in the surrounding wooded areas as well as in or near the water sources. The area has been developed some since the sighting. This area currently still retains some larger tracts of forest.</t>
  </si>
  <si>
    <t>https://www.bfro.net/GDB/show_report.asp?id=39121</t>
  </si>
  <si>
    <t>BACKGROUND My 18-year old son and I departed Cape Henlopen State Park on the Atlantic Coast near Lewes, Deleware at about 1:30AM, June 7, 2003, after a day of fishing from the park's 1/4 mile long pier. We had intended to catch a couple of hours sleep in my extended cab pickup before starting the two-hour return trip to our home outside of Annapolis, Maryland. However, we both managed to catnap in our fishing chairs throughout the day, did not feel the least bit tired, so decided to depart immediately for home. Route 404 is the most direct route from Lewes to the Chespeake Bay Bridge and Annapolis, meandering though the Deleware and Maryland countryside, with only two small-to-middle sized towns (Denton and Georgetown) along the route. The remainder of Rt. 404 is bordered by farmland (chicken and dairy production) and woodlands. DETAILS I was driving and my son was in the passenger seat. We departed the park via Rt. 9, headed north a short distance on Rt. 1, and picked up Rt. 404 West . There was very little traffic on this secondary road at this time of morning, so I drove with my highbeams on and set the cruise control. Within a few minutes I saw a movement along the right side of the road about 100 yards ahead and began braking. A doe stepped onto the berm of the road and crossed from right to left. I continued braking, almost to a complete stop, in case more deer followed the doe, but she apparently was alone. Another few minutes passed before we saw a car approaching from the opposite direction. We could see its headlight glow before we could see the car itself because we were approaching a gentle curve in the road to the right. I flicked my headlights to lowbeam and in a matter of a few seconds saw the silhouette of a large biped cross the road, from the center part of the road, across our lane of travel, and enter the woods to our right some 100-150 feet ahead. My son immediately exclaimed, "What the heck was that?!?! I asked him if he saw it too and he said, "Yes, there were two of them!" "Two??, I asked and he said, "Yes, a tall one in front and a shorter one 4-5 feet behind." My truck has almost slowed to a complete stop by this time because my foot was on the brake as soon as I first spotted the creature. My son and I slowly drove by the spot where they appeared to enter the woods, but we could see nothing. The car that was approaching passed us at this point, without slowing down or stopping. I asked my son to describe what he saw. He said a large thing walking on two legs with another, shorter thing following behind. He added that the shorter one was about chest high on the larger one. My son is near 6' tall and he said the larger one was taller than him. I saw the taller one, side profile, as a silhouette -- almost a shadow. It moved across the road quickly, in a purposeful manner. I could see no arms or arm swing. It did not turn its hear to look toward us. I could discern no color or body features beyond a head, torso, and legs. There was no accompanying odor. When we passed what we believed to be the creatures' entry point in the woods, my son's passenger side window was completely down and mine was partially down. A normal moist, woodsy night time odor was all we noticed. Additional observation by my son, in his own words: My father saw one thing cross the road, while I saw two. I use the word "thing" because I truly have no idea what I saw cross the road that night. They were NOT quadrupeds. The larger one walked upright and at a smooth pace...no bouncing around. It didn't seem to speed up as our truck approached. When the oncoming car drew closer to the curve in the road, I then saw the second, shorter one in the glow of the other car's headlights. This second, shorter thing followed closely behind the larger thing. I could see that it wasn't standing straight up, like the larger one, but was slightly leaning forward. The siloette of both things appeared fuzzy, like a picture out of focus. My Dad said he didn't see arms or arms moving, but I could see long arms moving back and forth on both things. The arms didn't move very much, but I could see them. I don't mean to make a joke out of what we saw, but the big thing could have looked Yao Ming, the Texas basketball player from China, eye-to-eye. COMMENTS When I first put this encounter down on paper, I described what I saw as a shadow, not as a silhouette. While silhouette might be a more appropriate word, I cannot put the illusion of a shadow out of my mind. After talking this over with my son, we believe that the creatures that we saw did, in fact, have hair on the body and that a combination of (back)lighting from the car approaching in the opposite direction and my own lowbeam headlights caused the outline of the creature that I saw appear shadowy or diffused --perhaps a result of light shining on or though its hair. This, perhaps, can be supported by my son's description of the silhouette of both creatures appearing fuzzy or out-of-focus.</t>
  </si>
  <si>
    <t>on route 404 after the intersection od Rt.1 and Rt. 104</t>
  </si>
  <si>
    <t>Coolspring</t>
  </si>
  <si>
    <t>Route 404</t>
  </si>
  <si>
    <t>farm land , forest , coastal</t>
  </si>
  <si>
    <t>smaller one was stooped</t>
  </si>
  <si>
    <t>road crossing , larger one in front</t>
  </si>
  <si>
    <t>running fluidly , arms had slight swing as they ran</t>
  </si>
  <si>
    <t>https://www.bfro.net/GDB/show_report.asp?id=6470</t>
  </si>
  <si>
    <t>I was coming home from a night class at Del. Tech. I usually take a back road over to route 9 to get home faster. So i left college and made my way home on my normal backroad detour. I got throught the first half of the twisted road and came up on the stop sign to turn right on to Asbury road. As i did i turned on my high beams. I came around a turn that leads to about a quater-mile, or a little more, stretch of road. About 3/4 of the way down the road i could make out a standing figure next to a utility pole. So immeadiatly i turned off my high beams, thinking it was a person because it was standing up. As i got closer to this being i was taken back by its size. I started to slow down not knowing it, i guess because i was puzzled and curious. As i stared I could make out its bottom side, broad shoulders, the fact that it was standing with its back to me looking into the woods, and hair that came to a point at the top of its head. This entire figure had a thick black cover of hair, with no hair on its hands. I could not see its feet. Standing next to the utility pole gave me some reference for height. I estimate it was aorund 7 to 8 ft tall. I was almost past this creature when it looked at me and then looked back to the woods as if it did'nt care i was there. Once i made eye contact the hair on my arms stood up and i peeled out of the location. I was confused as to what just happened and could'nt believe what i witnessed. It also is hard to comprehend that i have seen a bigfoot and I have seen something that does'nt exist.</t>
  </si>
  <si>
    <t>.25 miles down the road on Asbury Road after turning from Rt. 9</t>
  </si>
  <si>
    <t>Georgetown</t>
  </si>
  <si>
    <t>Asbury Road</t>
  </si>
  <si>
    <t>thick hair except on hands</t>
  </si>
  <si>
    <t>standing off the road next to utility pole looking into woods then looked at witness as they drove by</t>
  </si>
  <si>
    <t>Witness sketched what he saw.</t>
  </si>
  <si>
    <t>https://www.bfro.net/GDB/show_report.asp?id=7771</t>
  </si>
  <si>
    <t>Witness sketched what he saw. Our family was driving home from vacation last August when I saw something unusual in a cornfield. We were roughly 40-45 minutes north of Bethany Beach, Delaware traveling on Route 1 passing through farm country at the time. We had rented a minivan and my husband was seated upfront driving with his Father next to him in the passenger's seat. They were busy talking. My daughter and mother-in-law were seated in the row of seats behind them. My mother-in-law was reading a book to my daughter at the time. I was seated in the very last row of seats in the minivan and sat on the passenger's side of the car. As we were driving along and everyone else was busy either talking or reading, I was looking out the window at the passing countryside. We were going through farm country at the time and as we drove past one corn field, something caught my eye. The thing that initially got my attention was the fact that the corn stalks were now dried and yellow and it appeared that something dark brown was standing there in the middle of the corn stalks. The roadway was slightly elevated above this particular field so I was essentially looking down onto the tops of cornstalks rather than them being level with the van. Having an interest in the subject of Bigfoot, I immediately went into observation mode and noted the following: What I saw was medium to dark brown in color, it was taller than the cornstalks, it appeared to be about 3 feet wide and I may have been looking at a head and shoulders and it definitely wasn't a piece of farm equipment, a scarecrow or a human. In fact, I noted that there were no humans around on the farm at the time. I was able to observe this for roughly 5-10 seconds as our minivan drove past this large field. The brown "thing" was roughly 300 feet in off the road in the cornfield by itself. I quickly tried to note the general location of where we were at the time. I do not live in Delaware and was not familiar with the precise location. However, not long after that, I spotted a sign for the Milton, Delaware exit off of Route 1.</t>
  </si>
  <si>
    <t>near the milton DE exit on Route 1 in a cornfield</t>
  </si>
  <si>
    <t>Milford</t>
  </si>
  <si>
    <t>Route 1</t>
  </si>
  <si>
    <t>country side , corn field</t>
  </si>
  <si>
    <t>could see a mouth and nose</t>
  </si>
  <si>
    <t>standing in a corn field</t>
  </si>
  <si>
    <t>The witness appears sincere and genuine, recalling all of the details. The witness feels quite certain that she saw a sasquatch. Witness estimates the subject was 7 or 8 feet tall. As she rode past the subject she could make out a profile, pronounced brow ridge, nose and mouth. There are previous sighting reports near this location. The surrounding area has large, uninterrupted corridors of forest along numerous creeks and rivers that feed into uninhabited federal and state park areas. There are large amounts of agricultural activity as well as plentiful cover, food and water sources.</t>
  </si>
  <si>
    <t>https://www.bfro.net/GDB/show_report.asp?id=28720</t>
  </si>
  <si>
    <t>On 11-13-12 my wife and I just returned from the store and I stayed out by the car as she walked in the house after a couple minutes of me messing with her phone and some slight music playing on speaker, I heard the most blairing scream I have ever heard in my life and to follow. 4 blasting knocks. I screamed for my wife and told her I believe I just heard a squatch, she rolled her eyes and said if you would stop trying to call them after you watch the show they wouldn't come and then 4 more loud knocks. She went back into the house and while I stood there I could here the trees moving around, I have been watching the show and joking with the kids and wife with calling them in the rear of our wooded lot but after hearing this I can honestly say they are out there. This couldn't have been 100ft away from me and was so loud that it felt like it was next to me, I don't know if it was the light music playing that had it let me hear it or the practice calling in the rear yard but there are definitly BIG FOOTS IN DELAWARE</t>
  </si>
  <si>
    <t>Milton</t>
  </si>
  <si>
    <t>Route 30</t>
  </si>
  <si>
    <t>forest , wetland</t>
  </si>
  <si>
    <t>4 then 4 more</t>
  </si>
  <si>
    <t>large hay bales had been moved</t>
  </si>
  <si>
    <t>Visited on-site with witness 12/1. He was visibly shaken by what he encountered as he retold the series of events. He appeared genuine and sincere. Between the initial report and my subsequent investigation the witness has experienced a few more interesting things. Witness had a small stack of straw bales (3 bales high with a total of 10-15 bales) that was pulled apart. Roughly 4 bales were pushed down and away from the stack. Appeared that whatever did this, was looking for perhaps rodents or insects. While the bales had been knocked down, they were not damaged or torn apart. What is compelling about this, is that the bales are not covered and therefore are quite heavy with moisture. The bales had even started sprouting from the moisture. Several nights the witness and his wife have both reported hearing knocks. During my investigation on-site, I left an audio recorder with the witness. This was placed out for several nights over the subsequent weeks. I have since reviewed the recordings and found nothing remarkable. I have found no solid evidence to back up the witnesses' claims, but currently have no reason to doubt what happened to him and his wife. With numerous historical accounts coming from this region, this only helps reaffirm the likelihood of this being a true Class B encounter.</t>
  </si>
  <si>
    <t>https://www.bfro.net/GDB/show_report.asp?id=37386</t>
  </si>
  <si>
    <t>Rhode Island</t>
  </si>
  <si>
    <t>Providence</t>
  </si>
  <si>
    <t>Nick M.</t>
  </si>
  <si>
    <t>The exact date was October 15, 1998. I was training for a mountain bike race and this was to be my last ride prior to the race. I was riding at the Black Hut Management Area in Glendale,RI. Along for the ride was my three year old mixed breed (shepard/lab)large dog. It was sunny but cool and I planned to spend an hour or so breaking a swet. As i weaved my way through the trails, i had to leash my dog to cross a street. After I unhooked him we started up a hill toward a chasam. It's small and kids hang around there and drink beer, have fires etc. At the crest of the hill I could see the top of the chasam (approx. 50 yards away). Out of the corner of my eye I noticed something that first appeared to be a dirty white blanket perhaps hung on a small tree. Suddenly (I think it heard us)it turned (as it was squatting with it's back to me)saw me stood up and disapeared into the woods. I was shocked and could not believe what I had just saw. From my vantage point I would say the animal was white or grey but very dirty. In no way did it resemble a man. I did not see the face clearly. But from what I did see (full rear view) although it stood fairly erect, it's gate and posture was like an ape. The arms were not long like a gorilla and oddly it was no were near seven-feet tall. I'd estimate maybe six feet at best. I reversed my direction and rode immediately to the top of the chasam. I looked for footprints and hair but didn't find any. I walked a short distance in the woods in the direction were it disapeared. My heart was pounding so loud I could hear it. I knew it was no were in the general area because my dog was not barking. Anytime there is an animal near fox, coyote, deer, my dog barks and will usally chase. Interesting point is that my dog never barked and I don't think he saw, heard or smelled it. I noticed no unusual smell in the area. And also noted no signs of broken branches and no way to determine its direction. I've told one or two people and in November of 1998 a friend and I (with video and digital camera) spent two weekends hiking in the area directly behind the chasam with no results. I also snow shoed the area after the first snow. I was starting to believe I had imagined it. In 2002 I met a hunter in a bar and asked him if he ever hunted at Black Hut. He said "yes", "and once I saw a white gorilla there! I had chills and related my story. The differences were in color, he stated white (the one i saw was more grey) and said the one he saw was eight feet tall. Still, same place same type of sighting. What made me write this is the two other RI sightings seem to be similar. I wish I could have seen it longer and closer.</t>
  </si>
  <si>
    <t>on trails in Black Hut Management Area</t>
  </si>
  <si>
    <t>Glendale</t>
  </si>
  <si>
    <t>Spring Lake Road</t>
  </si>
  <si>
    <t>Black Hut Management Area</t>
  </si>
  <si>
    <t>maple trees , pine trees</t>
  </si>
  <si>
    <t>arms not long</t>
  </si>
  <si>
    <t>crouched down then stood up and walked away</t>
  </si>
  <si>
    <t>crouching , walking</t>
  </si>
  <si>
    <t>Witness seemed credible. After first hand investigation in the area, I found no evidence of activity however, did notice the topography matched other known BF activity areas. There have been other Class B &amp; C reports in the area. This area deserves further investigation.</t>
  </si>
  <si>
    <t>https://www.bfro.net/GDB/show_report.asp?id=15923</t>
  </si>
  <si>
    <t>D.A. Brake</t>
  </si>
  <si>
    <t>I was driving along Route 6 crossing the CT state line into RI. The road is very dark and heavily wooded in this particular area. As I was traveling east, something quickly moved across the road in front of me. I was driving approximately 55 mph. Once I registered what I was seeing I also realized that whatever it was, it had walked on two legs. It cleared the guardrail on the side of the road in one step and was gone. I was very spooked. The whole incident lasted less than 30 seconds, though I think about it often., especially when I drive through that area.</t>
  </si>
  <si>
    <t>East on Route 6 at the CT border</t>
  </si>
  <si>
    <t>Foster</t>
  </si>
  <si>
    <t>Route 6</t>
  </si>
  <si>
    <t>CT/RT border</t>
  </si>
  <si>
    <t>forest , swamp , wetlands</t>
  </si>
  <si>
    <t>running smoothly , fluid</t>
  </si>
  <si>
    <t>The witness is a professional behavior analyst and the following additional information was obtained during a 20 minute phone interview. The witness is very familiar with the two-lane state road and specific area in which the sighting took place, having traveled the road numerous times in the past and at the same general time. The witness was traveling with young children who were asleep in the back seat and she was on her cell phone driving east when the sighting took place. She observed a dark, bipedal animal move with a relatively fast, steady gait across the road from her right to left as an oncoming, westbound car was approaching in the distance. Her car passed the animal after it had stepped over the guardrail adjacent to the westbound lane and observed the animal take a few steps down an embankment and then disappear from sight. She described the animal’s movement in crossing the road and stepping over the guardrail as smooth and fluid. The approximate distance of the animal from the front of car as it traversed the road was indeterminate, however it was of sufficient distance that she had time to slow down. As the bipedal animal crossed the road, the witness’s car headlights caught the lower half of the animal’s body, which she described as hairy with no reflected light. The section of Route 6 on which the sighting took place is relatively flat with swampy, relatively dense woodland on both sides of the road. This area is very dark at night due to the absence of ambient light from streetlights, nearby homes or businesses along the road. The general area is marked by low rolling hills and wetlands within relatively large tracts of uninhabited, state protected land. The sighting took place in the Pawtuxet River watershed which is characterized by deciduous trees and mixed forests coupled with freshwater waterlands. This biodiverse environment supports a wide range of mammalian (e.g., deer, bobcats, foxes) and waterfowl species.</t>
  </si>
  <si>
    <t>https://www.bfro.net/GDB/show_report.asp?id=30906</t>
  </si>
  <si>
    <t>While attending U.R.I in the Fall of 1974,I would stay at my girlfriends mother's house on weekends because I only had a five day mealbook plan. It was Sunday evening about 10:00pm when I decided to head back to school on my ten speed bike. Very dark in the area because it being mostly wooded, country like setting but yet city. I was going down her street and noticed my front center pull brake needed to be adjusted. I stopped under a street light at the end of her street which is an intersection to adjust the brake. Directly in front of me was a small field that sloped down and away from me,pitch black background, tall grass and a few bushes being light by the street light. Typical New England, Oak, Maple and, Pine trees. As I was fixing my brake I began hearing very loud foot steps of a biped, comig from the field on the slope side,more like a crushing thud. I could hear the actual compression being placed, like someone dropping a heavy metal ball/rock on the ground.I looked up to see if I could see anything and just said to myself "its nothing", and went back to fixing my brake. I noticed it was getting closer and felt very apprehensive, the sound was coming in my direction. All of sudden this dog starts barking like crazy, I can hear the chain snap as it either tries to attack or getaway from something. I said to myself "its time to go!", as I started I turned left to head north, into a few pedals. From out of the darkness steps into the street light this white looking gorilla. The legs present themselves then the body as it comes to rest on its knuckles. Twenty maybe twenty five feet away, directly across the street from me perhads six feet tall maybe 400 pounds or more. Massive arms that went straight down on its knuckles, knees slight bent.The head is higher in the back connected to the neck all-in-one mass. The face dark, deep strong but primate.The eyes are close together and set deep in the face. The nose and mouth are human like, it's nose is wide, around the mouth black hair that went down on each side.It looks up with its head and chest see me, eyeball to eyeball as I look back trying to see if this thing is real. Humanlike in appearance, the face is not like a primate but has a distinct animal presence (the eye are close together). I was never so scared in my life and knew had I stayed I don't think I would of survived the attack.The way it was positioned gave it an explosive start as it decides to chase me down the street. My heart was pounding out of my chest, my eyes had tears in them and with all my might I pedaled as it ran on two legs, then down on its knuckles then back up again. Perhaps for ten yards, I remember how its long hair on its arms moved with each reach,I thank god I was in first gear. A good five second chase and it was all over.It had stopped in the middle of the street just swaying back and forth, turned and just cleared this rock wall all in one motion from a grass sidewalk. At the top of hill I began riding in circles, I didn't know what to do, I could not comprehend the situation I was in. I knew one thing I was not riding back. I cut through her grandmother's yards and made it back to her house. Not trying to look crazy or anything they ask me what's wrong ? I told them what happened and agreed that it was best to go back in the morning.</t>
  </si>
  <si>
    <t>Wakefield</t>
  </si>
  <si>
    <t>Perry Ave</t>
  </si>
  <si>
    <t>Great Swamp</t>
  </si>
  <si>
    <t>pine trees , oak trees , maple trees</t>
  </si>
  <si>
    <t>humanlike</t>
  </si>
  <si>
    <t xml:space="preserve">deepset eyes , knees slightly bent , eyes close together , black hair around mouth </t>
  </si>
  <si>
    <t>chasing witness , intimidation</t>
  </si>
  <si>
    <t>alternating between all fours and two legs , running</t>
  </si>
  <si>
    <t>mostly bipedal while moving but resting on knuckles</t>
  </si>
  <si>
    <t>After interviewing the eye witness, I would like to emphasize that he described the animal as having a peaked head sloping smoothly into its back, enormous shoulders and a substantial height of about 6' while on its knuckles. He mentioned repeatedly that it did not have a "snout", i.e., it had a relatively flat face and was not prognathic. While moving it was almost all the time bipedal. The eye witness looked back from his bicycle as the animal moved over an adjacent wall into cover. The nearby swamp area is quite extensive.</t>
  </si>
  <si>
    <t>https://www.bfro.net/GDB/show_report.asp?id=6496</t>
  </si>
  <si>
    <t>I've told very few people this story for fear that they might think I'm crazy. The only reason why I'm taking the time to report this is because of a recent entry a friend of mine who knew my story told me about. My story takes place in Charlestown, Rhode Island in the late 1970's. My mother and father and I lived in a wooded area abutting the "Indian Cedar Swamp" and property owned by United Nuclear which probably comprises several thousand acres. The property surrounding our home was mixed white Atlantic juniper swamp,scarlet, red and white oaks with old growth white pine stands mixed in, with a dense understory of briars, mountain laurel and blue berry brush. We lived off a road with 3 houses on it. The houses were all built close to the entrance of this development. The road was part of a series of roads that were put in as the start of a development. The roads were oiled gravel and had been left to grow in after years of little or no use. It looked like the developer had started and went belly-up. These roads were great to ride bikes on or take a evening cruise on after bringing my father dinner at his second job. My mother drove a baby blue Mustang Mach 1 and she would drive around the roads with me looking at deer before we retired to our home for the evening. As a kid I remember this being a highlight to the evening. I was at the time maybe 8 years old and my mother and I on this particular night in the late 70's commenced our ride around the roads to see if we sould see any deer. It had been raining earlier with thunder and lightning mixed in. Now it was just raining. We were rounding a corner on one of the roads that paralleled the Indian Cedar Swamp and as we started downward, we noticed the road was obstructed by a large blown down oak tree, the tree had green leaves (this makes me think it was summer or the early fall) on it so it had recently come down, we guessed maybe in the storm earlier(possibly lightning). The road was very narrow and the brush along the side of the road made it difficult to back the car around to turn around. The rain was falling but not heavy, the wipers were on, the headlights on the car were on as well. As my mother turned the front end of the car the lights cast on the left side of the road where the tree had been broken off from its stump. We were maybe 1 1/2 car lengths from the stump. Beside the tall fractured stump stood what looked like a large white(yellow white) ape. It was maybe 6 to 7 feet tall, its hair was long, face flat, long massive arms, its head appeared to be without any neck, its chest was broad. My mother and I froze momentarily (5 seconds, maybe 10) and the figure remained still, staring at us. My mother floored the car into reverse. I remember ther terror of it all. The sound of gravel hitting inside the fender wells, the sound of the brush crushing against the car and then the acceleration as she sped off. We were clear as to what we saw and we have no question in our mind that we saw something or someone in ape like shape that night. This we are certain of. We need no one to tall us what we saw, it's crystal clear. For years we told no one. We would talk about it in our home in privacy and even my father found this story hard to accept. We've never forgotten this and this story would have never been told if it wasn't for someone else informing me of a similar sigthing. I'm now in my 30's an extremely active hunter, farmer and woodsman. I hunt deer 40 days a year in Maine, RI, CT and New Jersey. I use automated cameras which are triggered by heat. I've never seen a picture of a bigfoot on my film. I have seen pictures of deer on my 50 acre tract of land that I would never believe are there if I didn't see it on my film. I know every inch of my land and the surrounding property and these mystery deer show up at all hours on my cameras and frequently at that. How can they move right around our hunting parties in such a small area and never be seen, I'll never know, Even today I find it hard to accept what we definitely saw. I'm not a fan of ghosts, UFO's or even big foot. I'm not sure to this day what I saw wasn't a man in a costume, dressed up, out in rainstorm, a half mile or more from any home, waiting for my mother and me to drive down the road to give us a scare. The only thing I can say is it was a damn' good costume and a damn' good plan. We saw what we saw and this is something I would sware to on any polygraph test as I'm sure my mother would.</t>
  </si>
  <si>
    <t>development off RT 112 known as Five Seasons</t>
  </si>
  <si>
    <t>Charlestown</t>
  </si>
  <si>
    <t>Route 112</t>
  </si>
  <si>
    <t>Indian Cedar Swamp</t>
  </si>
  <si>
    <t>white Atlantic juniper trees , scarlet oak , red oak , white oak , pine trees , mountain laurel , blueberries</t>
  </si>
  <si>
    <t>large arms , long hair , broad chest</t>
  </si>
  <si>
    <t>standing next to broken tree near road</t>
  </si>
  <si>
    <t>https://www.bfro.net/GDB/show_report.asp?id=6643</t>
  </si>
  <si>
    <t>stick structure</t>
  </si>
  <si>
    <t>I have recently become very interested in bigfoot research, and based on reports that I found on this website of previous incidents in the area, decided to go to Great Swamp in Rhode Island to look for any evidence of bigfoot. After walking thirty to forty minutes down the main trail beginning from Great Neck Road, I took a smaller path off of the trail for about five minutes. That is when I noticed a young tree that was snapped in half at about six feet off the ground. More noteworthy, however, was a stick formation that I found a little bit farther down the path on a slightly elevated area of land. It was small, maybe three feet high, but constructed in the same woven-looking manner characteristic of other possible bigfoot stick formations. Other than that, I did not find anything else unusual. It may not be extremely compelling evidence, but I figured it was worth telling experts, who could then take it as far as they saw fit.</t>
  </si>
  <si>
    <t>5 minutes down small trail off main trail in Great Swamp</t>
  </si>
  <si>
    <t>South Kingstown</t>
  </si>
  <si>
    <t>Great Neck Road</t>
  </si>
  <si>
    <t>red maple trees , cedar trees</t>
  </si>
  <si>
    <t>young tree snapped 6 feet up in the air , 3 foot tall woven structure</t>
  </si>
  <si>
    <t>https://www.bfro.net/GDB/show_report.asp?id=16746</t>
  </si>
  <si>
    <t>South Dakota</t>
  </si>
  <si>
    <t>Brown</t>
  </si>
  <si>
    <t>When I was a senior in high school (1986), I was staying overnight at a friend's who lived about 8 miles north of the town where I lived, Aberdeen. It's very flat in this area, although it does start to get somewhat hilly just to the north of where my friend lived--very few trees, just miles of open farmland, and very little population. He lived on a stretch of gravel road that extended about 2 miles west off of HWY 281, and there are a few other farm houses along the same road. My friend and I were sitting in his basement talking until it was quite late--about 2am. It was a very nice spring evening--nice enough to keep the basement windows open for fresh air. We were both getting pretty tired, and we were trying to talk somewhat quietly so as not to wake the rest of his family upstairs. At some point, we heard some sort of screech or scream, and we both stopped and looked at each other, wondering if we would hear it again. After a few seconds, we heard it again. My friend had lived in the area all of his life, and he said he'd never heard a sound like that before. It sounded like it was coming from 50 to 100 yards away, so we both went to the basement window and looked out. It's very dark in that area, with no streetlights to speak of, but the moon was lighting up the surroundings somewhat. We couldn't see anything, but the sound continued for probably 10 minutes. It was a very strange sound, and I couldn't identify it as anything I had heard before. I asked my friend if it might be a fox or possibly a deer in pain (it sounded almost like it was in distress), but he didn't think it was anything like that. I can't really describe it...I just remember thinking that it was strange that we couldn't pinpoint what it sounded like. What was really strange is that my friend was quite the outdoorsman, and he was very used to the sounds around that area and attuned to the wildlife, but he was completely stumped as to what could be making the sounds. It sounded like whatever this creature was, it was howling or something, but it was definitely not a dog or coyote, since I have heard both, and it was definitely not any kind of farm animal. I had been a Bigfoot buff since I was a little kid, and I tried to tell myself it couldn't be one of those! But the sound continued for a while, and then it stopped. I had a somewhat hard time getting to sleep that night as the sound was still in my head, but after the initial 10 minutes, we didn't hear it again. If I remember correctly, we made a half-hearted attempt the next day to go see if we could figure out what had made the noises, but we didn't find anything (not that we looked very hard) I kind of forgot about the incident until I read some of the stories on this site, and thought I might report it. I have no idea what it was, but it's kind of a strange story!</t>
  </si>
  <si>
    <t>north on 281 out of Aberdeen for 8 miles then lef on a gravel road and drive two miles</t>
  </si>
  <si>
    <t>Aberdeen</t>
  </si>
  <si>
    <t>Hwy 281</t>
  </si>
  <si>
    <t>farm land , hills , watering hole</t>
  </si>
  <si>
    <t>coming from a field of corn , cow volume , 2s screams</t>
  </si>
  <si>
    <t>The witness described his encounter as a strange sound. He was just out of high school, hanging out with a friend. He was at this friend's house 6-7 miles north of Aberdeen. The friend was described as an outdoorsy type, hunting, fishing, and generally playing around outside. They were talking in the basement, when they heard something better than one hundred yards distant. I asked how he knew this, he said it's because the parents of the friend had a street lamp that illuminates a distance of fifty yards in each direction. He said that the sound was coming from a field of corn. I asked for a description of the sound, he said sort of like a howl. I played the howl from Ohio in 1994, he said that it was similar, but different. When I inquired how, he said it wasn't so loud, more controlled. I asked about the duration of the sound or howl. Witness said it had a period of about two seconds, but went on for about ten minutes, like whatever made the sounds was calling, attempting to elicit a reply, and trying to be discreet about it. He compared it to a cow in volume, but stated that it was not a cow.</t>
  </si>
  <si>
    <t>https://www.bfro.net/GDB/show_report.asp?id=1445</t>
  </si>
  <si>
    <t>Custer</t>
  </si>
  <si>
    <t>David Petti</t>
  </si>
  <si>
    <t>The occurrences took place in August of 2003. The camp is somewhat isolated by forest, hills, and a small lake. The first occurrence happened when some of us decided to go canoing out on the lake late at night (maybe around 11 pm). It was dark, no moon light that I can remember. My boyfriend and I had come back to shore and were standing and talking along the shoreline. I was facing toward some of the cabins that are situated on a hill (those cabins are lit by one light post), when I noticed what looked like a person standing up the hill beside a pine tree. I couldn't guess the exact height as it was on an incline, but would say it was rather tall as it stood at least 4-5 feet about bushes that were a little shorter than my waist when I stood by them. My boyfriend had his back to the thing, and I didn't say anything to him right away, because I wasn't sure of what I was seeing. I kept looking at it and noticed that it had fur. Maybe 30 seconds went by when I finally said something to my boyfriend. I told him I thought something was watching us. He said it was probably one of our friends who is very tall, but I replied I don't think he's as tall as the thing that's watching us. He still had not turned around at this point, because shortly after he said that I saw our friend walking back to his cabin at the top of the hill under the one light post. I said, "no it's not 'cause he's walking right there." That's when he turned around to look at where I was looking. The thing stood there for moment then stepped behind the tree. My boyfriend did not see it, so I was pointing and directing him to where it was standing. It just sort of disappeared, and seemingly never re-emerged. We both got creeped out and I asked him to walk me back to my cabin. When the kids showed up, things were okay for the first couple of days. Then one night after our first staff meeting (held at 11 pm, supposedly after the kids had gone to sleep), the male counselors returned to their cabins to find all the boys huddled into one cabin. They were frightened and they told their counselors that they had heard something outside the cabins and that it was throwing branches and/or rocks at the cabins. Some of the boys said they saw something at the back of the cabins and they were sure it was a bigfoot, only they had another name for it - Tallman. The branch and rock throwing continued off and on during the camp around the boys' cabins. nOn another night, our camp director whose cabin was close to the bathrooms got up around 4 am to go to the bathroom and noticed a foul smell. She told us that morning after we woke up and were getting ready. She said "I think there was a bigfoot here this morning." One of us asked why she thought that, and she told us that she smelled one, and was familiar with the scent, having had bigfoot experiences of her own when she first started the camp program in Oregon. Towards the end of the camp, after another late staff meeting, my boyfriend returned to his cabin. He went to open the door but it was locked. He knocked on the door and was looking through the window of the door and noticed movement across the cabin through another window that was opposite the door. He said he saw something huge move in front of that window and then realized that something was staring back at him through the same window. Before he could make out what it was it stood up and moved away from the window. He kept knocking on the door and one of the boys opened the door. He found the boys had moved their bunk beds away from the windows and were sleeping in the middle of the room. He didn't say anything to them about what he had just seen because he didn't want to scare them anymore than they already were. The boys immediately surrounded him with their beds, even sleeping on the floor near him. They also insisted on keeping the doors locked and keeping the fire going. On the last night, I heard something familiar from a previous camp experience. It still gives me chills thinking about it. A few of us were sitting out on the porch of the mess hall talking amongst ourselves when we heard a pack of coyotes howling to the east of us down by the lake. The coyotes were all yapping and as they moved about the sound followed with them, and it's my guess that they were running because the sound was moving fast. Then all of sudden, from behind the mess hall we heard this cry that sounded like a group of children moaning/crying in unison and it echoed around us. At that moment the coyotes stopped their yapping/howling. Then just as quickly as it started, the moaning stopped "mid-echo". It was unnatural how it just stopped. We all just looked at each other and were in awe of what we had just heard. I had heard that same exact thing when I had last worked at that camp, but it had happened three year earlier. These were some of the things that happened while we were there. My boyfriend and I didn't really think about all things that had happened until we were on our way back to Arizona and had stopped to eat. It was then that we fully realized we had a bigfoot experience, after all what else could it have been??</t>
  </si>
  <si>
    <t>Alt. RT 16</t>
  </si>
  <si>
    <t>hills , forest , lake</t>
  </si>
  <si>
    <t>pine trees , aspen trees</t>
  </si>
  <si>
    <t>staring at witness , rock throwing</t>
  </si>
  <si>
    <t>screamed when a pack of coyotes went off , throwing rocks at the boy's cabin</t>
  </si>
  <si>
    <t>After discussing this report with the original submitter and then with her boyfriend, both witnesses consistently recounted their observations as described above and a few details can be added. The lasting impression upon them from their unusual experiences seemed clear. They insisted on confidentiality for themselves and the campground where the claimed events took place. In her possible sighting first described, the figure was at a distance of approximately 40 feet while the light pole next to the cabins was behind it and 80-100 feet away. She described it being visible only as a slightly backlit profile which looked mostly like a person but appeared "fuzzy" and was clearly very tall. The possible rock and branch throwing was apparently only experienced at the boys cabins. The boys were very frightened, "freaked-out" as he described it, did not want to be left alone, insisted on keeping the fire burning, the door locked and the curtains closed and he mentioned that the boys would sprint back and forth to the outhouse at night. He did find several "baseball bat sized" branches on the backside of the cabin between it and the treeline ten feet away but did not notice any footprints. She mentioned that they really mostly didn't believe it themselves while there because, she said, they tried not to think about it or discuss it much so as not to scare the kids any further and maybe in a kind of denial of their own. It was only after leaving and while on their drive home that they really started to seriously discuss and consider their observations and became convinced that it all really may have been bigfoot related. I camped at this general location in August of 2007 with another BFRO investigator friend and consider it to be an entirely plausible location for the events described, although nothing noteworthy was found during our visit. David Petti</t>
  </si>
  <si>
    <t>https://www.bfro.net/GDB/show_report.asp?id=19350</t>
  </si>
  <si>
    <t>I went out to custer state park after the buffalo roundup to just rest and ride my horse....I rode all day friday. I came back to camp ,fed and watered my horse, I was the only one in camp. I went to town to eat as I was tired and did not feel like cooking. I went to Custer, had a burger and left for camp. As you pass BLUE BELL loge you take a dirt road about 3 miles to camp, at the 2.5 sign you go up a good size hill, just as I came to the top of the hill, to my left I saw something coming down the hill. It hit the road and took one long step and was down the hill on my right. There was a lot of dust and rocks that came down with it, but I saw it very good. It was 6 to 7 ft tall, it had brown and red hair all over, looked like a gorilla only more manlike. It was not a buffalo or a deer or elk or bear. I went back to camp fast, put the horse in the trailer and went home. I did not say anything to anyone, as they think I am nuts anyway. I know what I saw was not a man in a suit .</t>
  </si>
  <si>
    <t>Just past the 2.5 to horsecamp sign take 16a to BLUEBELL lodge, go past it to dirt road, go .5 mile till you get to top of hill. You are there.</t>
  </si>
  <si>
    <t>Custer State Park</t>
  </si>
  <si>
    <t>ridges , hollows</t>
  </si>
  <si>
    <t>road crossing , went down steep embankment</t>
  </si>
  <si>
    <t>one step and it cleared the road</t>
  </si>
  <si>
    <t>The witness considers himself to be a cowboy. He works with leather, makes saddles and other tack professionally, and he has participated several times in the yearly buffalo round-up (on horseback) in Custer State Park. He is an avid hunter. When I asked if it could have been a bear he’d seen he said, “No. I’ve actually raised a bear… It was no bear.” The creature he saw came down a steep embankment on the left side of the road, landed, not on its feet, on the road just 10 to 15 yards in front of his truck. It was 9:00 PM, dark, but he could see it well in his headlights. It picked itself up and “in one step” was off the road, and headed down the very steep and high slope on the right side. It was so steep there, he said, that a person would have trouble going down it in daylight. A person wouldn’t really even try it, he said. The witness said the creature was tall, had long legs, a thick build, and was covered with hair. It did not turn and look at him when it crossed the road. “I know what I saw” the witness repeated two or three times to me. “No way it was a man – too big,” he said. He wasn’t interested in bigfoot at all. He’d heard of it, of course – “Yeah, I’ve heard of bigfoot, Loch Ness… monsters, all that… but I didn’t really care about any of that," and he doesn’t really care about it now. But now he’s afraid of being out in the dark, and of what he saw; the idea of it mostly. He left the round-up right after his sighting, even though he planned to stay another day or two. It really upset him. It has changed his life. He just doesn’t want to go out into the wild anymore. He didn’t tell the others at the round-up about his sighting because he has a reputation with them as a practical joker – it wasn’t worth telling them. He just wanted to leave. This man was completely believable to me. He has no doubt that what he saw was not a man or a bear. He told me he can’t quite believe what he saw.</t>
  </si>
  <si>
    <t>https://www.bfro.net/GDB/show_report.asp?id=7884</t>
  </si>
  <si>
    <t>Dewey</t>
  </si>
  <si>
    <t>Incident #1: A party of five people fishing on the Cheyenne River, on the reservation--south of Faith, observed a tall, hairy creature which looked like a bear, watching them from across the river. As they hurried to gather their equipment to leave, one of the smaller boys said "it was waving at them". T. C. said it was taller then the little cottonwood trees by the bank.</t>
  </si>
  <si>
    <t>Cheyenne River Lakota Sioux Indian Reservation</t>
  </si>
  <si>
    <t>Eagle Butte</t>
  </si>
  <si>
    <t>creek , river , prairies</t>
  </si>
  <si>
    <t>cottonwood trees</t>
  </si>
  <si>
    <t>staring at witnesses , waving</t>
  </si>
  <si>
    <t>waving</t>
  </si>
  <si>
    <t>https://www.bfro.net/GDB/show_report.asp?id=1098</t>
  </si>
  <si>
    <t>Incident #2: A white man living near the CRST reservation, a bordertown called Faith spotted a hairy creature crossing his path and called the local highway patrol to investigate. This was heard on the police scanner by many listeners.</t>
  </si>
  <si>
    <t>Faith</t>
  </si>
  <si>
    <t>large and hairy</t>
  </si>
  <si>
    <t>crossing witness' path</t>
  </si>
  <si>
    <t>witness called police</t>
  </si>
  <si>
    <t>https://www.bfro.net/GDB/show_report.asp?id=1099</t>
  </si>
  <si>
    <t>Incident #3: A man named R. D. was swimming north of Faith, on the reservation called Iron Lightning, and spotted a hairy creature with a little one and they (?) gave chase but were unable to get close.</t>
  </si>
  <si>
    <t>one was large and the other small</t>
  </si>
  <si>
    <t>https://www.bfro.net/GDB/show_report.asp?id=1100</t>
  </si>
  <si>
    <t>Incident #4: F. V. D. (east of Faith) a white rancher and farmer and a former skeptic, now a believer, saw a hairy creature while he was damming (making a dam) at dusk. He told me it made some kind of noise and dove into a arroyo (?) or narrow creek.</t>
  </si>
  <si>
    <t>vocalized then dove into a creek</t>
  </si>
  <si>
    <t>dove into water</t>
  </si>
  <si>
    <t>noise</t>
  </si>
  <si>
    <t>https://www.bfro.net/GDB/show_report.asp?id=1101</t>
  </si>
  <si>
    <t>Incident #5: Also, the Eagle Butte News (paper) carried a story a few years back about sightings on the reservation at Green Grass, South Dakota. There were actual footprints in the paper and was investigated by Officer S. P. of the CRST Law Enforcement.</t>
  </si>
  <si>
    <t>Green Grass</t>
  </si>
  <si>
    <t>https://www.bfro.net/GDB/show_report.asp?id=1102</t>
  </si>
  <si>
    <t>Gregory</t>
  </si>
  <si>
    <t>Kirk Brandenburg</t>
  </si>
  <si>
    <t>Hello I am from rural South Dakota and i have a strange sighting that I saw about 6 years ago. I was Driving truck and this was about at 5 in the morning still dark in the fall of the year around the end of november. I come onto hwy 44 from 1806 and i turned east onto 44 about 2 miles from the platte-winner bridge on the missouri river. About 200 to 300 ft or so from when i turned there was a dark figure on the right hand side of the road crouching down. At first i thought it was a deer or a fabled moutian lion but it was too dark colored and the only thing that made me write this now was as i drove past it it stood up. this thing was tall enough to look into the top of the passengers side window of my straight truck. This would have made it a little over 7 feet tall. I have never said anything to anyone about this around here because no one would have beleived me. I have lived in this area my whole life and an avid hunter and fisherman, i have never seen anything like this.</t>
  </si>
  <si>
    <t>200-300 feet east of the 1806 Hwy 44 junction</t>
  </si>
  <si>
    <t>Hwy 44</t>
  </si>
  <si>
    <t>river</t>
  </si>
  <si>
    <t>oak trees , cedar trees</t>
  </si>
  <si>
    <t>bottoms of feet were lighter than hair in color , when crouched the weight was on the balls of the feet , wide shoulders</t>
  </si>
  <si>
    <t>crouched on the side of road then got up and walked off road when truck approached</t>
  </si>
  <si>
    <t>crouched then got up and walked</t>
  </si>
  <si>
    <t>I spoke with the witness by phone and found him to be a credible observer. The following details can be added. The sighting lasted 10-15 seconds as he approached the unknown animal in his truck and then drove past. The animal was on the right shoulder of the road and clearly illuminated by the truck's headlights. The witness could see the back side of the animal as it crouched like a baseball catcher. As the truck got within about 15 feet the animal stood up on two legs and began moving to the right, away from the road, just as the witness drove by. It could be seen for the last time through the passenger side door window and stood as tall as the top of this window. The witness was driving a 2004 Sterling Acterra Straight Truck. On this model of truck the distance from the top of the passenger side window to the road surface is 8 feet. The animal was a solid dark brown color except for the bottoms of its feet which were much lighter in color and could be seen as it crouched with its weight on the balls of its feet and toes. It was covered with hair that was smooth in spots and ruffled in others. The hair coming off the head was longer. The width of the shoulders was extensive and wider than a person wearing football shoulder pads. During the entire sighting, the animal kept its back to the witness. This area of South Dakota is not known to have bear. The witness is an experienced hunter and knows it was not a bovine, elk or deer. The witness did not see any other vehicles nearby. On his return trip later in the day, the witness stopped and inspected the sighting location. No tracks were found due to the frozen conditions, but there were remains of a road kill animal at or near where the unknown animal had been crouching. The satellite photo below shows that the sighting location is near the Missouri River and has ample trees and brush as the prairie breaks into rolling hills and ravines sloping down to the large river. A healthy population of deer and other wildlife is present. There is also a cattle feedlot very close to the sighting location that may provide a grain or silage food source. Satellite view of sighting location.</t>
  </si>
  <si>
    <t>https://www.bfro.net/GDB/show_report.asp?id=29455</t>
  </si>
  <si>
    <t>i just started working as a police officer, and i was assigned the midnight shift. i was doing my basic patrols, when i was runing low on gas. the officer who was working the evening had the gas card with him and he lived approx. 7 miles south of wanblee on a gravel road. i did speak to him over the phone and he said that he'll be waiting for me to come get it. i drove out to his residence and i did get the card and i started driving back into wanblee. as i was coming over a hill (the ditch area is approx.4-5 feet deep, on both sides of the gravel road) my patrol unit was a chevy tahoe, which did sit kind of high to the ground. i was north-bound when i started to descend the hill i noticed some thing "bobbing" in the ditch (west side of the road) and i was kinda high off the ground. i thought it was a bat or a bird, so i did'nt think nothing of it. the next minute, i did saw something run across the road, right in front of me. it was running towards the east. i did see what i think was the shoulder area to the thigh area, through the windshield. i had a side view of this thing. i could still remember seeing the reddish-brown hair which covered the thing. the hair looked to be approx. 4-5 inches in length. and the overall torso/body from what i could see, was slim. from the chest to the arms. the arms were long and slim, i do not remember seeing the hands. it only happened for a brief second or so, but what ever it was.....was very fast. i did stop and turn around to try to see what it was , but it was gone</t>
  </si>
  <si>
    <t>Wanblee</t>
  </si>
  <si>
    <t>hwy 44</t>
  </si>
  <si>
    <t>hills , valley</t>
  </si>
  <si>
    <t>slim</t>
  </si>
  <si>
    <t xml:space="preserve">torso and arms were slim , </t>
  </si>
  <si>
    <t>running , arm swinging</t>
  </si>
  <si>
    <t>I have had the opportunity to talk with this officer many times over the phone, by email, while meeting with him and staying at his home and I have visited the location. From our discussions, a few details can be added. He was driving at a moderate speed of about 35 m.p.h. when, out of the corner of his eye he noticed some movement off to his left. Almost immediately, within two or three seconds a large upright figure dashed across the road from his left to right. The sighting lasted for just a second and crossed so suddenly that he didn't even have a chance to step on the brakes until it had already passed in front of him. The figure was brightly illuminated in his headlights but was so close, probably within five feet, that he was only able to see from its thigh to its shoulder. The lower legs were out of his view beneath the hood of the vehicle and the head was above his immediate field of view and out of the light. He described the torso and arms as "skinny" and mentioned the prominent swinging of the arms. Several local residents and police officers are now in contact with each other. Their investigations are continuing. David Petti</t>
  </si>
  <si>
    <t>https://www.bfro.net/GDB/show_report.asp?id=13691</t>
  </si>
  <si>
    <t>Lawrence</t>
  </si>
  <si>
    <t>I travel, every year on vacation, to South Dakota to do some camping in the Black Hills and have for the past three years camped in the same location. I belong to a club of outdoor enthusiasts, we travel to certain locations to scratch a living from the earth for a few days and once you have the fever there's no such thing as a nonworking vacation. This last trip (June 2008) I had an experience I couldn't explain: I was asleep in my tent; I was the only person left in camp everyone else had packed up and left. I wasn't too concerned as I have camped by myself in this area several times and could only recall one other time when I felt like something was nearby perhaps a cougar or other predator type animal as the crickets stopped chirping and the whole area became extremely quiet. This particular night I was sleeping soundly and was then suddenly awake and aware that something was up, everthing was silent. I didn't know what had woken me at first but I reached over and checked my watch seeing that it was 3:11am I thought to myself I need to get back to sleep, then I heard it; someone or something was moving around in the stream below my camp. Not directly below, but more to the north and west of my camp following the curvature of the stream. Picture a curving "L" shape. Now rotate the "L" 1/4 turn to the right, apply that to moving stream water, my camp sits above the water 20 to 30 feet in the inside turn of the "L". I heard splashing in the stream and then, SMACK....SMACK. There was a pause of a few seconds then SMACK....SMACK....SMACK. It was two rocks being hit together in a pattern. Ok, creepy and not what I was expecting, I reached over and put a shell in the chamber of my weapon and checked the safety. I'll give it a few minutes and if nothing else happens I'll go back to sleep. Nothing else did happen except when the sun came up I packed up and left. The area around the stream is covered in rocks of every size and shape from small pebbles to boulders as big as cars and trucks. I didn't think to look for tracks. I was still the only one there and I didn't know what to think, except that if someone thought it was fun to show up at a secluded camp at that time of night to smack rocks together there must be something wrong with them and it's time to vacate the area. A few months later I saw a program on primates and how they will knock rocks and sticks together to communicate I put two and two together and realized I may have had an encounter.</t>
  </si>
  <si>
    <t>Hwy 14A west of Sturgis</t>
  </si>
  <si>
    <t>Deadwood</t>
  </si>
  <si>
    <t>Hwy 14A</t>
  </si>
  <si>
    <t>Black Hills</t>
  </si>
  <si>
    <t>rock clacking , moving around the stream</t>
  </si>
  <si>
    <t>3 clacks, a 2s pause, 3 more clacks</t>
  </si>
  <si>
    <t>[Thomas Bruns is a native of South Dakota, living there for over 25 years, and has spent much time in the Black Hills]: I discussed the events of this report at length with this witness. He is from Minnesota, and frequently goes to the Black Hills of South Dakota to camp at a private Gold Claim area. He is a member of a group with access to this private land. This area is very isolated and requires a four-wheel drive for access. He camped next to a creek about 10 feet wide. The stream bed contained many different sized rocks, but no rocks were on the shoreline. Thus, it is doubtful that an animal could have been walking on the shoreline and caused rocks to tumble, causing the “clacking” noise. Also, the sound of the clacking was very loud and distinct, in a pattern. With further thought, he remembered the clacking to be a pattern of three clacks, about a 2 second pause, then repeated two more times. This made him think some person was there who shouldn’t have been, so he loaded his weapon for protection. He also distinctly remembers how quiet it had become, with no sound whatsoever other than the rock clacking. A very interesting fact, which we discussed, was how while watching a television show he learned that primates will hit rocks and sticks together to communicate, and this is when it dawned on him that he might have been visited by a large primate. Rock clacking is often reported during sasquatch encounters and on BFRO Expeditions. Overall, this gentleman was very sincere and truthful in his description of this encounter, and most probably had a nighttime visit by a Sasquatch. Of note: Other reports for the adjacent counties of Meade, Pennington, and Custer are found on the BFRO website. The Bear Butte Report the witness is referring to is Report #1082.</t>
  </si>
  <si>
    <t>https://www.bfro.net/GDB/show_report.asp?id=25415</t>
  </si>
  <si>
    <t>I would like to start by saying i’m an avid hunter, hiker, and all around outdoorsman. I was going to the SD School of Mines at this time for engineering. It was late October 2012. I went solo camping in Spearfish Canyon area on Black Hills forest land. The location is near Devils Bathtub. I was going up an unused logging trail when I noticed the sun was getting low so I knew I had to find a place to rest or I’d end up setting up camp in the dark. I quickly found an overgrown logging trail that veered off to my right. The foliage consisted of either aspen or a birch thicket butting up to the edge of the trail with very little room to walk on the gravel trail. This continued for 20 yards at which point I came out into a fork in the trail. The fork had a patch of grass just big enough in it for me to set my tent up as the surrounding area was strung with rock, uneven ground, and thick overgrown trees. I watched as the sunset and laid in my tent for what felt like an eternity as the sun was setting by 7ish at this time of year and I of course forgot my book back in my vehicle. I startled from my relaxed state for all of a sudden I received a call. This was unusual because cell service drops when you go into the canyon, but I was high enough up to get a few bars. The call was from an officer working for the Spearfish Sheriffs Department. He had seen my car at the trail head. Usually only people go on day hikes in this area as the terrain is too aggressive for any camping, and it’s very popular for inexperienced hikers to get hurt on. The sheriff thought the worst and was able to look me up on Facebook and found my phone number, thus explaining the call. We chatted for a short while and once he figured out I was well equipped and knew what I was doing it put him at ease and called off a supposed search party! Apparently the party hadn’t left Spearfish yet, but still. The sheriff told me to give him a call once i made it back to my vehicle the next day. Real down to earth guy he was. I then called my parents who had been informed I was “lost” to put them at ease. I finally attempted to go to bed. Of course sleep would elude me this night. I had been laying in my tent for a couple hours not able to sleep. It was 11PM when it all started. First I heard what sounded like a bird whistling a short tune a couple feet to the east of me, but it sounded more like a person. A second after that, what sounded like a tree trunk hitting another tree trunk came not too far away from my tent to the south and 15 seconds after that something, on two feet started walking towards my tent. The steps where slow, long, and heavy. All I could hear was the steps and then came the skunk-y-trashy smell that almost burns the nostrils. I sat up in my tent (rain fly wouldn’t allow me to see outside of it), drew my hunting knife, and I screamed at the top of my lungs all the profanity I could muster at what ever had approached my tent. The scariest part was, it stopped for a second and continued with it’s long slow heavy stride beside my tent and headed in the direction of the tree noise heard earlier. It made no other noises but the smell lingered for a good fifteen minutes as I laid in my tent quivering. I called the sheriff about a half hour after this and described the whole account. We talked about every detail I could think of and walked through every animal it could have been in the hills. Nothing matched up. He told me he was an avid hunter of the area and it sounded like nothing he’s ever encountered. He then asked me if I was planning on coming back down that night. I made the decision to stick it out since I didn’t want to be stumbling around in the darkness with whatever was out there, probably not to far away. I passed out from all the adrenaline. This was not the end of my experience. I awoke at around 2AM and started hearing more tree knocks in the same general area of the last time and then the whooping noises started. First came a whoop near the tree knock area and then whops where a few seconds apart maybe a mile away and MORE whooping noises and tree knocks where heard even farther away possibly across the canyon. I laid there in the thick of it not ever experienced anything like this, shaking in my sleeping bag with my sorry excuse for a hunting knife. I can truly say I’ve never been that scared in my life. I felt like the noises where coming from all over the forest. At this point I excepted my fate and was comfortable with the thought of death as I didn’t know the intentions of these creatures. I look back and laugh at the thoughts I had. These literal monkey-like whoops continued for about 15 minutes and I didn’t once think of recording it due to my paralyzing fear. Each whoop sounded different depending on the area it was coming from and would differ in length and strength. As soon as the hint of light crept over the trees I slowly unzipped my tent to find not a single sign of what ever had been there that previous night. Of course I didn’t know what to look for at the time. I quickly packed everything up and hiked out of the same way I came. Before I left that offshoot trail I turned around and said “thank you” and bowed, in case something or some one was listening. I wanted to let it know I was grateful, even though it wouldn’t understand. I called the sheriff as soon as I charged my phone in my vehicle let him know what all he had missed. Once again he was dumbfounded. I never was big into Bigfoot before this but ever since then I go into the woods with a different level of respect.</t>
  </si>
  <si>
    <t>I parked my vehicle at Devils Bathtub trailhead on Cleopatra Rd, just off the Spearfish Canyon Highway. The time was roughly 2pm. I hiked into the Devils Bathtub trail and reached the end of the trial where there was a fence that said “No Trespassing”, so adventurous me scrambled, parallel to the boundary, up a steep loose dirt incline for what felt 30 yards up the side of the small canyon. I came to a game trail and made my way north, back was facing the boundary, for a quarter mile to where there was a disused logging trail. I then started heading up the disused logging trail farther and farther up to the rim of Spearfish Canyon, maybe 2-3 miles.</t>
  </si>
  <si>
    <t>Spearfish</t>
  </si>
  <si>
    <t>Cleopatra Road</t>
  </si>
  <si>
    <t>Devils Bathtub Trail</t>
  </si>
  <si>
    <t>forest , thicket</t>
  </si>
  <si>
    <t>pine trees , aspen trees , birch trees</t>
  </si>
  <si>
    <t>walking around tent, whooping , wood knocks , whistling</t>
  </si>
  <si>
    <t>whoop , whistle</t>
  </si>
  <si>
    <t>I had a very nice chat with the witness. He was glad to get it off his chest. He also had many questions. As he mentioned, he was there just to get away from civilization for a while. Not hunting, just camping. Just some peace and quiet in the forest. Well, he didn't get the peace and quiet. No fires were allowed that year due to drought. All he had was a head lamp. That was all he needed because he was just going to read a book. But he forgot his book so he was just laying there watching the forest go from light to dark. When the whistling began it seemed like "more of someone whistling a tune, more than a bird call." This was "just a few feet away from me literally" and within seconds came the tree knock. As stated the whistle was from the east of him and the knock to the south. Then came the steps. He estimated they began no more than 10 feet away. He "felt the heavy thud-thud-thud of the steps and I could hear the gravel and rocks crunching under the feet". He screamed "every profanity I could muster." The creature stopped (as if to listen?) and then kept going. He felt the creature "stopped no more than 1-2 feet from the front of my tent" while he was screaming. He could see nothing because of the rain flap configuration on his tent. After it (or they) walked off the forest became silent. He gathered himself for about 30 minutes before he called the sheriff. The only thing to add to the conversation with the sheriff (documented in the report): Neither of them brought up a Sasquatch. Second event: He was awakened by the sounds of knocks around 2AM. He started hearing more tree knocks in the same general area of the last time, and then the whooping sounds started. First came a whoop from the nearby tree knock area, and then some whoops a few seconds apart maybe a mile away, and then more whooping noises and tree knocks even farther away, possibly across the canyon. The witness had no working knowledge of Sasquatch before these events, nor any preconceived notions. He had heard of them, probably seen an item or two in the media but that was it. Even though he is a hunter and spent hours upon hours in the forests, nothing ever gave him pause for thought about Sasquatch, until that night.</t>
  </si>
  <si>
    <t>https://www.bfro.net/GDB/show_report.asp?id=63646</t>
  </si>
  <si>
    <t>Meade</t>
  </si>
  <si>
    <t>My sister says I must tell this to this WWW sight. So here goes. In June of 1996 I was a helper at a vision quest on the Cheyenne side of Bear Butte. This is a state park as many or all of the sacred sights of the indigenous peoples of this land are. Camp was set and people went off to do errands as the painters had yet to arrive. I know that I should explain some of the terms I use, but please bear with me, that isn't the point. Anyway the head woman askes me if I wouldn't mind serving the next camp over some soup when they are done with their work, I say sure. I find myself alone on the back of the butte when the men also leave for town, Sturgis, S.D. I am standing at the cook stove wondering what to do with the pot of soup, set it on the ground or put it over on the table, etc. I happend to glance out across the camp and to the ridge beyond, about 100 yards. Over the top he came. I say He because I felt this was so. He was as stunned as I was. I dropped my eyes, I don't know why. I looked back but in that moment I felt a rush and the feeling that someone pulled on the back of my t-shirt. No mortal being could travel that fast nor could they come unseen. In that moment I was changed. I no longer can nor will poke fun at the cooks who have seen things that few others have seen. My body was charged, goose-bumps. I spoke outloud, "I'm going to my tent now," as if to let him know I felt no threat. I didn't but I was unnerved. The elders in camp at breakfast dismissed my sighting as (run of the mill, no big thing) as many see him back there. Good luck for the camp, people who stand in the doorways see him. as in , when alone, watching the fort, or in this case camp..many who are fire keepers for lodges have seen him skirt the encampment like no big deal. Well, I don't care what the Northern Cheyenne say, it was a big deal for this Sioux. As I struck camp days later I thought of the feeling thesurprise we both felt..how could he be startled by a human, I know he had so many more powers than we humans..he can move unseen, so fast.</t>
  </si>
  <si>
    <t>Cheyenne side of Bear Butte State Park</t>
  </si>
  <si>
    <t>Bear Butte State Park</t>
  </si>
  <si>
    <t>forest , mountains , lake , stream</t>
  </si>
  <si>
    <t>walked over hill</t>
  </si>
  <si>
    <t>https://www.bfro.net/GDB/show_report.asp?id=1082</t>
  </si>
  <si>
    <t>Pennington</t>
  </si>
  <si>
    <t>I was driving home to Custer,SD from Keystone,SD on Highway 244 or known as the Mt. Rushmore Rd. At about 5:20 in the evening along the side of the road was a large bigfoot.I looked right at him as I drove by . It was Reddish brown in color ,hairy,very tall, with long big arms and slightly hunched over. I drove by at about 40 mph and when I looked in the rear mirror it was gone. Later the next day I went back to the spot to look again and found nothing but a well used trail; I didnt go up the trail . It was about 1mile west of horsetheif lake.</t>
  </si>
  <si>
    <t>west of Horsetheif Lake about 1 miles just after 4 in row road signs and before sharp right curve</t>
  </si>
  <si>
    <t>Keystone</t>
  </si>
  <si>
    <t>Hwy 244</t>
  </si>
  <si>
    <t>Horse Thief lake</t>
  </si>
  <si>
    <t>long hair on thighs</t>
  </si>
  <si>
    <t>Several details can be added after a telephone interview with the witness. Shortly after dark, the witness was driving westbound and saw the figure three to four feet off the south side of the road. Although it was a very brief sighting of only two or three seconds as he passed by the figure, the witness claims to have gotten a fairly good look at it. It was standing just past several road signs, one of which was a "No Passing" sign, and appeared to be about the same height as the signs, which he estimated to be about eight feet. The creature was facing south, giving him a left-side profile view, and did not move while in his sight. He mentioned the reddish-brown color to be much like the tree trunks in the area. The head was only visible as a hump as the figure appeared to be slouched over and slightly forward. The arm reached to its knee. He noticed hair that was several inches long on the thigh. He described the large figure as not fat, but lean. The immediate area is the highest in the Black Hills and in South Dakota at 6,000 - 7,000 feet in elevation and on the north slope of Harney Peak, the highest point in South Dakota and the Black Elk Wilderness Area. The witness mentioned that the sighting location is also a very common game-crossing area and the entire region seems to currently be over-populated with deer and elk. David Petti</t>
  </si>
  <si>
    <t>https://www.bfro.net/GDB/show_report.asp?id=16557</t>
  </si>
  <si>
    <t>18-20</t>
  </si>
  <si>
    <t>Sorry if duplicate, I keep hitting some key that throws me out of this page. Auditory report. Returned home after Vol Fire Dept meeting and heard weird howling. Got my digital voice recorder from inside the house and obtained roughly 4.5 minutes of it on tape. Ululating howl with some echo off of nearby cliff face. I estimated the sound to originate (nearby). I am an avid outdoorsman and have lived in the Black Hills for over 40 years. This sound was odd, did not fit the pattern of any animal species I am aware of. We have Coyote, Mountain Lion, Big Horn Sheep, White Tail deer (occ. Mule deer) frequenting my home place. Bobcat, skunk, etc. Elk are within 1-2 miles. Wild animal park (Bear Country USA) is (nearby) and has Black Bear, Grizzly Bear, and Wolves to name a few. We often have sounds from there drift in and what I heard was not any of them, either. Would like someone there to listen and render an opinion on the origin of the sounds. On 20th sound was more distant, perhaps 1.2 to 2 mi, fainter and without the echo. It appeared to be originating North-Northwest that night.</t>
  </si>
  <si>
    <t>7 miles south-southwest from Rapid City</t>
  </si>
  <si>
    <t>Rapid City</t>
  </si>
  <si>
    <t>forest , meadows , pasture , canyons , ravines , ridges</t>
  </si>
  <si>
    <t>Ponderosa pine trees , svrub oak</t>
  </si>
  <si>
    <t>I first interviewed the witness the day after this report was submitted. During our long discussion, his enthusiasm about recording these unusual vocalizations, similar to those that he had heard previously, was clear and he was eager to offer them for the consideration of others. He thought it possible that the audio might be sasquatch-related given the other reports in the general area, because they sounded somewhat like some other supposed possible bigfoot recordings, and because he did not have what he considered to be any other likely explanation. The recordings were forwarded immediately thereafter. After review by myself and several other associates, I also considered them sufficiently unusual to merit their public release for the review of anyone so interested. I visited the location the following August, shortly after two additional and similar recordings were obtained, as part of frequent follow-up in recent years to many various reported observations in southwestern South Dakota. Due to many direct and credible witness contacts, personal and on-location visits and interviews, a fairly-thorough familiarity with the region, and an almost-certain sighting of my own, it is my opinion that the Black Hills and Pine Ridge Reservation region apparently provides a suitable and continuing habitat area for some of these creatures and further investigative efforts are intended. The following long recordings are complete, un-edited and as provided by the witness.</t>
  </si>
  <si>
    <t>https://www.bfro.net/GDB/show_report.asp?id=23214</t>
  </si>
  <si>
    <t>I was visiting my family’s former home and treated myself with a night’s stay at the cottages. They lie along the road running through from Deadwood to Rochford. The campground was empty save for me, even the proprietor was not home. They have beautiful pastures and a huge assortment of farm life - from turkeys to quail to goats and llamas donkeys and horses. Their fields run right up to the forest, probably not even a football fields length away. I was sitting outside watching their antics and enjoying the evening air. Suddenly, something started to howl in the woods to the west. Everything alive on the place froze in that same moment and all of their heads - mine included- swiveled toward the sound. I cannot begin to describe it, but I had grown up in these hills and know it was nothing I could identify. The sound was somewhere between a howl and a scream and just echoed. It went on for 3-5 minutes, and every creature stopped to listen. I didn’t hear it again while there. I didn’t tell the proprietor when I saw him next. Since then, I’ve listened to recordings to try and identify the sound and the recent recording by the hunter out of Canada is an exact match. That’s what impelled me to report it.</t>
  </si>
  <si>
    <t>4 miles north of Rochford at Carsten's Cottages</t>
  </si>
  <si>
    <t>Rochford</t>
  </si>
  <si>
    <t>Rochford Road</t>
  </si>
  <si>
    <t>Carsten's Cottages</t>
  </si>
  <si>
    <t>meadows , fields , forest</t>
  </si>
  <si>
    <t>all the animals stopped and looked toward the sound</t>
  </si>
  <si>
    <t>https://www.bfro.net/GDB/show_report.asp?id=65588</t>
  </si>
  <si>
    <t>Shannon</t>
  </si>
  <si>
    <t>For the past four years my family has seen a creature unidentifiable to us; these sightings have been at our home seven miles north of Porcupine, South Dakota. The creature appears to be seven to nine feet tall and has left a couple of footprints that measured 18 inches long and 7 inches wide. It stands up straight and has a slight hunch when walking. We have also found hair; possible saliva mixed with grass, and dried blood stains on cactus. There have been small trees broken on the property; they look snapped which would take such strength. It has often been seen running at high speed, too quickly to follow. I and most family members have seen this creature continuously – not just once; sometimes days pass between sightings.</t>
  </si>
  <si>
    <t>junction of Bureau of Indian Affairs Hwy 27 and 14 on the Pine Ridge Indian Reservation</t>
  </si>
  <si>
    <t>Porcupine</t>
  </si>
  <si>
    <t>BIA Hwy 27 and BIA Hwy 14</t>
  </si>
  <si>
    <t>Pine Ridge Indian Reservation</t>
  </si>
  <si>
    <t>hills , valleys , swamp</t>
  </si>
  <si>
    <t>gold</t>
  </si>
  <si>
    <t>squatting on the side of a ridge , running around house</t>
  </si>
  <si>
    <t>possible saliva, hair, and blood recovered</t>
  </si>
  <si>
    <t>Beginning in the late summer or early fall for the past four years, a family begins seeing a large bipedal animal around their home site during the evening hours. Usually, they are alerted to the animal’s presence by the family dogs, but they have occasionally surprised it causing it to hastily depart. It is normally seen each fall and spring and usually stays outside the perimeter of their surveillance and lighting system. On at least two occasions late at night when the outside lights were turned off, the creature has come close enough to the house to knock down a rain gutter downspout and to throw a dog against the side of the house, stunning, but not killing it. Also, it is alleged to occasionally slap the side of a parked box truck as it passes through the area. In the fall of year 2001, a sample of unknown hair was found and retrieved by a 13 year old granddaughter from a small shed on the family property; she was sent by her mother to investigate two dead dogs found there by other children. The dogs appeared to have been torn apart, but not eaten. The suspect hair was snagged on a metal tub’s torn handle which, she indicated, was about five feet above floor level at the time. She took the suspect hair to her mother and grandmother where the latter compared it with some horse hair before it was placed in a sealable plastic bag. The family attempted to have the hair identified by a local taxidermist with negative results. The hair sample was then placed on a back shelf where it remained until given to me on 2 November 2002. The hair sample that I received appeared to be dark brown or brindle in color and appeared to be about 3 to 5 inches in length with several strands appearing to have tapered ends. There was one strand of hair that may have been from a horse’s tail, but I could not be sure. I obtained a small cutting of the young girl’s hair for comparison. I also received a sealed plastic bag containing a wad of grass mixed with possible saliva from the creature. These samples were sent to the BFRO’s evidence curator. During an evening in December 2001, the reporting witness saw the creature for the first time as he was trying out a new spotlight. The creature was seen squatting or sitting on the side of the ridge west of the family home site. The witness could only see its upper torso which he described as being covered with reddish brown hair; its eyes reflected a gold color. Further observation revealed the creature to be very tall which prompted the witness to halt his observation and quickly depart the area. During a later spotlighting session at the family home site, he again observed a very tall bipedal creature standing near some trees south of his sister’s house exhibiting the same gold colored eye shine as he had seen before. Upon being spotlighted, the creature moved quickly toward and up the ridge west of the house. The witness has found possible large foot impressions around the home site at various times and has photographed some of them. The photos that he provided me have been sent to the Wyoming curator for his opinion. In the spring of 2002, the family patriarch’s son-in-law, a Captain of the Oglala Sioux Tribe Police, heard some unusual late night sounds through his bedroom window. He described the event as beginning at 12:09 AM as he retired for the evening and ending at 12:15 AM. He heard a flurry of barking dogs to the south followed by the sound of a heavy biped running north toward his house. He described the runner as stopping directly behind his house next to his closed window. As the unseen runner stood outside his window, he insisted that its breathing was heard at the same height above ground as the bedroom window, about nine feet. He compared the runner’s breathing to the sounds of playing children which he is accustomed to hearing below the window. He described the runner’s breathing as unusually slow and deep and sounding as if it was congested. Fear of the unknown caused him to refrain from opening the window to investigate the runner. He has since seen the creature on two separate occasions this fall of 2002 and has given chase both times in his 4X4 service vehicle. His last pursuit of the creature followed it over the ridge west of his sister-in-law’s house where it apparently hid in the bottom of the next draw. The creature escaped up that draw by doubling back on its pursuers. Its eye shine was seen as it escaped, but he couldn’t remember the color. He was emphatic that the creature’s eye reflections appeared much larger than any other animal’s eyes he has seen at night at that distance. A later search of the area around his sister-in-law’s house located one partial footprint that appeared to have been made by a running biped – the impression of the toes and ball of the foot were most pronounced and, according to the Captain, dwarfed his own size 13 foot. Unfortunately, he was unable to preserve the print long enough to photograph it and he didn’t have any casting material available. Because all interviewed witnesses appeared to relive their encounters as they related them to me, I conclude that their experiences were real and are credible.</t>
  </si>
  <si>
    <t>https://www.bfro.net/GDB/show_report.asp?id=5173</t>
  </si>
  <si>
    <t>New Hampshire</t>
  </si>
  <si>
    <t>Belknap</t>
  </si>
  <si>
    <t>Christopher Noel</t>
  </si>
  <si>
    <t>I moved to this location in New Hampshire in 2001. I have had several sightings over the past few years. Usually from my living room while I am watching television. I know this sounds weird. But, I am serious. My couch sits facing my picture window. Beyond the picture window, there is a small creek and an empty wooded lot. I have seen deer, bear, turkey, racoons, moose and fox on my property. It is in a part of Gilford called Gunstock Acres. It usually happens in the late evening on a dark summer night. No paticular date or time. From the ground to the top of the window has got to be at least 10 feet tall. This creature is about 9 feet in height. Dark deep brownish long hair, and walks upright, similar to a human. I have seen it go one direction, then go past the window in the other direction several minutes later, or it just walks away until the next time I see it, which has been about once a year. I have seen it looking more like a shadow when my lights in the house are on. I am usually caught off guard, and am startled when I've seen it, in disbelief, but there is no other explanation. Last summer I happened to tell my husband and family that I saw Bigfoot again last night and my oldest son said he seen it the night before, passing by the window, and it looked right in at him as it was passing by. He described the same creature except that he saw the face. And he swears it is a Bigfoot too. He was creeped out about it, and I think he still is. My son is in his 20's. This is part of the Great North Woods, with lakes, mountains, rivers &amp; caves. Plenty of places to hide. I have heard strange grunting noises, tree limbs breaking, screams, and walking sounds through my wooded lot. I refuse to go outside after I have seen it, and turn all the outside lights on, until I forget about it again. We have seen some huge prints out there in the winter going around the house, but they were unidentifiable. Due to the large amounts of snow we have gotten during storms, the tracks get filled in. I am spooked by it, but it hasn't done anything to any of us, except look in the window at us. I know what I have seen, and I haven't told many people as they would think we were crazy. So, my family and I would like to know what this creature is, and is it possible that it is a Bigfoot? We beleive it is, as we know what we have seen. It can't be a black bear, as this is too tall, and walks a distance on two legs and like a human, so it couldn't be a moose either. It is built like a really large broad-shouldered man, and muscular, but covered in hair. My son said that the face is hairy also, but the skin on the face is a lighter color than the rest of the body.</t>
  </si>
  <si>
    <t>Gilford</t>
  </si>
  <si>
    <t>Rt. 11A</t>
  </si>
  <si>
    <t>mountain , lake , river , creek , wetlands</t>
  </si>
  <si>
    <t>swaying behind tree , walking past house windows and looking in</t>
  </si>
  <si>
    <t>I contacted the report writer and immediately received a long, detailed message back with further aspects of the situation filled in. I then visited the residence on June 27/28, 2009, spent four hours with Mr. and Mrs. J., exploring in the woods near them, at the base of Gunstock Mountain. We came across a good number of tree twists and some potential tracks, but none good enough to cast. We found a deer rib hanging in a tree. I stayed the night in a spare room, and set up the thermal camera aimed at the tree line where the family has been leaving food for the past eight years. In the morning, the food was gone, but the footage revealed raccoons and a fox as the culprits that night. Three members of the family (the mother, her twenty-two-year-old son, and eighteen-year-old daughter) told me in detail about their sightings. A total of five times, they have seen a Sasquatch either walking past the living room windows or (in one case) just looking in. The mother has also seen one, on a moonlit night, in the woods behind and above their house, swaying back and forth behind a tree. She showed me this tree and it is approximately seventy-five feet from their kitchen window. When I showed them the Mike Greene thermal footage, she said that that swaying behavior was the exact same that she witnessed. The daughter has heard the Ohio Howl several times, both close by and at a distance. She also saw a large-eyed, partially hair-covered face at the living room window one night, and when I asked her, "Did you lock eyes with it fascinated, or run into your room and throw the covers over your head?", she answered, "The second." I found all members of the family credible and sincere and their residence, so close to uninterrupted, mountainous territory, conducive to such visitations.</t>
  </si>
  <si>
    <t>https://www.bfro.net/GDB/show_report.asp?id=26113</t>
  </si>
  <si>
    <t>Chesire</t>
  </si>
  <si>
    <t>Bill D.</t>
  </si>
  <si>
    <t>My girlfriend and I were staying at her parent's house near Marlborough, New Hampshire. I am writing on her behalf because of my access to the internet. I also have an interest in bigfoot related stories and lore and so am familiar with this website. However, I have not had any experiences or encounters myself. This particular night, my girlfriend was startled by an unusual howling scream while watching t.v. at approximately 11:45 p.m. (her father and I were asleep and did not hear anything). The howling scream seemed to eminate from across the street in an area that is heavily wooded. At the first scream she thought that she must have heared an injured person's cry. There were approximately four screams (although she is unsure about this), each about 5 seconds apart. After hearing the second scream she went to the front door (about 10' from her) and stood outside on the stoop where she heard the last two screams. She estimated the distance to the screams as approximately 400 feet, to the other side of the street where there is a solitary house. I believe, however, that the screams may have been much farther away. She says that they were 'very loud' and stationary, i.e. they didn't sound louder or fainter with each progressive one. She also notes that they sounded as if from around the corner of the house, not a clear shot from her to the point of origin. In other words, she doesn't beleive that the 'animal' could have seen her at the front door. The next day she described what she heard to me and I immediately thought of the recordings from your site. Her description sounded alike. After returning from our trip I played the recordings to her (over the phone) and she says, "identical," specifically the 1978 recording from Snohomish County, Washington.</t>
  </si>
  <si>
    <t>Marlborough</t>
  </si>
  <si>
    <t>Porter Lane</t>
  </si>
  <si>
    <t>partially overcast</t>
  </si>
  <si>
    <t>new neighborhood , forest , mountains</t>
  </si>
  <si>
    <t>scream , moan</t>
  </si>
  <si>
    <t>calls 5-10s in duration repeating 6 times</t>
  </si>
  <si>
    <t>Original report submitted by witness boyfriend. Investigator interview provided slightly different detail (not unusal with second hand reports). Witness stepped outside the house for a breath of air late at night (between 11 &amp; 12 pm) and was treated to a series of close range vocalizations described as "overpowering" in volume and of a wailing-roar-scream in timbre. Vocalizations began less than 1 minute after she exited the house and came from across a small dirt road "about a basketball court away" in range. The calls were 5 - 10 seconds in duration, repeating approximately 6 times with about a one second pause in between. It is possible the witness surprised and/or startled the animal which was either passing by or loitering close to the otherwise dark, quiet house. The witness additionally described the vocalizations as a "scream-moan-something hurt" with enough power to be clearly heard reverbrating throughout the surrounding area, a mix of woods and farm fields. There were no other witnesses and nothing additional heard or seen. The type and volume of the calls do not correspond to any know local wildlife. The area has a history of vocalization reports and sightings (where the animals are referred to as ' wood apes ' ) going back to the pre-colonial period.</t>
  </si>
  <si>
    <t>https://www.bfro.net/GDB/show_report.asp?id=6668</t>
  </si>
  <si>
    <t>Many years ago I lived up in Coos county in New Hampshire. Some of the old men would talk about things called "wood devils" that live in the woods. There aparently were alot more of these creatures back in the 1930's than there are now. These Wood Devils were tall and very skinny. They are grey colored and very hairy. I guess that people saw them mostly when they didnt expect to. They stay in the deep woods. They can run very fast. When a person walked through the woods he would nearly walk into one before he spotted it. They hide by standing upright and still aginst a tree. As a person aproaches it it will stand against the opposite side of the tree. As the person passes it will move so that the tree is always between the person and the tree. If it cannot hide it will still stay perfectly still until it knows the person sees it. They make awful screams. They have a semi human shape, but their faces dont look at all human. I have never seen one, but the people who said they did were regular church goers and would strap their kids for lying. I dont think they would carry on discussions of things they made up.</t>
  </si>
  <si>
    <t>very hairy , did not look human</t>
  </si>
  <si>
    <t>stand on opposite side of tree from human , stand very still when human is aroun</t>
  </si>
  <si>
    <t>very fast running</t>
  </si>
  <si>
    <t>https://www.bfro.net/GDB/show_report.asp?id=1192</t>
  </si>
  <si>
    <t>Crystal Panek</t>
  </si>
  <si>
    <t>Possible vocalizations on the 1400 acre farm we manage. This happened in the fall of 2014. I was outside on the deck and was listening to the coyotes out back. They were quite loud. I heard a howl like I have never heard before. I heard it 2 more times and then quiet. I have been out in the woods for most of my life. I have hunted extensively and never heard anything like this.</t>
  </si>
  <si>
    <t>on a farm 2.2 miles past Errol towards Colebrook</t>
  </si>
  <si>
    <t>Errol</t>
  </si>
  <si>
    <t>Rt. 26</t>
  </si>
  <si>
    <t>farmland , stream</t>
  </si>
  <si>
    <t>3 screams 10s apart , howl with the coyotes</t>
  </si>
  <si>
    <t>A.J. owns and operates a 1400 acre buffalo and elk ranch in Errol. Clear Stream runs directly through his property. A.J. indicated that the incident took place in the fall of 2014. He couldn't remember the exact date - but indicated that it was either September/October time frame. A.J. stepped out onto his back deck around 6:30 - 7:00 pm - not quite sure the exact time - but, it was getting dark - it was a clear evening. He could hear a pack of coyotes howling and yipping fairly close to his property - just on the other side of the stream. He indicated that it was approximately 200 yards away. (He did indicate that they do sometimes take carcasses of deceased animals to a pasture on the other side of Clear Stream on their property.) The area for the elk and buffalo is surrounded by a 9 foot tall fence and he does have to go around and look for breaks in the fencing. Moose have been known to take down the fence. While standing on his deck listening to the coyotes he indicated that he heard a very loud vocalization. He heard a total of three vocalizations each probably 10 seconds apart. He heard the first one and then went to the door and told his wife and daughter to come out. His daughter, Zoe, 9 at the time - was able to hear one of the vocalizations with her father. After the first vocalization he did not hear the coyotes anymore. A.J. is a hunter and familiar with the woods and the sounds of the forest. He has heard coyotes, bobcats, fisher cats, bears, &amp; moose and knows the sounds they make - he indicated that this vocalization was very strange and almost sounded "backwards". He even attempted to imitate the vocalizations for me - but, said that he couldn't do it with the force that this animal had. The vocalizations caused his chest to vibrate. A.J. indicated that he did not investigate what made the sounds but, did go out he next morning to look for sign but didn't see anything since the ground was starting to freeze. If he has any other experiences or hears any vocalizations he will let us know.</t>
  </si>
  <si>
    <t>https://www.bfro.net/GDB/show_report.asp?id=48403</t>
  </si>
  <si>
    <t>Grafton</t>
  </si>
  <si>
    <t>While camping in the White Mountains of NH in March 2001, I came across bi-pedal prints in heavy snow. Each foot print was about 18 inches long by 8 inches wide, and the stride was 24 to 30 inches between each print. They were located in 100-150 yards off a snowmodible trail, and went even deeper. This was were I was camping for 3 days, so I did not want to pay attention. However, after considerable thought about the circumstances, my observations of the environment make the tracks interesting. In march of 2001, there was fairly heavy snows, ranging from 3 to 4 feet deep. The week before the camping trip was very warm, so the snow began to melt. There was stil snow, so when it got cold again the next week, there was an inch or so of ice on top of the snow. When wearing snowshoes, the weight dispersal would break the ice in a large cricle, simply caving in some of the ice. When wearing snow boots, the ice could not support your weight on such a small area, and your foot would go straight through the ice. Applying this to the prints, there was no evidence that the prints were made before the snow melt, as they then would have exihibted the melted ice over the print. There was no way these could have been made by snowshoes then (they wouldnn't even be the same shape) and it was way to big to be anybodies boot that would make this kind of straight through the ice print. There were no distinctivly human markings ( i.e. ice breakers or tread marks). My only regreat was not following them</t>
  </si>
  <si>
    <t>White Mountains</t>
  </si>
  <si>
    <t>Waterville Valley</t>
  </si>
  <si>
    <t>mountains , forest , creek</t>
  </si>
  <si>
    <t>tracks were 100-150 yards off snowmobile trail</t>
  </si>
  <si>
    <t>After speaking with the submitter I found him to be consistent in the retelling of the event. The estimated 18 inches could have possibly been in the 17-20 inch range and the estimated width 5-7 inches. The submitter did not note if the tracks were deeper than his own at the time. The submitter has recontacted the BFRO via the website in regards to his observation and estimate of the depth. the pertinent part of the reply is as follows. "Since there was a melt, and thus a layer ice on top of the snow, when walking with your boots, you would make astraight, exact print through the ice, but only the first layer. There were other ice layers with snow in between, and the tracks that I found definetly went through the second ice sheet, and possibly the third. So as I don't know the exact depth, I would estimate 10 to 14 inches (i know thats a big gap) but the pertinent point is that they broke through lower sheets of ice that would support me on my boots. I know this is not the most important sighting or anything, but i just wanted my only info I can give to be more complete."</t>
  </si>
  <si>
    <t>https://www.bfro.net/GDB/show_report.asp?id=9009</t>
  </si>
  <si>
    <t>Sound: Whoop,whoop,whoop, whoop,whoop, whooo.... answer whoop in distance Whoop was nearby and somewhat high pitched not owlike nor loonlike nor whooping cranelike 2:00 AM outside our tent. Camper on adjacent site also heard the same sound.</t>
  </si>
  <si>
    <t>Big Rock Camping Area sites 10 &amp; 11</t>
  </si>
  <si>
    <t>Lincoln</t>
  </si>
  <si>
    <t>Kankamagus Pass Hwy</t>
  </si>
  <si>
    <t>White Mountains National Park</t>
  </si>
  <si>
    <t>response calls , 20-30s pauses , primate/birdlike , pitch is alto-sax</t>
  </si>
  <si>
    <t>7/31/03 The reporting witness, who was part of a church camp group, along with his wife and a couple in the next tent were woken at 2 a.m. by a very loud, close range, repetitive vocalization. With occasional 20-30 second pauses, calls continued for over 10 minutes and were answered by a similar responding call from "quite a distance." Volume was as loud as a large man could produce at top of his lungs, timbre of calls was "melodious/primate/bird like." Pitch of calls "about an alto-sax." Calls ended suddenly and were not repeated. Volume, quality, duration of calls do not correspond to known local animals. Witness identified sasquatch vocalizations heard on internet as "a very close fit" to this sound. The area has a history of reports of similar vocalizations going back many years.</t>
  </si>
  <si>
    <t>https://www.bfro.net/GDB/show_report.asp?id=6623</t>
  </si>
  <si>
    <t>Jeff Sheppard</t>
  </si>
  <si>
    <t>2014-2016</t>
  </si>
  <si>
    <t>I have not had a visual incident, but several strange experiences around my area recently have led me to try want to talk to someone who might know what is going on. Here I'll list the experiences: 1. I have a small orchard next to the forest in back of my house. 2 years ago, a young pear tree was bearing fruit for the first time, loaded with pears, there must have been 20-30 pears on it. I checked them one evening and decided that the next day I would come out and pick them. The next morning, I came out with a basket and every one of them was gone. Not only gone but every branch that had had a pear was broken. The top branches were about 10ft high so what ever took the top pears had to be tall. At the time, I didn't even consider a bigfoot and thought it might be a moose which we have go through the yard periodically. But I have not heard that moose eat pears and certainly not every one on the tree. Usually when deer eat my apples, they rarely eat more than 1/2 an apple at a time. Since that time I have put an electric fence around the orchard and the tree is recovering. 2. My workshop is down the street from my house, in my barn. About 1.5 years ago, I was walking up from the barn to the house and it was pitch black, in the evening. I could only barely see the road. Just before my house there is a patch of hemlock trees. As I passed the trees I encountered a very strong scent of wet dog. It had been raining all day but had stopped but everything was wet. The smell was overpowering and so strong that I stopped to see what it was. I peered into the trees but couldn't see anything. I walked past the trees and past the smell, walked back to the trees and the smell was still there. The trees are about 15-20 ft from the middle of the road where I was. I have to say I was a bit afraid as we do have some big bears around and didn't want to aggravate one, but I doubt a bear would have stayed still. My experience with bears is that they don't like being around humans and the ones around here are certainly not afraid of humans and usually just walk away. Whatever this was didn't move. So I went into the house. I definitely felt like I was being watched. 3. 1 year ago my wife and I were woken up around 1 am to the sound of a screaming woman in the woods, or what sounded like one. It was very loud, certainly louder than a woman would have been able to make, and it woke both of us up. After the screaming stopped, there was a pack of coyotes who yipped for a while from the same area. Then another sound of the woman screaming, then more coyotes, then more screaming and then more coyotes, then nothing. We went back to bed. We had heard the woman screaming sound before, years ago, in the middle of the day, and had gone out to find out what was going on but found nothing. We do have cougars here though and it may have been one of them. 4. A few weeks ago, at about 10 pm, my wife, myself and my son were sitting in the living room. It had been raining and foggy all day and was still drizzling out. It was pitch black and we couldn't see anything outside. All of a sudden, a rock hit the side of the house nearest the woods. It must have been about the size of a large marble. We immediately opened the door, but it was totally quiet and nothing more happened. 5. My daughter was visiting two weeks ago, and she was here for a week. She came on a Sunday and the next Friday she complained to me that she hadn't been able to sleep because of the screams in the woods. She asked me if I had heard them but I had slept through them. She said they were about midnight to 1 am and were accompanied by the sounds of a pack of coyotes. She described the screams but I of course cannot repeat them on this note, however, when she tried to repeat them, they are like nothing I've ever heard. She said they repeated for four nights. On Friday night, we stayed up trying to hear them but they did not reappear. 6. My daughter's dog stayed with us last fall for 5 months. She is a small black lab and loves to explore our field near the woods. But many times, during the day even, when we went to let her outside, she refused to go out the door. She would sniff and then back away from the door. I still don't know why. Some days she would go out willingly, and some not. 7. The most recent was a few days ago. It was our first day above 90 degrees and I was traveling down Rte 31 north from Greenville along the Souhegan river. I was looking down the river on the right as the river arced away from the road and saw, some distance down the river, a large animal on all fours standing in the river.My first thought was that it was a bear. It was large, as the black bears we've seen around here are quite large. But it was cinnamon colored, quite a light color and the fur was at least 4" long. I couldn't see its head. One of the bears here stood up against the screen door of my next door neighbor and my neighbor is 6'2" and the bear stood as tall as he is, and I thought as I looked at this animal that it was at least that big. I know cinnamon is a variation of black bears, but the fur didn't look right, it was much too long and shaggy. The fur was so long that I couldn't see the joint between the legs and body. I should have stopped to get a better look but I was in a rush and didn't. 8. The last experience I had was in March. I was walking in the forest on a trail. In the distance, I heard someone hit a tree with a stick three times. I remembered that this is what bigfoot sometimes do from the online reports. I thought about that, and then walked on. About 100 feet later, it happened again. I thought, "If this is a bigfoot, I don't want to meet him today". I finished my walk without incident. So in sum, what is all this? Am I imagining something or what? Any suggestions? Do you have any similar reports from near here (southern NK)? I know bigfoot has been cited near here several times in the past in nearby towns. Xxxxx Xxxxx</t>
  </si>
  <si>
    <t>Mason</t>
  </si>
  <si>
    <t>forest , swamp , lakes , marsh</t>
  </si>
  <si>
    <t>I had the opportunity to do a site visit and spend approximately 7 hours with the homeowner, hiking, researching and exploring. He and his wife were very gracious, open and sincere. They live in a small rural town in South Central NH and live on a dirt road with few neighbors near a State Forest. The area boasts mixed hardwood and softwood forests as well as many swamps and ponds. There is abundant wildlife in the area including black bear, deer, moose, mountain lion, coyote and other animals as well as many types of birds. The gentleman who made the report is a self employed Engineer who works in the Nuclear Medicine field and his wife is a school teacher. Over the last few years unusual things have been happening on and around their property. Individually they did not seem significant but once the homeowner added them together he started to wonder if they could be experiencing Sasquatch activity. My visit started with a stop at his barn which he uses as a machine shop and shipping and receiving area. It is approximately 100+ yards away from his house going down the street. Just days before my visit something or someone left him a pile of white medium sized rocks with a small plastic butterfly along with 3 small plastic ornamental leaves and a small figurine. These were found behind the barn on a path that leads to his home. He asked his wife and granddaughter (16 years old) if either one of them had anything to do with the mystery arrangement, neither knew what he was talking about. The other thing that made him a little nervous was that a similar pile of rocks was left at the spot on the side of a pond about a mile away in the state forest where he goes to meditate. I was able to observe and photograph both piles. He also noted that the security light near the back door of his barn by the loading dock had been swatted by something breaking it. There would be no reason for anyone to be behind his barn, the light itself is close to 8 feet off the ground. Walking to the house we stopped at the patch of Hemlock trees where he experienced the nauseating wet dog smell. The trees are very close to the road and could hide a bear or another creature easily under the cover of darkness with easy access to retreat into the forest behind his barn. On the way to the orchard we stopped in their front yard and I was shown where their house had been struck by a rock one night during foggy /inclement weather. The land slopes down and away from the front of the house into the forest. A person or creature could easily duck and hide and not be seen as well as throw an object from behind any number of natural obstructions. I did like the bears scratching a stump at the base of their woods line. Our next stop was his orchard where he showed me his pear tree that had been pillaged the year before of all its fruit. This occurrence puzzled him. He showed me where branches had been broken about 8 feet off the ground where something was getting at the fruit at the top of the tree. Generally the animals when they eat their fruit will leave half eaten pieces on the ground surrounding the fruit trees. He feels it is unlikely that a person would come onto the back of their property in the middle of the night to take all of their fruit. Their home is very secluded and there are no street lights in the area. Past the orchard is the forest where he and his family have heard unusual screaming that they describe as if it were a woman. Generally they hear this screaming late at night or early in the morning, often accompanied by coyote calls shortly after. They have no idea what could be making these screams but mentioned that they do have mountain lions that are in the area. I suggested that he invest in a recording device to try to capture these sounds for identification. We then hiked into the State Forest where he had heard the wood knocks. The area was quite beautiful with mixed forest and swamps. We did a couple of wood knocks but had no response. We did not see any other hikers in the area. I was brought me to the river next. We stopped by where he sighted the mystery creature from his car as he drove to an appointment. He described it as being on all fours with 4” long cinnamon colored fur. The area abuts state forest lands and the river is quite shallow and rocky in this area. He speculated that whatever was in the river was fishing as the state does stock the river with fish. He regrets not stopping that day for a positive ID on the creature he saw as overhanging branches did block his view of the creatures head. Once done we went and hiked Temple Mountain. It is in an area where other reported sightings have occurred. Unfortunately we had to cut our hike short due to a thunder storm that was approaching. He recently contacted me and reported that something opened their shed and removed a container of chicken feed. He found the container in the woods. Something/someone dumped some feed out onto the ground and left the rest in the container. The odd thing is that in order to get into the shed someone or something had to remove a 2x4 from a bracket that secures the door shut that is 4’ off the ground. He did find this to be quite strange.</t>
  </si>
  <si>
    <t>https://www.bfro.net/GDB/show_report.asp?id=52031</t>
  </si>
  <si>
    <t>The incident that happened to my wife and I was on 5/27/16. I was woken up at three in the morning by a screaming distress sound that was coming from outside our open bedroom windows at the rear of our house, after the sound happened again I woke my wife up wondering if our dog was left out, then she heard the noise a couple times. I got up and went to our rear sliding door in our kitchen where we keep our dog kennel. As I left the room my wife was startled and heard a repetitive hollow knocking sound from outside our bedroom windows which I did not hear because I was between rooms. As I got to our dogs kennel I startled our dog awake, I then turned on our rear outdoor lights and porch light. When I opened the slider I heard a lot of commotion at our tree line which is around 150' from the house. My first thought was a pack of coyotes. After listening for a few seconds, the noises escalated and the trees began to shake in 3 to 5 spread out areas of my tree line. It made the hair on the back of my neck stand up. I shut the slider and went to get my shotgun. I loaded it and went out to my back deck, which is about 6 to 8 feet off the ground.. At this time my wife came out to the kitchen to listen out the window. As I was on the back deck the noises continued. It was as if whatever was out there had no fear of me. I felt like there were multiple sets of eyes on me. As I stood there I could hear breaking limbs, tree shaking and what sounded like a creature with serious power. My 12 gauge felt like nothing and I knew I better get back in the house. The noises carried on for a half hour. I decided to shut off the rear deck light because our house was dark inside and it felt like they could see us. When I walked over to shut it off my wife, who was standing at the slider with the door partly opened about a foot, heard a heavy sound of something running towards us. She slammed the slider shut and jumped back. I've never seen a fear like this come over my wife. I then quickly opened the slider with my shotgun in hand and heard an aggressive, deep grunting sound that went off 3 times quickly. It was right beside the deck and felt like it was in my face. I slammed the slider. My wife ran to our baby's room and I could hear what sounded like a group of 3 to 5 creatures slowly heading back into the woods. I've been in the woods my whole life and know this area and wildlife well. I've never encountered anything like this. We didn't see anything. The following day we noticed some bushes pushed over at the edge of our deck and several freshly broken branches around the tree line.</t>
  </si>
  <si>
    <t>Hancock</t>
  </si>
  <si>
    <t>forest , lawn</t>
  </si>
  <si>
    <t>3-5 animals heard , tree shaking from multiple places</t>
  </si>
  <si>
    <t>Called and spoke with the witness. He and his wife were sleeping when they were awoken by a strange noise coming from the side of the house at about 3 am. It was an odd sounding noise fairly close to the window and he wondered if his dog had been left out. He went downstairs and noticed that the dog was asleep in its kennel. He went to the sliding door turned on the light and opened the door. As soon as he did there was a huge commotion - several trees were being shaken violently and there had been tree knocks that his wife heard when he headed downstairs. The tree shaking really scared him since it was coming from multiple locations in the backyard. The witness went back inside the house and grabbed his shotgun. He was not sure what was out there and had gone into a "survival mode". He stepped back out the slider and onto the deck (which is about 6-8 feet above the ground). The noises continued. While on the deck he began to hear breaking limbs and violent tree shaking. He got nervous and went back inside the house and continued to watch from the window and slider door. The noise continued on for about 30 minutes. He decided to turn off the porch light. His wife was standing with the slider door partly ajar so she could listen. As soon as he turned off the light they heard what sounded like running thumping of feet running towards the deck. She slammed the door shut. The witness then opened the door a crack and could hear right next to the deck only what he could describe as deep guttural grunting and growling that went of 3 times. He stated that is was extremely aggressive in sound. They were terrified and too afraid to turn on the porch light to see what was making the noise. They felt is was right there. He didn't want to know what was making the growling noises. He was too scared to even attempt to turn on he light. He slammed the door shut. They ran to a window and could hear what sounded like several large creatures heading back into the tree line. He stated that nobody slept for the rest of the night. He was worried about whatever was out there would break into the house. They were terrified. I asked if he had thought about calling the police. He said no. He had his shotgun and was concerned about what the police would say. This family has a compost pile in the backyard and he was wondering if that is what drew "whatever" it was into the yard. It was definitely more than one. I asked him about tracks and he said that there were none and that he could see that the plants had been trampled next to the porch but, didn't see anything else. He did tell me that he never paid attention to it before - but, his son who had a room in the basement had told him a couple times that he had seen red eyes in the wood line at night. He just said - "ok" thinking it was his son's imagination. This witness was very passionate, he truly seemed scared. He stated that he didn't want this to happen and wish that it hadn't. I have remained in touch with him and asked him to contact me immediately if something happens again. Their home is close to the Carpenter's Marsh and Eva's Marsh Wildlife Management Area</t>
  </si>
  <si>
    <t>https://www.bfro.net/GDB/show_report.asp?id=51934</t>
  </si>
  <si>
    <t>Merrimack</t>
  </si>
  <si>
    <t>Matt Hampson</t>
  </si>
  <si>
    <t>In one part of Bearbrook State Park is the Girl Scout Day Camp location. Across the street from New Rye Rd is the Camping Museum &amp; the Snowmobile Museum. There used to be a nature museum. If you keep going straight on that dirt path, you wind yourself up into the Girl Scout Campground. It was a 2 week event. The older campers were allowed to have a single overnight in the last few days. It was '67/'68, late July. There were 3, 5-person tents, I was a senior and in the tent closest to the woods. The evening was spent cooking hotdogs &amp; hamburgers &amp; marshmallows &amp; sa'mores with lots of singing laughing &amp; screaming. We all retired around 10 pm. In the middle of the night, around 1 or 2 am, I was woken by something softly grunting &amp; pushing down on the top of the tent. We have racoons but no bears in (I get the irony) Bear Brook State Park. The other girls in my tent were trying to stay quiet, but still panicking not so quietly. I said " it's just one of the other girls." I am a camper since age 9 with a father who was a practical joker. So I said loudly "That's not how you do it. This is how it is done" &amp; I dug my nails into the canvas &amp; making a roaring growling sound clawed down the canvas hard &amp; fast &amp; hit something soft but solid on the outside of the cloth. I was picturing a man's hand/fist kind of like knuckles???. There was a loud grunt/growl &amp; crashing away from us through the underbrush just on the other side of the tent. Now the girls in my tent are screaming hysterically about bears, The rest of the campers are opening my tent and all pandemonium broke loose. No-one admitted to playing a prank. &amp; the leaders in the other 2 tents all day insisted everyone was accounted for &amp; no one had left the tents not even a potty run. There was a funky smell though, that no-one could recognize. The park rangers swore there were none in the area, they were all up north for the summer. We had never heard of bigfoot, I fear I am repeating myself, so didn't even know such a thing existed. So, unexplainable incident, that with hindsight, I am thinking, could it have been??? The entire area, for square miles, has always been swarming w/ deer, even still, today.</t>
  </si>
  <si>
    <t>Girl Scout Day Camp in Bearbrook State Park</t>
  </si>
  <si>
    <t>Allenstown</t>
  </si>
  <si>
    <t>Deerfield Rd</t>
  </si>
  <si>
    <t>Bearbrook State Park</t>
  </si>
  <si>
    <t>touching tent</t>
  </si>
  <si>
    <t>pushing down on tent then retreated , someone saw "someone in a gorilla suit" cross the road</t>
  </si>
  <si>
    <t>I spoke with the witness, one incident being hers, and the other, a second hand incident from a group of her friends in the same park around the same time. The witness was a senior in high school and a counselor for the Girl Scouts in the early '70s. She said that the whole day had been spent on activities with a nice cookout and a fire after dinner. She said that everybody had a good time singing, laughing and carrying on, and eating S'mores. Everybody turned in for the night and went to sleep. The witness was awakened around 3 am by something or someone softly "grunting" and pushing "down" on the top of the canvas tent. She said this struck her as odd because the canvas tent was pretty tall. She said that after pushing down on the tent, whoever it was then brushed their hand along the tent. The witness at this point figured it was other campers fooling around. She has been camping for years and had a father who was a practical joker. She said out loud, "That's not how you do it.. This is how its done..." She then proceeded to claw the side of the canvas tent and make a roaring growling sound. She felt something on the other side as she did this. She said it felt to her like a hand or knuckles. She said that whatever it was made a loud grunt/growl and took off into the woods. She said this was also a very odd thing for someone to do since it was in the middle of the night and there was a very well maintained trail close by. It made no sense to her that someone would run into the dark woods instead of down a very smooth path. The girls in her tent started to scream and then others close by did as well. The witness said a kind of funky smell was in the air that nobody could explain. This was the incident that happened to the witness. She mentioned a few second hand incidents including where a group of her friends in the same State Park saw "a person in a gorilla suit" cross the road, and a persistent story of a family in Gilmanton, NH that has left food out, seen a bipedal figure a few times, and had gifting take place.</t>
  </si>
  <si>
    <t>https://www.bfro.net/GDB/show_report.asp?id=48354</t>
  </si>
  <si>
    <t>Well it was a few weeks ago in Loudon, NH. Me and my wife had just settled into a house nestled next to a farm. It was night time no real overcast or anything. From inside the house we heard what we thought was barking constantly. We own several dogs so we were used to it. this continued for about an hour or two then quieted down. Later on that evening about 2am or so we heard the most bloodcurdling sound ever. The only way i can describe it is like about 20 dogs all screaming and yaulping at once in a shrill chorused scream. We haven't heard it again but it came from across the farmer's field in the woods across from The speedway. I'd have to say the date was around January 10th or so. We have heard other things too and seen plenty of deer...but never heading across the field. We don't know what it was and did not see it at all. We have seen shadows move down the dirt road we live on but figured it was just someone walking up the road. Maybe we're just paranoid...but i've lived in the woods here a long time and never heard anything like that before.</t>
  </si>
  <si>
    <t>woods across from the NH International Speedway</t>
  </si>
  <si>
    <t>Loudon</t>
  </si>
  <si>
    <t>Rt. 106</t>
  </si>
  <si>
    <t>NH International Speedway</t>
  </si>
  <si>
    <t>pine trees , oak trees , brush</t>
  </si>
  <si>
    <t>dogs would not go outside for two weeks after , made witness ahir on neck stand up</t>
  </si>
  <si>
    <t>I spoke with the witness by phone. The following details can be added to the report. --The witness grew up in the woods and is experienced with forest animals and their sounds. --The scream lasted for 2 to 3 seconds. --The scream seemed to originate 200 yards away from the witness and his wife. --The scream made the hairs on the back of his neck stand up. --Everything got quiet afterwards, including the dogs. --The witness didn't look for prints the next day because the scream came from his neighbor’s property and he would have had to go across an electric fence to look. --The dogs would not go outside for two weeks afterwards. --The couple moved a few months later and never heard another scream.</t>
  </si>
  <si>
    <t>https://www.bfro.net/GDB/show_report.asp?id=1975</t>
  </si>
  <si>
    <t>Rockingham</t>
  </si>
  <si>
    <t>Audio Experience only: Whoop, whoop, whoop, whoop, whoop, wooo.... Sunday, September 12, 2004 at about 03:00 A I was woken up from a sound sleep by a very loud noise. I listened for a while and tried to figure out what could make such a loud, repetitive noise. It wasn't a coyote howl or fishercat screach, didn't sound like any owl I know of, wasn't a raccoon or tree rodent... After 15 - 20 minutes, I went to sleep. My dog woke me with frightened barking at 4:00 AM when the sound was twice as loud and I knew the critter was within 100 feet of the house. Also, there were two responding calls, one sounded fairly close and one was in the distance. I got up to make sure the sheep were OK in their pasture with an electric fence around it and there was nothing by the barn where the goats were. I flashed the light over to the chicken coop and nothing was there either. I flashed the light throughout the yard and into the trees to see if there was any clue or any danger to the animals. I saw nothing and while I shone the light, the calls ceased. All day I asked EVERYONE if they knew of any local animal that made the noise and repeated it all day long. A friend suggested that I look it up on the internet. I listened to all sorts of animal vocalizations with no luck. When I finally typed in the words of the actual sound it was an identical match to this site!!! I'm not saying I had a bigfoot encounter, but I definately encountered whatever the campers up in Lincoln, NH encountered last summer!!! There may be a rational explaination and someone may know of an indigenous animal that makes that sound -- and trust that I will still try to find out what it is... but the sound will resonate in my memory -- as it was like no other animal/bird I've ever heard. It was not too fast, nor garbled, it was incredibly loud and clear. The dog was very nervous.</t>
  </si>
  <si>
    <t>Derry</t>
  </si>
  <si>
    <t>Rt. 28</t>
  </si>
  <si>
    <t>pasture , forest , ponds , farm</t>
  </si>
  <si>
    <t xml:space="preserve">calling back and forth </t>
  </si>
  <si>
    <t>calls</t>
  </si>
  <si>
    <t>called back and forth 3-4 times</t>
  </si>
  <si>
    <t>I talked with the witness by phone. The following details can be added to the report: --The witness has 3 sheep, 3 goats, 10 chickens, and a rabbit --The first calls happened at 3:00 a.m. There were two individuals. One was very loud and appeared to be very near the house. The second was about two houses away and was not as loud. They appeared to be calling to each other three or four times. The calls were very loud and deep. --When the witness went outside to look around, the sheep didn't seem upset or nervous. --The second set of calls occurred at around 4:15, but it was only a single individual this time. --The area where this occurred is flat, wooded, and rural. --Witness had not heard anything like that before or since in that location. --The witness also noted that she spoke to the NH Dept. of Wildlife Management to ask them what animal it could have been, but they didn't know.</t>
  </si>
  <si>
    <t>https://www.bfro.net/GDB/show_report.asp?id=9313</t>
  </si>
  <si>
    <t>Hi my name is XXXXXXX XXXX . I live in Nottingham, NH. Here is my story. So I was riding my bicycle in the woods when I heard a loud howl. When I heard that howl it felt like lightning struck me. I looked to the right and at the bottom of a hill in the woods I saw a big brown figure hitting a tree. I pedaled as fast as I could and ran inside. I would like to speak to a researcher personally. I give permission to have my story put on the website.</t>
  </si>
  <si>
    <t>Nottingham</t>
  </si>
  <si>
    <t>forest , neighborhood</t>
  </si>
  <si>
    <t>blue green</t>
  </si>
  <si>
    <t>dirty hair</t>
  </si>
  <si>
    <t>stomped , vocalized , looked at witness , hit a tree , then walked away</t>
  </si>
  <si>
    <t>I was able to speak with the witness. Due to the fact the witness is a 14 year-old I obtained permission from his parent. Exact location have been removed from the report. The witness was able to fill in a few more details. Here is what he said. He has mountain bike trails behind his house and had decided to go ride his bike on a nice summer day to get some exercise. He had been out riding the trails for a few minutes and was on his way down a hill when he heard some stomping noises. He stopped his bike, looked around and said in a loud voice, "Anybody there?" He did not hear any replies and could hear no other noises so he continued his ride. The trail continued on and goes up a hill. He said he had just gotten to the top of this hill when he heard what he said was a roar. When asked to describe the roar, the witness said "it sounded like a dog kinda but much deeper and stronger". He said this shocked him and he stopped immediately and looked to the right. The witness said that there standing about 20 feet away, at the bottom of this hill to the right of the trail, was a huge dark figure hitting a tree. Witness believes it was using its hand to hit the tree since he did not see a stick or a log. Height estimated to be at least nine feet tall and very wide. I asked the witness to describe the width of the figure in comparison to the width of his dad. He said the figure was at least two and a half times the width of his dad. He said that the figure had reddish brown hair/fur, looked kinda dirty, and "smelled like a dumpster in the hot sun for two weeks straight." The figure and the witness locked eyes for a second or two and then he said the figure took two or three steps into the woods and was gone. The witness pedaled as fast as he could to his house and ran inside. He said the figure had blue-greenish eyes. He said it looked like the figure kinda ground his teeth at him before it stepped into the woods. He also said that he could see his house from the top of the little hill that he also saw the figure from. I believe the witness was truthful in his report and truthful on the phone. You could hear the emotion in his voice as he told me his sighting. I used to work near this area and used to travel the road the sighting was on at least twice a day. I was ALWAYS looking for signs. It is that kind of area. It is close to other sightings I have heard about through the "grapevine". I believe he saw a Bigfoot while riding the trails behind his house.</t>
  </si>
  <si>
    <t>https://www.bfro.net/GDB/show_report.asp?id=48940</t>
  </si>
  <si>
    <t>Strafford</t>
  </si>
  <si>
    <t>It was dark at the time. I was living on a road surrounded by woods. I went out to take my dog for a walk. Our driveway connected to a dirt road that ran up the side from the main rd. We walked to the end of the dirt road and along that road is a tree lining of woods. As we started heading back I looked over a noticed a tall figure staring at me at the edge of the woods. I couldn’t make out what it was. It was definitely taller than 7ft and stood on two legs. It had orangish eyes. I started walking back down the road towards my house and when I would stop it would stop an look at me. I would walk some more, so would the thing and then once I stopped it stopped and would look at me. At this point I was really freaked out so I yelled for my dog to run and we sprinted towards the house. When I finally got inside I looked down our driveway and across the road at the tree line and the figure was there still staring at me. I told my father but when he looked he saw nothing.</t>
  </si>
  <si>
    <t>Middleton</t>
  </si>
  <si>
    <t>Tanglewood Drive</t>
  </si>
  <si>
    <t>forest , river , pond</t>
  </si>
  <si>
    <t>orange yellow</t>
  </si>
  <si>
    <t>following witness , stopping when she stopped</t>
  </si>
  <si>
    <t>I spoke with the witness, Michelle Goodwin, by phone. She was a teenager at the time of the incident. She no longer lives in the house mentioned in the report. She says the area now has many more houses than back in 2000. Tanglewood Road has been extended as well. She said the figure was a silhouette but definitely not a bear because it was simply too tall and walked on two legs the entire time it paralleled her. It was not more than 5-6 feet into the woods from the side of the road I asked about the eyes and whether they appeared to be glowing or just reflecting light. She said the eyes seemed to be glowing dimly (which is a common feature of many night time encounters). The color was somewhere between orange and yellow. Although she became more frightenned as the stalking continued she said the figure was not otherwise aggressive or hostile. She knew very little about the sasquatch/bigfoot subject at the time. It was many years later that she learned more and realized the figure that paralleled her that night was likely one of these creatures, by process of elimination.</t>
  </si>
  <si>
    <t>https://www.bfro.net/GDB/show_report.asp?id=69143</t>
  </si>
  <si>
    <t>Sullivan</t>
  </si>
  <si>
    <t>I was on my way to Claremont from Lebanon on Rte 120 and was passing by some reeds in a marshy area next to the road that sounded like a huge flock of birds. The creature came out of the reeds and was crouched down looking at me through them. Surprisingly it got out of the reeds from crouched to standing turned around and ran towards the wooded area up a hill and was moving with it's arms brush and tree branches out of the way. It was incredibly fast runner and I got a good look at its coconut shaped head as it ran away. It was light brown/brown. It had incredibly broad shoulders. I went back the same day. The marsh went up to my knees and I could smell a bad odor like garbage. Myself and a friend went back to the sighting. We found a footprint and a hair sample. I could hear wood knocks when my friend James did a call and we also found a large bed of branches and some tree structures. The following month I went back to Claremont and I heard screeching in the woods while I was traveling Rte. 120 on a bicycle.</t>
  </si>
  <si>
    <t>swampy area on Rt. 120</t>
  </si>
  <si>
    <t>Claremont</t>
  </si>
  <si>
    <t>Rt. 120</t>
  </si>
  <si>
    <t>Stevens Brook</t>
  </si>
  <si>
    <t>head shaped like a "coconut"</t>
  </si>
  <si>
    <t>came out of reeds to look at witness then retreated</t>
  </si>
  <si>
    <t>Myself and another investigator, Jeff Sheppard, performed a site visit with the witness, Shane T., and his friend James D. They took us to the exact location of the encounter. Shane. pointed out the location in the swampy area of Stevens Brook along Rte. 120 in Claremont, NH. He indicated that as he was walking along the road on Tuesday, June 7th at about 5 am - he heard a "strange" noise - almost like birds rustling in the reeds. As he stopped to listen - a large creature stood up and started to run away from him. He did mention that he did see its face partially as it ran away. We tried to determine the approximate height of the creature - but, it was marshy. It was estimated that the creature was over 7 ft. tall. He witnessed it for approximately 45 - 60 seconds. He indicated that it had a "coconut shaped" head and was light brown in color with very broad shoulders. He also indicated that it had a smell like "garbage" and was extremely fast. It made no other noises other than the pushing of the bushes and reeds out of the way as it ran away. After the encounter he continued on his way, as he had an appointment that he was going to. Later that day a friend of his, James D. met him and they both went back to the location. They indicated that they made a few calls and received wood knocks back in response. They went back to the location on June 11th to seek other signs of evidence. They had a hair sample that they had collected off a barb-wired fence. I have photos of where the hair was collected and noticed lots of bear scat and sign. I had contacted our hair expert regarding the sample and we both concluded that the hair that was collected was bear. There was also deer hair on the same barb-wired fence. It was right next to the swamp and a bunch of apple trees. About a month later he heard "screeching" about 1/4 mile up the road in a field. I have the audio file he created with his cell phone. I do not believe the recording to be a sasquatch. It sounded more like a baby deer calling for its mother. The witness travels this road frequently, and will let us know if he sees anything else.</t>
  </si>
  <si>
    <t>https://www.bfro.net/GDB/show_report.asp?id=55269</t>
  </si>
  <si>
    <t>North Dakota</t>
  </si>
  <si>
    <t>McKenzie</t>
  </si>
  <si>
    <t>Foot prints where found in the bad lands of North Dakota near Mandaree.</t>
  </si>
  <si>
    <t>The location was about 10 to 15 miles south of Mandaree ND.The landscape was the bad lands,steep clay hills,some brush and trees.</t>
  </si>
  <si>
    <t>Mandaree</t>
  </si>
  <si>
    <t>hills , trees , brush</t>
  </si>
  <si>
    <t>brush</t>
  </si>
  <si>
    <t>footprint witnesses by multiple people , tracks were photographs</t>
  </si>
  <si>
    <t>I interviewed this particular witness in person at his office in the Tribal Headquarters of the Fort Berthold Indian Reservation located in New Town, North Dakota. The witness described hearing of the sighting the day after it occurred. The following day, he then visited the location of the sighting, (Highway 22 - south of Mandaree, ND), and saw a line of large footprints in the snow, running parallel to the highway approximately one quarter of a mile. The number of tracks in this line, approximated at a stride of 5-6 feet, would be over 200. He then took photos of the line of tracks, which he allowed me to view. Unfortunately, the witness photographed the tracks two days after they had been made. The weather had been warm and significant melting of the snow had occurred. These conditions eroded the quality of detail in the photos and only large, round impressions in the snow were visible. It was apparent that they were in fact a line of tracks in the snow, but both the thawing conditions and the view angle of the photos did not allow any further conclusions. The witness would not release the photos for further analysis, believing there was some financial gain to be had with these type of photos in his possession. It can be noted, however, that this line of tracks photographed along Highway 22 does in fact corroborate the description of events found in the "North Dakota flap", which can be viewed on report #8165.</t>
  </si>
  <si>
    <t>https://www.bfro.net/GDB/show_report.asp?id=8130</t>
  </si>
  <si>
    <t>McLean</t>
  </si>
  <si>
    <t>Gary Christensen</t>
  </si>
  <si>
    <t>On Aug 26 around 2:20-2:30am my two cousins were driving back from Minot, they took the back roads to get home faster. They were about 2-3 miles from home on Counrty Road 7 when they said that they were just talking and notice on the left side in the North bound lane a large brown hairy 7-8ft tall thing was standing there, they said they were going about 50-55mph and slowed down a bit, as they passed by it they taped on the brake and in the brake lights they saw it and punched it back home, they said they were so scared that they were going aleast 90mph to get back. As they got to one of my cousins house they went and wroke my Uncle up and told him that they saw big foot. Then they drove to my house and wroke me up, so i said them "yeah right like you seen a big foot around here". They were both scared and shaking so thats when i knew that they saw something, so I took two spotlights a 5 million and a 3.5 million, my Uncle had a 1 million light also. We asked them to show us, in which they were both agreed after the calmed down a bit. we left there car and took my Aunts van and headed north, they showed us the spot and i marked by throwing out a full water bottle and I asked them which way do you think it was going and if they seen more, she said that "it might of been moving West", so we headed West bound on Country Rd. 6 just North of White Shield as we headed about 1-2miles west from Country Rd. 7 we turned North bound on Country Rd. 5 as we were spotlighting in the cut Wheat Fields. I was on the passenger side and my Uncle was driving we were both looking around with the lights when I picked up a bright RED reflection of eyes, as i told my Uncle to stop i notice that this thing was on all fours moving west towards us and then it stop and what looked like it sat down, i mean it looked like a gorrilla from the movies. As we stoped and sat there we must of been watching it for about 3-5mins, It seemed unreal to me but as i started to realize that this is happing and that we don't have gorrilla's in North Dakota that is when my Uncle notice two more sets of eyes behind the one we were watching, my cousins started screaming and cussing at us to leave and to get the Cops and Game &amp; Fish, so after that we started to turn around and head back in i noticed it stood up that's when i said hurry up lets get Game &amp; Fish out here. When i arrived at my house my cousin called the BIA and they said they will contact the Game Warden. My Uncle and I told my cousin to tell them that we are going to go back out there and wait for the Game Warden, my cousins stayed. My cousin husband wanted to go with us. As we started to turn on country Rd. 5 thats when we noticed the smell of pee and old sweet and slew odor, it wasn't us because i checked the smell inside that van and it smelled better then the outside. We stoped and jumped out and started to listen, thats when we noticed the truck lights on Country Rd. 6 it was the Game Warden. We flashed him down and talked to him and gave all the info so he said he will check the field out and left moving East with all his spotlights on. As we talked my Uncle said "try to call it" so my cousin husband made a howling sound and sure enough another sound came back a faint bellow South West of us about 1/2-1mi. There is no cattle around there so we started to head in that direction and stoped where we thought the sound was at. we had the windows down and started to listen for any sound, there was none not even crickets or birds or grasshoppers chirping so we turned around and left, stoped Game Warden and we stated looking untill 7am that morning, we noticed that there were lots of slew and deep weeds a place for a good hiding spot. On the next day we started looking for prints and we found some impressions in the cut wheat field and ditch, the prints were close to 15 1/5 inches and about 5 1/2 - 6 inches wide. We stoped a BIA officer and told him that we found some imprssions so he came out there and took some pictures, the foot prints pointed in a East direction as we started to track them we found 3 other sets that seemed like they were zigziging around, after an 30min or so we track it to a tree row where it seemed that there were spots of cut hay put into piles and pine tree branches 2in thick snaped off, the sap still ozzing out from the break, and sunflower or tall weeds stems in that spot, there was no tall weeds around that spot, so we walked around and found a slew just at the end of the tree row about 200yards away, had the same stems from the weeds. On the 31st of Aug my Uncle and I kinda made a path of direction, it looks like they follow slews and small ponds maybe for drinking water. The direction was taking them to Lake Sakakawea, has we tested taht theory we were West of White Shield when we heard a low scream, a dog that lived at a farm house started to bark. Where the spot we seen it and to the location where we heard it, are theory was correct. On Sept 4 since we left them alone for a couple of days we went to the spot where we thought the would be at.. NO Luck they weren't there so that was the end of the search or hunt, until Sept 9 when 6 kids saw a tall black thing running on two legs heading West on BIA 1 just 1/2mi North of White Shield, I talked to the kids and the said when it was running in the field it was black and on two legs and as it crossed the road it took 3 steps and it was on the other side. This was around 9pm and the sun was setting. By the time the kids told it was dark, my Uncle and I drove back there and found nothing, the next day Sept 10 we tried to find the path where this thing or big foot crossed, we are still looking for signs or even better prints. Thats it for now.. will update later</t>
  </si>
  <si>
    <t>White Shield</t>
  </si>
  <si>
    <t>Country Road 5</t>
  </si>
  <si>
    <t>wheat field , slews</t>
  </si>
  <si>
    <t>wheat</t>
  </si>
  <si>
    <t>long and thick legs and torso</t>
  </si>
  <si>
    <t>moving on all fours then sat and stood up on two legs</t>
  </si>
  <si>
    <t>sitting , walking</t>
  </si>
  <si>
    <t>Editor's Note: The BFRO has received several reports describing this particular incident.] I spoke with the reporting witness for over an hour at his home in White Shield, North Dakota. In addition to his submitted report, he also shared the following details: The creature was about 100 yards from the witnesses when it was illuminated by their spotlight. No facial features were observed, but the torso and legs were described as long and thick. The animal was first seen on all fours, but when illuminated, sat down. After 3-5 minutes, it stood up on two legs, and additional eye-shine was observed farther out in the field. At that point, the creature advanced toward the spotlight. This action caused panic among some of the witnesses, so they departed to find the authorities. The next day, several sets of tracks were found in several locations. Sizes ranged from 4 to 15 inches in length, and 2 to 7 inches in width. The stride was as much as 5 feet, and although most tracks were aligned, some zig-zagged. Over the next 5 months, additional activity occurred, including sightings, vocalizations, tree knocking, and footprints. The witness maintains a computer database of bigfoot-related activity that dates back to 1998. He also has a color-coded map of the sightings, footprints, and sounds that he has personally observed, and also includes reports by others in his community. The witness and I shared contact information and agreed to contact one another if additional activity occurs.</t>
  </si>
  <si>
    <t>https://www.bfro.net/GDB/show_report.asp?id=12562</t>
  </si>
  <si>
    <t>Montrail</t>
  </si>
  <si>
    <t>This report is very unique, as it is comprehensive of at least four purported sightings in the span of three days, demonstrating a path of travel in a south to southwest direction covering 35 miles. It also illustrates the observation potential of an animal such as this traveling such a distance across open, thinly forested terrain. It must be noted as a preface to this commentary the difficulty I had in locating and/or contacting witnesses related to these events, albeit I was on location at the tribal headquarters and traveled around the general area with the Public Relations Director and the Minot Daily News reporter for an entire day. As you will read below, the witnesses were either unwilling to discuss the incident, did not own a telephone, were not located, or actually died prior to my arrival. Some of the information listed below was collected by either the tribal headquarters officials or news reporter Eloise Ogden, who received it directly from witnesses, and subsequently shared with me. Here is the report: Location - Ft. Berthold Reservation of the Mandan, Hidatsa &amp; Arikara Nation. Tribal headquarters is located on the outskirts of New Town, North Dakota, approximately 90 miles north of Dickinson, ND. Timeline of Events: Sunday, February 22, 2004 Sighting occurs near trailer park located on the southeast edge of New Town, ND. In mid-afternoon, a group of small children allegedly see a large, hairy animal standing on two legs and immediately become frightened and begin screaming, running towards their trailer. Hearing the commotion outside, the woman in the nearest trailer, the mother of two of the children, rushes outside. She witnesses the animal walking hurriedly away from the area. She is quoted as saying, "I don't know how big it was, but it just pushed through those trees like you're going through bushes and it was moving fast." (By the time I arrived in New Town, the woman would no longer speak to anyone about the experience. She was still very upset about it, and claimed her children were afraid at night and would no longer go outside. She wants her children to forget the event ever happened, and refused to meet with me.) Later the same evening of February 22, 2004, a second sighting was reported approximately eight (8) miles south of New Town, just west of Muskrat Lake. No details were obtained. Tuesday, February 24, 2004 Night-time sighting reported by two women who claim to have seen hairy man-like animal through the window of their home. The location was adjacent to Hwy 22 approximately five (5) miles southwest of the town of Mandaree, (pronounced Man-da-ray). The location of this home is approximately 17.5 miles southwest of the second sighting, and 25.5 miles south/southwest of the initial trailer park sighting. What is of particular interest in this instance, is that to reach this location, the animal in question had to cross Lake Sakakawea. At the time of this incident, Lake Sakakawea was covered with a thick sheet of winter ice. It was possible to walk across the lake at this time. However, having visited the area, I can attest to the fact that the lake essentially stands as a river, one mile across. There is next to no tree growth or foliage along the shore of the lake. It would be quite easy to spot a large, dark figure walking across the ice-covered lake. One would assume the lake was crossed under the cover of darkness, but it is also worth mentioning that there are few sections of lake shore with any development existing outside of the New Town vicinity. Lake Sakakawea is one of five major lakes created on the Missouri River by the federal government in an effort to eliminate the annual flooding of river lowlands. Lake Sakakawea is located in west-central North Dakota stretching from the Garrison Dam at Riverdale, ND, nearly 150 miles to the Montana border. The lake covers over 365,000 surface acres and has an extended shoreline of over 1,500 miles. The width of Sakakawea ranges from one to 14 miles wide with the Van Hook Arm the widest area of the lake. The two women who reported the sighting near their home southwest of Mandaree to the tribal headquarters did not have a phone and I was not able to discuss their sighting directly. I was also not allowed to "drop in" on their home to discuss their experience. Wednesday, February 25, 2004 In the dark hours of the late evening two men were driving south from Mandaree on Hwy 22. The elder of the two, at age 49, and the younger at age 22. Just after passing the junction of BIA 14, upon cresting a rise in the road, the two men saw a very large, hair-covered animal walking on two legs down the middle of the road. The driver stopped the vehicle quickly, and after being illuminated in the headlights, the animal walked to their right and down into the ditch. It then walked out of sight directly to the south. Apparently, another car that was traveling close behind these witnesses, and quickly veered around them after they stopped and sped away. It was assumed that the occupants of the second car could not have missed seeing the creature. (This information is taken second hand from the nephew of the older witness.) Thursday, February 26, 2004 The elder witness invites his nephew and friend to accompany him to the location of the sighting to look for tracks. The two younger men invite three other friends to join them. (The names of all witnesses and the afore-mentioned friends are withheld for reasons of privacy.) Upon searching the ditch near the location of the sighting, all six men discovered a long line of footprints in the snow, running parallel to the highway in a southerly direction. In a later interview, the nephew estimated the line of tracks to be nearly 300 yards long. The length of stride was estimated between four and five feet. This would equate to approximately 150 footprints made in the snow that night! The witnesses also indicated that between 6 and 10 tracks were found with clear toe impressions. The individual tracks were estimated at 15-17 inches long, and generally 4-5 inches across, but definitely widening towards the toes. Many tracks displayed evidence of a mid-tarsal break, or flexible foot; the compression of snow pile in the middle of the track. The group ultimately followed the line of footprints and claimed the tracks drifted back towards the pavement and eventually stopped, indicating the animal's return to walking on the pavement of the highway. The group then drove a mile or two south on the highway searching for tracks signaling where the animal may have again wandered off the road. No additional tracks were located. While walking along the highway, two more acquaintances of the nephew stopped by in their vehicle to inquire as to what was happening. They were also witness to the long line of tracks. Friday, February 27, 2004 Dennis Fox, Jr, Director of the Independence Program and Paul Danks, administrator of the Natural Resources Department, both of the Three Affiliated Tribes, drove to the sighting location to photograph the line of tracks. With the temperatures warming through the area, significant melting had occured and consequently, the detail found in the tracks had been lost. Dennis did take photos of several tracks and their deep impression in the snow, (see BFRO report #8130). He and Danks also followed the tracks until they veered back towards the pavement and ended. They also searched further down the highway for tracks indicating when the animal had again left the pavement, but they found none. Surprisingly and suddenly, on the morning of the same day, the elder witness, age 49, died of a brain aneurysm. Many acquaintances of the witness described him as being highly distressed because of the sighting the last two days before his death. In addition, because of the beliefs of many Native Americans, several people associated the witness' death with the sighting. There seemed to be great concern about this coincidence among many tribal members. A note about the terrain: The western central North Dakota landscape harbors two distinct types of terrain. There are the very slight rolling hills, many covered with fields of grain, which support very little tree and brush growth. It is truly the flat and rolling plains of North Dakota. Yet, hidden amongst these numerous fields are countless ravines, draws, and canyons that support significantly thick tree and brush growth. The largest example of this change in terrain is that commonly known as the "badlands". The concept and structure of the badlands is very similar to that of the Grand Canyon. Giant rifts have been carved out of the landscape by both water and wind. The subsequent erosion of these factors created uniquely rounded and graduated pinnacle-style geologic formations of the rock and sand. Interspersed between these geologic formations are the wooded drainages and ravines, which could provide adequate cover and shelter for an animal such as described by the witnesses. Final notes: As mentioned above, I traveled to Fort Berthold Reservation nearly two weeks after the sightings occurred. I spent the majority of the day in the tribal headquarters building interviewing numerous people about all types of bigfoot experiences. Quite frankly, there were too many accounts to handle in one day. It quickly became apparent that a significant history of activity has been occurring for years on the reservation, and truly warrants further study. Hopefully, these additional experiences will be published in later reports. (Let it also be known that to engage in any type of investigation or travel on the reservation, one must acquire permission through the tribal headquarters office prior to arrival.) The remainder of the day was spent visiting the various sighting locations, (all potential evidence in the snow completely obliterated by two weeks of early spring temperatures), and interviewing the elder witness' nephew and friend about the footprints they viewed along the road. It was quite apparent that having seen the tracks truly affected each man. They were still somewhat shook up about the incident. Based upon the number of witnesses, the suggested path of travel, the longevity of activity that was shared with me, and of course, the documented line of tracks in the snow, it is the opinion of this investigator that this was in fact, an authentic encounter of a bipedal, hair-covered animal in the "badlands" of North Dakota.</t>
  </si>
  <si>
    <t>https://www.bfro.net/GDB/show_report.asp?id=8165</t>
  </si>
  <si>
    <t>Ward</t>
  </si>
  <si>
    <t>While this incident occurred a long time ago, it may be ofsome use, as I have never heard of any such sighting in North Dakota. Whilecoming back from a hunting trip outside of Minot, North Dakota in aroundthe third week of April, in 1962, a friend of mine and I were followedby a creature as we returned in the direction of the trailer park in whichwe lived. (My father was working for the Department of the Air Force onthe Missile site Installations at the time.) After walking back from somedistance out on the prairie, I had the distinct feeling that someone orsomething was following us. Eventually I became so uncomfortable that Idid look over my right shoulder and saw at a distance of about 50 yardsor so, what I thought at first was a great ape. I cannot describe to youwhat I felt at that moment. It fixed me with it's eyes and stood up onit's hind legs when it saw that it had been seen. As all I had was a singleshot .22, shooting it was out of the question. I got a real good closelook, long black shiny hair, oily looking, and it rose from all fours onto it's hind feet.(I am certain it had followed us for some time). Verytall. No hair on the face above it's nose or the palms of it's hands. Longarms. Very malevolent expression conveyed to me. I cannot overemphasizethis. It began to move in our direction. (I was with a partner). Both ofus ran as fast as we could. We didn't look back after this.</t>
  </si>
  <si>
    <t>outside of the Minuteman Trailer Park</t>
  </si>
  <si>
    <t>Minot</t>
  </si>
  <si>
    <t>vallies , prairie</t>
  </si>
  <si>
    <t>malevolent</t>
  </si>
  <si>
    <t>long oily hair , no hair on face above the nose or palms of hands</t>
  </si>
  <si>
    <t>following witness , was on all fours then stood up when seen</t>
  </si>
  <si>
    <t>on all fours then stood up</t>
  </si>
  <si>
    <t>https://www.bfro.net/GDB/show_report.asp?id=751</t>
  </si>
  <si>
    <t>Nevada</t>
  </si>
  <si>
    <t>In Sept. 1984 my friend and I were hiking on the east side of the Sierra Nevada Mtn. Range above Lake Tahoe and the Carson Valley above the town Genoa. Both of us grew up in this area. Although in high school I was kind of a cut up, my friend Linda, graduated valedictorian of our class 5 years earlier. She is very logical. We have often hiked this trail that basically goes straight up the mountain and over to Tahoe. It is a strenuous hike. When we parked our truck at the trailhead there was another car parked there as well. We were 1/4 the way up the trail when two teenage boys came running down the mountain towards us. The trail was extremely steep and they were running for all they were worth. They stopped long enough to implore us not to go any further up the mountain as they had seen a monster or something. There was an old deer hunter's cabin at about the half way point and we told the boys that we were only going to go that far. (We thought they were drinking or on drugs) We shrugged off the incident laughed and joked that we wished we had what they were "smoking." We reached the cabin without incidence sat down on the bluff that overlooked the Carson Valley we split a soda that we had brought and I took out my recorder (flute like instrument) and began playing some little tunes on it. We were alone on the mountain we thought. After about an hour of putsing around we decided to head back down the trail. I kept smelling dog doo or something dead. I even checked my shoes. We were near the creek gathering pine cones for an art project, I was facing downhill, Linda was facing uphill, we were examining a particularly perfect cone when Linda looked up and exclaimed, "Oh, my God it's a bear, no....it's a guy in a bear suit!" I looked up and couldn't believe it, we were a stone toss from a 7 ft. hairy dude. He looked directly at us and to this day Linda and I felt something pass between the three of us. He stood across the creek from us. His hair was the color of dry pine needles and covered his whole body with the hair thinning just on his chest and face. He had a large broad chest, but not breasts like a female, his arms were hanging at his sides nearly to his knees and when he walked, he took long strides and his arms swung freely as he walked. He didn't seem to fear us although he began to walk straight up a pine needle covered slope, barefooted, without slipping. As he moved away Linda grabbed my arm and began dragging me down the hill I couldn't take my eyes off him and he never took his eyes off us. I do not feel to this day as he meant to harm us but instead I feel he was just as fascinated with us as we were with him. His face seemed almost serene with very intelligent eyes - his face resembled an orangutan. He had large eyes and a flattish nose I sketched a picture as soon as I got home and Linda confirmed that I had captured his likeness - I wished I had a camera on me that day. As we continued at a fast pace down the hill he remained on the ridge above us paralleling in the same direction. We reached our truck and could still see him crouching on a granite boulder at least a football field distance between us. I yelled up to him that he was very cool but he shouldn't be scaring the crap out of us locals. He stood up on his boulder and Linda told me to shut up and get in the truck. We were strangely disturbed that afternoon and evening. We thought of going to the forest service or the sheriff’s dept. But crimeny sakes, who would've believed us? Plus in our community they would just want to shoot him. We have since hiked there many times. Always hoping to catch another glimpse. We are married ladies with kids and we take the kids up "Bigfoot Canyon" periodically in search of our elusive friend. A few years ago the wind blew down some trees during a storm and exposed an area that we had not seen from the trail before. When we went up to investigate we found a large boulder and some older pine trees with branches low to the ground around it. You could duck down and go under the trees near the wall of the boulder and it looked as if something or someone had made a natural shelter there. The pine needles had all been tramped down and it seemed to be away from the prevailing winds. A great place for deer, bear or perhaps a bigfoot. We hope so. I will never look at life on this earth the same way. I have seen bigfoot and not only does it make for a great tale around the campfires at night, it fuels my imagination about every little sound I hear when I am in the wilderness. I am intrigued. I only hope that no harm comes to the Bigfoots. I believe that the great creator of all life shares the sight of the Bigfoot with people who might grow from the experience. I know Linda and I have both grown. Even if we share the experience with someone who doesn't believe us - it really does not matter. We know what we saw. He was so close in proximity it was obvious to us that this fella belonged here. He was as natural as the sky, creek, trees and the deer.</t>
  </si>
  <si>
    <t>east of the Sierra Nevada Mountains above Lake Tahoe off Foothill Road</t>
  </si>
  <si>
    <t>Genoa</t>
  </si>
  <si>
    <t>Centennial Road</t>
  </si>
  <si>
    <t>Sierra Nevada Mountains</t>
  </si>
  <si>
    <t>pine trees , cedar trees</t>
  </si>
  <si>
    <t>no , orangutan</t>
  </si>
  <si>
    <t>flat , wide</t>
  </si>
  <si>
    <t>deepset eyes , ruddy complexion , wide shoulders and chest hair thinning on chest , no breasts , "siz-pack" abs , hair varying lengths</t>
  </si>
  <si>
    <t>following witnesses , stared at them , walked away</t>
  </si>
  <si>
    <t>walking , running</t>
  </si>
  <si>
    <t>Following the investigator's interview with the witness, the following information can be added to this report: Just prior to the encounter, the witness reports having the "sense of being watched." The witness reported the "hairy man," as she called it, had possibly been nearby for some time without them noticing, as he was very close when they did notice him. The witness reported he raised his nose to the sky and was heard to take a big "sniff," followed by a very loud, deep "huff" which much resembled a snort from a very large bull, which she was accustomed to hearing. The witness reported he then turned and ran off uphill in a very fluid and graceful, yet powerful and agile fashion. He ran up a very steep hill covered with thick pine needles without missing a step or slipping at all. He was reported to have run uphill in a "hunched over" position, but he used his hands for "swatting objects out of the way," rather than for locomotion. The witness reported he followed them down the hill, staying off to the side and uphill from them. The hike back down to their truck took approximately one hour. Upon arriving back at the truck, the witnesses took a rest break and sat on the hood of the truck while the "hairy man" stayed on the ridge above them, and appeared to be observing them. As they began to leave, the witness shouted to him, which may have caused him to rise from his crouched position and stand upright. The witness had several observations on physical features to report as well. Working from the top down, they are as follows: ·The head was very large, with a prominent brow ridge and deep-set, dark eyes. ·The face was flat, with a “ruddy” complexion. ·The nose was flat and wide, with nothing resembling a prominent snout. ·Estimated size was 7 feet tall and 360 pounds. ·The shoulders and chest were very wide and very muscular, much like a very serious body builder; the hair was thinning on the chest; no breasts were visible. ·The abdomen was very firm, described as “six-pack” abs. ·The definition of the muscles was quite visible through the hair. ·The hair was of varying length, with some obvious patches “worn off” on the chest, buttocks and about the lower portion of the legs. The hair was described as “human-like, not thick like a bear’s coat.” ·The hands observed were described as “huge” and hung to the knees. ·The feet were described as “gigantic.” ·The exposed skin color was described as being much the same as the color of the dirt, giving a “very dirty” appearance to it. The witness reports having been in the same area many times since then, yet she has had no further encounters. The witness also submitted a sketch done shortly after her encounter that she feels fairly depicts what she saw that day.</t>
  </si>
  <si>
    <t>https://www.bfro.net/GDB/show_report.asp?id=5909</t>
  </si>
  <si>
    <t>Esmeralda</t>
  </si>
  <si>
    <t>I have been a police officer in Nevada for over 19 years. In 2004 two of my college roommates called me from Idaho, and wanted to set up a climb to Boundary Peak. Boundary Peak is the highest mountain in Nevada at over 13.000 feet. It is located in the White Mountains East of Bishop, California. One of my roommates is a loan executive for a bank in Idaho, and the other is a farmer. We left Boundary Peak trailhead on the last Saturday morning of July, 2004 around 0600 am. Around 2:00 p.m. we were several hundred feet from the summit of Boundary Peak. There were two climbers making their way down the trail towards us. The last 300 feet of the climb is steep with lots of obstacles, and the trail is very narrow. We waited at our location so that the two climbers combing down would have room to pass on the trail. As we were waiting I spotted a lone climber making his way across the rim rock trail between Montgomery Peak and Boundary Peak. He caught my attention, because he kicked a rock off the West side slope of the sheer rock cliff. When the two climbers reached our location I observed something moving south about 300 feet down from us in a large bowl. The movement was too fast to be another climber, because the area that it was in was full of small shale rock. This rock is extremely hard to walk in and keep your balance on the steep mountain side. There were also several large boulders in with the shale rock where the trail was that this climber was using. When I first observed this subject, I said out loud; "Look at that guy go. He is wearing a funny hairy climbing suit." My first thought was that he was some expert climber wearing a modern high tech climbing suit. All five of us looked at what I just pointed out, and there was a dead calm silence among us. We all sat there for about two minutes and watched as this creature made its way to the trees below us. While I was watching it, I made the listed observation: This creature would run on two legs upright until it came up on a large boulder, and then it would crawl over it on all four legs and run for a while on all four legs. After a short distance, it would stand back up on two legs and run until it came up to another obstacle. This creature was between 5' and 5'6" tall. Its arms hung down to almost its knees. The head area appeared to have a long hair around the face and head. It appeared to be a light brown in color with darker hair around the head and groin area. Once it reached an area of heavy vegetation, we lost sight of it. It took over 90 seconds to reach the vegetation from the first place that we observed it. I asked the other climbers if they knew what it was that we just saw. They did not say anything. My first thought was that it looked like an orangutan. I told this to one of my friends and they replied, “Yeh, maybe it escaped from captivity...” Everyone left it at that and we all started back up the summit, while the other climbers made their way down. Before the other climbers left, I asked them where they were from and they said Southern California. As we were going back up I spotted the other lone climber crossing the divide between the peaks. He was about 1/2 mile south of Boundary Peak. I thought to my self that this climber might have scared the creature from his hiding place when he knocked a rock off the cliff. Once we were on the peak, the lone climber met up with us. He was an Asian male. I asked him if he saw anything down the South slope of the divide that he just came across. He said he didn't see anything (i.e. anything unusual). All three of us in our climbing party had cameras. They were all in our back packs when we observed the creature. I initially thought of trying to take my gloves off and taking off my pack to get my camera out. I realized that my camera did not have a zoom on it, and that a regular 35mm would only show a dark spot at a distance of over 300 yards. When I returned home I told a couple of my close friends about the creature that I saw. I did not want a lot of people to know about what I saw, because I did not want them to think that I was loosing it. In February of 2007 I bought 10 acres of land about 5 miles from the area that I saw the creature. I did not know it at the time, but this is where I am going to retire. I was talking to one of the local residence and I told them about what I saw up on the mountain. They did not seem surprised, and told me about a local prospector who saw something in the forest that scared him to the point that he does not want to talk about it ever again.</t>
  </si>
  <si>
    <t>1000 ft SE of the peak of Boundary Peak Mt.</t>
  </si>
  <si>
    <t>Dyer</t>
  </si>
  <si>
    <t>Canyon Trail Rd</t>
  </si>
  <si>
    <t>peak of Boundary Peak Mountain</t>
  </si>
  <si>
    <t>mountains , shrubs</t>
  </si>
  <si>
    <t>longer hair on head , darker hair around groin</t>
  </si>
  <si>
    <t>kicked rock over edge , decended down mountain , run on two legs then would go to all fours to get over boulders</t>
  </si>
  <si>
    <t>I made contact with this witness, a Reno police officer, on the afternoon of December 21, 2007. We went over his report. He couldn’t add much more to what he and his friends saw on Boundary Peak Mountain. He has bought property close to where this all took place, but a little further down the mountain. The reason he mentioned the property is because something unusual happened there (long after the sighting described above), which may be connected: After he cleared a pad for his 5th wheel camper on his 10 acre plot, he and his dog were burning off the brush and weeds the following night and had a pretty good sized fire going. His dog started to look out into the darkness and began to bark and growl at something. He only had a strong spot light to look around with, but he didn’t see anything. He was a non-believer about the Sasquatch phenomenon before this sighting. He is now a 100%’er, and he is going to do more investigating in and around his new property. As mentioned in his report, there were two friends with the witness as they were hiking/climbing up towards Boundary Peak. They spotted the figure as the group stopped and were waiting for two other climbers that were on their way down the trail. The trail was narrow at this point. As the two groups were passing on the trail this creature decided to start moving across this mountainous bowl area. According to the wit, all five of the mountain climbers observed this movement. The witness said that he first saw the figure about 200yards below them and about 300 yards out in front of their position on the trail. They were somewhere above the 12000 ft level on the mountain. He thought he first heard a rock falling, which might have startled this figure, because it began to move in the opposite direction from the climber who dislodged the rock. That climber was on his way down but he was even higher up on that mountain trail than the witness his friends. The witness was very impressed by how fast this creature was moving in this loose shale that was on the surface of this very steep slope that was part of a large bowl area. If this had been a human, it would have taken one step forward and two steps back. Total viewing time was approximately two minutes or a little less, before it disappeared into the vegetation on the other side of that large bowl area. When this figure came to some larger boulders or rocks that were in its path it went down on all fours and climbed up and over these boulders and then continued on, on all fours, for a short distance. Then it went back up on two legs, still moving relatively fast. The witness thinks the figure didn’t ever see his group of hikers. The figure had longer hair on the head than the rest of the body. It was also darker hair on the head. The rest of the body hair was light brown except for the crotch area, which was darker than the body hair. The witness could not tell if the figure was a male or female, nor estimate its weight. It was too far away. He thought its arms appeared to be longer than an average human's arms. This witness has hunted and taken bear in Idaho and Montana. He knows what bears look like, and what they can and cannot do on their hind feet. He was certain it was not a bear. He first became aware of the BFRO because of the recent Pennsylvania trail cam photo (the "Jacobs creature"). He said, “That also is no bear!” and he's right. I use to hunt deer on the California side of where this took place back in 1980’s. This mountain range has its own special beauty and loneliness that keeps drawing you back. In certain places you feel like you are on a different planet all together, like the moon. There are bristlecone pine trees in this area. One of those bristlecone pine trees is the oldest known living thing on the planet. It is 4000+ years old. I have a picture of it. At one time it was marked, so people could find it and photograph it. Now the Forest Service has wisely changed the trail and removed the sign to protect it. This witness is a highly reliable and believable. It seems he saw a sasquatch, but what was it doing at that elevation? Deer cross over those mountains, using those high mountains passes. So it may have been following their path. I spoke with one of the witnesses friends by phone on January 10, 2008 -- one of the friends who was with him when the incident happened. He confirmed corroborated the story, but he couldn’t say just what it was. He said it was covered with hair and was moving very fast in lose shale headed down and away from them. He saw it moving for a little over a hundred yards. The following photos were taken about twenty years ago by me, a few miles south of Boundary Peak Mountain. Most of the high peaks in this mountain range are on the California side. Some are over 14,000 feet. Montgomery Peak is over 13,400 feet and lies just on the California side of Boundary Peak Mountain. These two mountain peaks are connected by a high ridge/saddle that intersects the state line. The first photo looks north and was taken from a 12,500 ridge that we had to traverse to enter our deer hunting area. It shows Montgomery Peak. Boundary Peak is located behind and next to this mountain. The second photo shows me standing next to the 4000+ year old bristlecone pine. We had to go through this grove of bristlecone pines on the way to our deer hunting area. The third photo is another grove of bristlecone pines trees a little further north of our old deer hunting area. The last photo shows the deer hunting area that slopes off into Nevada.</t>
  </si>
  <si>
    <t>https://www.bfro.net/GDB/show_report.asp?id=22386</t>
  </si>
  <si>
    <t>Humboldt</t>
  </si>
  <si>
    <t xml:space="preserve">John Salmond </t>
  </si>
  <si>
    <t>My uncle, my six year old cousin, and I were on one of our little weekly expeditions to explore the surrounding mountains in Winnemucca, Nevada. We were walking up the foot of a mountain on the ridge of a wash and there was still about a foot and a half of snow on the ground when my cousin said that she saw a guy standing on top of the mountain and I said "There's no one up there, it's to far from any civilizations. It's probably just a juniper bush." But about five minutes later, our 95 pound Doberman/Greyhound mix made a mad dash underneath the truck by the foot of the mountain. (And our dog was not one to be scared off easily, it scare's away anything that comes close to the house, and it even took on a mountain lion once, it has the scars on it's underbelly to prove it.) Just about the time me and my Uncle looked up towards where my cousin was pointing, we heard a low, droning howl and what I thought was the juniper bush, was animated now, walking downwards, and swaying side to side slightly. It spooked me and my uncle because on the way up we saw a totally decimated cow carcass! About that time we headed out to the truck because we were pretty shaken up by what we had just seen. We were reluctant to tell anyone in fear of being laughed at and ridiculed.</t>
  </si>
  <si>
    <t>peak of mountain</t>
  </si>
  <si>
    <t>Winnemucca</t>
  </si>
  <si>
    <t>mountains , bushes</t>
  </si>
  <si>
    <t>pine trees , juniper bush</t>
  </si>
  <si>
    <t>walking down the mountain</t>
  </si>
  <si>
    <t>swaying as it walked , walking</t>
  </si>
  <si>
    <t>The witness said they watched the subject for close to five minutes. One of the comments that really struck me was that of the young cousin's, "there is a man up there", noting that the subject was on two legs and moving like a man. It was also noticed that the subject did not have a visible neck and the head sort of sloped into the shoulders. The figure was all black, there were no color variations or clothing lines, and the size reminded him of a very large “Burly Guy”. I found the witness to be credible.</t>
  </si>
  <si>
    <t>https://www.bfro.net/GDB/show_report.asp?id=20780</t>
  </si>
  <si>
    <t>Storey</t>
  </si>
  <si>
    <t>I was a reserve deputy sheriff for Story co. Sheriff's office. I was employed by Houston International Minerals Corp. at Gold Hill as their on site security supervisor. I had worked the day shift. I had ran some kids out of the old mill at around 3:30pm on 09-15-80. I was showing my swing shift officer the area I had ran the kids off from. We were in the security vehicle parked on the high side of the southside of the old mill (Gold Mining). We saw that the boys, (four of them) were running back down the ravine to the creek below. it was 4:15pm. As the boys reached the creek they must have scared a group of girls at the creek bottom because they started screaming. there was a lot of noise being made by both the girls, and boys laughing, and yelling. At first I thought they had scared a deer west of them near the rock outcrops. Then I thought, no it's too big to be a deer. I could see it moving amoung the trees heading up the other side of the ravine at a very fast pace. I thought it must be a lone mustang as I watched. My secutity officer got the binoculars from the seat and said "OH MY GOD" I looked closer, and realized it was not a mustang. I was looking at a large greying/ brown man shape thing about ten plus feet tall. It was obviously male. because of it's build. As it cleared the trees near the top of the hill I could clearly see it. It was covered with hair from head to toe. Greying like a person in their fifties. It was at least three feet across at the shoulders. At the crest of the hill it turned to look back down the ravine. It was maybe a hundred yard across the ravine. I had an unobstructed view at this point. It stood on the hill top maybe a minute looking back down the hill, then turned and moved over the other side of the hill out of view. We drove over to where we had seen the thing last (about a two mile drive on dirt roads). It's was about 4:50 pm by then We saw no further sign of it, but was able to establish that the thing was standing next to a tree that was 11 feet tall, and it was just as tall as the tree we saw.</t>
  </si>
  <si>
    <t>American Flat Mill</t>
  </si>
  <si>
    <t>Gold Hill</t>
  </si>
  <si>
    <t>NV 341</t>
  </si>
  <si>
    <t>Old Mill</t>
  </si>
  <si>
    <t xml:space="preserve">high desert , ravine , rock outcrop , creek </t>
  </si>
  <si>
    <t>cottonwood trees , willow trees , juniper , sage , pine trees</t>
  </si>
  <si>
    <t>darker hair around groin</t>
  </si>
  <si>
    <t>running up hill then stopped to observe kids at bottom of hill</t>
  </si>
  <si>
    <t>I talked with the witness by phone and the following details can be added to the report: --He remembers the date so well because it happened just two months after he started work. --He remembers the time so well because the swing shift had just started and he was showing the swing shift officer around. --The area is filled with caves, mines, tunnels, and the like. --Believed the creature to be male due to size and body structure. There was a dark patch in the groin area. --Estimated the weight of the creature to be between 500-1000 pounds. --Creature seemed familar with the terrain based on how it moved up the hill. --The creature seemed concerned with the kids, and that was what the creature turned to look at. --No sounds from the creature heard. --Witness worked there for a year and nothing further happened, nor were there any other stories from the area. --Known animals in the area include deer and mustang.</t>
  </si>
  <si>
    <t>https://www.bfro.net/GDB/show_report.asp?id=3455</t>
  </si>
  <si>
    <t>Washoe</t>
  </si>
  <si>
    <t>I grew up in Northwestern Nevada along the California border in the foothills of the Sierra's. My father was a geologist who preferred working and camping in areas that were as sparsely populated as possible. Between 1970 and 1983 I had a number of encounters in Nevada, California, and Washington states. I plan to submit them individually in chronological sequence so that I can provide as much detail for researchers as possible. This first encounter occured in 1970 on Peavine Mountain Northwest of Reno, Nevada. I was ten at the time and tagging along with my father, who was hunting deer. We were on the Western side of the mountain, close to the California border. We were between two ridges crossing a meadow on the Western face of the East ridge. It was about 3:30 PM and the sun was beginning to drop behind the trees on the Western ridge. There were no clouds and it was still very bright in the meadow, but the shallow draw between the two ridges was heavily shadowed. As my father and I neared the center of the meadow we heard an extended call coming from the West. We had lived in Kansas until I was eight and the call reminded me of the World War II air raid siren they used for tornado alerts where we used to live. It began low and relatively quiet and rose in both pitch and volume as it progressed. It lasted for about fifteen to twenty seconds before rapidly dropping off. After about ten seconds the call was repeated. It seemed to me that it was coming from the draw a couple of hundred yards West and downhill from us. Unlike the tornado siren I was familiar with, it had a mellow, rather than harsh, or mechanical, quality to it. As the second call ended I asked my father what was making the noise. Annoyed, he told me that it was just the siren from a fire tower and picked up his pace. That seemed reasonable, and I began looking around at the surrounding high ground for the tower when the call sounded a third time. It seemed to be coming from the draw and seemed to be moving away from us. I caught up with my father and, being a curious ten-year old, asked him in rapid succession where the tower was and if he smelled any smoke. He replied that it was on the other side of the far ridge and that they were just testing the siren. I told him I thought the call was coming from the draw and at that point was told to shut up. As the call sounded a fourth time, even further away, my father listened to it and then decided to call it a day. We walked to the jeep and drove home without further incident.</t>
  </si>
  <si>
    <t>western face of Peavine Mountain</t>
  </si>
  <si>
    <t>Reno</t>
  </si>
  <si>
    <t>Peavine Mountain</t>
  </si>
  <si>
    <t>mountain , arid pine forest , stream</t>
  </si>
  <si>
    <t>pine trees , birch trees</t>
  </si>
  <si>
    <t>vocalized 4 times 15-20s</t>
  </si>
  <si>
    <t>https://www.bfro.net/GDB/show_report.asp?id=5692</t>
  </si>
  <si>
    <t>This is the second in a set of chronological reports that I am submitting regarding a series of encounters I had between 1970 and 1983 in Nevada, California, and Washington States. I grew up several miles Northwest of Reno, Nevada in the foothills of the Sierra's. My father was a geologist who preferred sparsely populated areas, so we lived, camped, fished, gold panned, rockhounded, and hunted Indian and goldrush artifacts in some relatively remote places. This second encounter occured in August of 1972 in Lemmon Valley, Nevada. Lemmon Valley is Northwest of Reno on US 395. Though the area I am about to describe is now covered with housing developments, in 1972 there were only two developed areas in the valley. Stead Air Force Base (deactivated in 1959)[N.B. below] was on the West side of the valley and the community of Lemmon Valley was on the East side. The community of Lemmon Valley was, in reality, simply a strip of built up properties along Lemmon Valley road - just housing and few small businesses extending for about five miles toward the back of the valley and for a couple of hundred yards at most to either side of the road. US 395 cut across the South and higher end of the valley at the base of Peavine Mountain's North slope. Toward the back of the valley, the North or lower end, were a few small ranches. Only a couple of improved dirt roads cut across the center of the valley connecting the community of Lemmon Valley to Stead. The climate was high desert. Roughly 5000 feet in elevation with negligible year-round rainfall, but sometimes several feet of snow in the winter. The humidity was generally less than ten percent and often as low as five. Other than those planted near developed properties, there were no trees in the floor of the valley. Scrub pine begins on the higher ridges about five miles West of the valley and thickens to fully developed arid pine forest as the elevation increases. The dominant vegetation is sagebrush, mixed with a wide variety of large weeds and coarse grasses. Jackrabbits, prairie dogs, and smaller rodents were very common, as were a wide variety of lizards and snakes. Coyotes are common, but rarely seen. Cougar and black bear are rare, but sometimes sighted in the area. Deer stick to the surrounding higher elevations with more trees. Other indigenous animals include hawks, falcons, and few burrowing owls. Quail, and other ground nesting birds are also plentiful. There is also a variety of large insect species (cicada, locusts, etc..) to round out the ecosystem. At first glance, the area may not look like it supports much in the way of life, but it actually does. Snow melt is the primary source of open water in the late spring and early summer and a small lake forms toward the back of the valley. By late August this has usually dried up and the only sources of water are near human habitation. As I mentioned in my first report, the North face of Peavine Mountain was deforested in the late 1800's. It has also eroded significantly over the last century as a natural result of the vegetation loss and due to hydraulic mining. The runoff from the mountain was clearly heavy at some time in the past, because two deep washes cut through half the length of the valley flowing North from Peavine Mountain. These washes were eight to ten feet deep in places with vertical walls and averaged five to eight feet in width. Walking down one was much like walking through a school hallway with slight curves. Their depth would increase and decrease as they intersected the natural fingers and draws running down from the ridges that bounded the valley They were difficult to climb in and out of except at a few places where they shallowed out to a couple of feet as they intersected a draw. Because they were shaded and contained a little more moisture than the surrounding terrain, they formed a small microclimate where certain species of lizard and an occassional scorpion could be found. The sagebrush also grew a little taller (about three feet) along their edges. Below, the floors of the washes were almost perfectly level, shaded, and protected from the wind. Very little vegetation grew in the floors of the washes and was usually limited to tumbleweeds and some patches of coarse grass. From the floor of the valley these washes were virtually invisible. You could only tell where they were from a stripe of sagebrush running along their edges that was a little greener, thicker, and taller than the rest of the sagebrush in the valley. You couldn't see them or see down into them until you were right on top of them. This encounter took place in the early afternoon in mid-August of 1972. It was bright, sunny, and hot, about 85 degrees Fahrenheit, at the time. The wind was less than five miles per hour. I was twelve. I was with my brother, who was ten, and a friend, David, who was also twelve. For years, my brother and I had spent the summers exploring the surrounding hills and valley. We knew all the best places to catch each type of lizard, the best places to look for arrowheads, where the trash dumps from the 1800's were (good for old bottles), and the best places to find old shell casings and such from when the airbase had been active. We didn't often make it out as far as the dry washes, but when we did we made a point of exploring them because of the unique things like scorpions you could find in them. We had just moved from Stead to the Lemmon Valley side of the valley and David, a new neighbor, was with us for the first and, as it turned out, only time. We had decided to go all the way out to the closest wash to show it to David, and were angling toward one of the shallow points where it would be easier to get into. As we walked along we were searching the ground for horned toads, arrowheads, and anything else that might be interesting. We were about twenty feet from the wash when we stumbled across an area with jasper and obsidian chips on the ground and started looking around in earnest for arrowheads and other stone tools. My brother and I were seriously competitve when it came to hunting arrowheads. I was facing North, focusing on a piece of jasper I had just found, and had my back to my brother and David when I got a sudden feeling something was wrong. I don't know whether I heard one of them gasp or just go abruptly quiet, but I knew there was a problem. I had a sense of where my brother was a few feet behind me and turned to look at him. As I turned clockwise from North to South I saw first David, about twenty-five feet away from me and a couple of feet from the rim of the wash, then what I perceived to be a giant black man about eight feet from David and about three feet away from the wash, and finally my brother, who was only about five feet behind me. The giant black man was about thirty-five feet from me, standing still facing me with his arms at his sides looking directly at me (I guess he must have figured I was the lead male). David was in shock, rooted to the ground, staring directly at him with his mouth wide open and his lower jaw level with his collarbones. My brother was poised to run and looking from the "man", to me, and then to David in a panic. As soon as I saw the man I took a step to run also, but realized David wasn't going anywhere and we'd need to help him if the "man" tried to do anything (we weren't that far from Reno and there are a lot of weird people who drift through that town - a man out of place in the desert is immediately considered dangerous). I settled my weight and looked the "man" in the eye waiting for him to indicate his intentions. This all took about a second. At this point my brother turned to me and screamed, "That's not a man! That's not a man!" Not breaking eye contact with the "man" I snapped back at him, "Yes it is!" My brother immediately yelled "No, it's not!" and I snapped right back "Then what is it?" which shut him up. At that moment, in that situation, it was critically important to me that the "man" be nothing more than a man. I also knew my brother and I could probably get away, but David was at risk and I intuitively sensed that it was important to control the fear, both by keeping the "man" just a man and by calming my brother. As I focused on the "man" I recognized that he was not overtly threatening but seemed stern and annoyed. He didn't move a muscle and he didn't make a sound. From his manner I gathered that he was not threatening us, but was determining if we were a threat to him - that we had disturbed him and he just wanted us to go away and leave him alone. My brother and I would have been happy to oblige but David was still standing like a statue and we weren't leaving him behind so we all just stood there and stared at each other. I could see the "man" from the lower shins on up, and this is where it gets a little strange. He was at least eight and a half feet tall, three and a half feet to four feet broad at the shoulder, and had a comparatively narrow waist. His arms hung down to the top of his knees. Not only was this "man" huge and slightly disproportionate, but in the middle of the afternoon, in the middle of August, to my perception, he was wearing a black down ski parka with the peaked hood up, matching black down ski pants, and black gloves. Down ski-wear was a brand new fad with the skiers that came through Reno back then. I thought to myself that it was strange that he had this brand new ski outfit, let alone one that fit his frame. I thought he must have stolen it (I had already subconsciously assumed this guy was a hobo because we were at least a mile from the nearest road, there wasn't a vehicle in sight, and I couldn't think of a good reason for him to have apparently been hiding in the wash). As I thought about it, the hobo assumption made sense. The ski-suit was probably the only thing he had to wear and, at night, sleeping out in the open in the high desert it tended to get a little chilly, August or not. There was even a little dirt on it in places, indicating he'd been lying on the ground in it. The "man's" bearing, though, didn't come across the way a homeless person's would. He stood tall with his shoulders relaxed, but back. His posture indicated a sense of self-worth that was almost regal and his gaze didn't flinch (as an afterthought, there was nothing about his eyes to give me the impression that he lacked human intelligence). Even under the ski suit you could tell that he had a massively muscled upper body, and the ratio of shoulders to waist were those of a world-class athlete. For a moment I considered that I was looking at fur-covered muscle and immediately killed the thought, then started to look a little closer anyway. This was when he simply broke eye contact, turned, stepped down into the wash at the shallow point where he was standing and walked away down the wash without looking back (this was a little strange in retrospect because there was absolutely no indication in body language or eye movement to telegraph that he had decided our encounter was over - he simply turned and left without acknowledgement). Within a couple of steps he disappeared around a slight curve in the wall of the wash as it cut through the next finger off of the ridge. We had stood looking at each other for maybe forty-five seconds. I didn't move for a couple of seconds after he disappeared, waiting to give him time to go before moving to check on David. I'd never seen anybody so afraid that they were frozen on the spot before and I was concerned about him. As I walked up to David, looking cautiously down the wash as I got a better angle on it, my brother followed me and said in a voice that seemed to beg me to believe him, "That wasn't a man." Standing in front of David, I looked him in the eye and said, "Yes it was. It was just a big, black hobo." That ended the discussion. I asked David if he was ok. He just shook his head yes and didn't say anything. My brother moved up to the edge of the wash to see as far down it as he could and I asked if he could see the guy. He couldn't and we started to leave when curiosity got the better of us and my brother asked, "What do you think he was doing down there?" I thought about it for a second and decided I wanted to know, too, so we walked along the edge of the wash for a hundred yards or so to make sure he wasn't hiding close enough to threaten us (the guy wasn't carrying anything and I was worried that we would find his camp about the time he came back to it to get his belongings). We walked back down to the shallow spot in the wash and jumped down into it. I briefly recognized that the "man" had simply stepped down the three feet I had just jumped, but didn't say anything. We walked both up and down the wash a hundred feet or so looking for a campsite. We didn't find one. No firepit, no food wrappers, no trash, no drug paraphenalia, no signs that a human had been camping there. The floor of the wash was granite sand so there really weren't any footprints that I could recognize to indicate where he may have been. We did find a spot where someone had taken pieces of tumbleweed and sticker bush and embedded them in the wall of the wash. Tumbleweed and pieces of bush were also arranged on the floor of the wash at the same spot. Those embedded in the wall of the wash were arranged in a tall half-oval with the peak about four and a half feet high. Those on the floor of the wash were also arranged in a half oval that joined the first. It was about the right size for the guy to sit cross-legged in with his back against the wall of the wash. At that time I had never heard of Bigfoot, so it wasn't even an option for me to consider within the framework of the encounter. Even though several things about the encounter were strange I convinced myself that we had been confronted by a man. What else could it have been? About ten days later, though, something happened that forced me to admit that there was something in the valley that was manlike but wasn't a man. I'll submit that as my third report soon.</t>
  </si>
  <si>
    <t>Lemmon Valley</t>
  </si>
  <si>
    <t>US 396</t>
  </si>
  <si>
    <t>high desert , valley</t>
  </si>
  <si>
    <t xml:space="preserve">scrub pine , sagebrush , </t>
  </si>
  <si>
    <t>annoyed</t>
  </si>
  <si>
    <t>straight</t>
  </si>
  <si>
    <t xml:space="preserve">muscular , </t>
  </si>
  <si>
    <t>staring at witness , turned and walked away</t>
  </si>
  <si>
    <t>https://www.bfro.net/GDB/show_report.asp?id=5697</t>
  </si>
  <si>
    <t>This is the third in a set of chronological reports that I am submitting regarding a series of encounters I had between 1970 and 1983 in Nevada, California, and Washington States. This third encounter occurred in August 1972, when I was 12, at my home, roughly ten days after our encounter at the dry wash. I have previously described nearby Peavine Mountain and Lemmon Valley. Our house was located on the East side of the valley. It was in a new development at the time, tucked back in a draw among several steep hills. The surrounding hills rose from 50 to 250 feet above our neighborhood and were primarily granite outcroppings. The soil was coarse granite sand interspersed with boulders of various sizes. Where there was vegetation on the hills, it was predominantly sagebrush. In the draws, the sand was less coarse and there were a variety of grasses and other weeds. We had just moved into the newly completed house a few weeks earlier and were getting to know our neighbors, all of whom had just moved into their new homes as well. Like many of our neighbors, we were building a fence and otherwise improving our property. At the time, there was only one thing to detract from the new neighborhood -- the presence of a pack of feral dogs. The pack was composed of four large dogs -- two Dobermans and a couple of mixed breeds. They were a matter of some concern because many of the new residents had small children and the pack displayed absolutely no trace of fear of people. They would generally appear around dusk, when it began to cool, and boldly range through the neighborhood. At night you could often hear them in the surrounding hills, barking and baying occasionally. It didn't take long to determine that they had no owner and one of our neighbors, an animal control officer for the city of Reno, told us that he had arranged for the county to do something about them. Our home was an "L" shaped ranch, with two of four bedrooms in the back, at the top of the "L", and a garage in front, at the bottom right of the "L", facing the street. We had partially constructed a cedar plank fence around the property, starting in back and working our way around the property clockwise. We had completed the fence on the side of the property at the top of the "L", and had built a small section of fence connecting the back left corner of the "L" to the fence on that side. This created a small cul-de-sac behind the house. Along the side of the property to the right of the "L", we had set the posts and rails. Along the front, where we intended to connect it to the garage, at the lower right corner of the "L", we had set the posts, but hadn't yet put in the rails. You could, essentially, walk right into our back yard from the street side of the house, but could not leave the yard on the back side without climbing over the fence. On the night of the encounter, I had picked up all of the two-by-fours we hadn't used as rails yet and I had stacked them horizontally along the base of the fence back in the cul-de-sac. This was a precaution since they were pilferable and we weren't the only ones building a new fence. My bedroom was at the top, right corner of the "L". The ground outside my window was about a foot and a half below the floor of my room. My mother had already planted a small flowerbed of marigolds there. To protect it, she had me put in one of those small, white-painted, wire trellises that reminds you of a bunch of coat-hangers welded together. To put it in I had to heavily wet down the ground, then force it in. Once the ground dried, the powdered granite and sand set like concrete. It was about a foot high. The incident occurred between midnight and 12:30 am. It was late summer and I was awake late reading. I had my window open, but the drapes were closed. That night, the pack of feral dogs had been more noisy than usual. Every so often, their barking would become particularly strident, drawing my attention away from my book. I remember thinking to myself, over the course of fifteen minutes or so, that they were chasing another jackrabbit, then deciding that it must be a coyote, since they'd been going at it for longer than usual, then wondering if they might have a cougar at bay, since they were still barking and baying loudly, but seemed stationary. I was just turning back to my book, when I realized that they had started moving again, and were coming down the street in the direction of the house. I started to sit up, intending to go to the living room window to see what they were chasing, but realized that they would be well past the house before I could get to the living room in front. As I listened, though, the noise of the pursuit didn't decrease the way I expected it to do as they chased their quarry past the opposite side of the house. Instead it grew louder, and I realized that, whatever they were chasing, they were chasing it into our back yard. I also realized that they might corner it behind the house in the cul-de-sac. Excited, I started to get up to look out the window. Before I could get up, though, their quarry rounded the back right corner of the garage heading in the direction of my bedroom at the back right corner of the house. For just a second, I could clearly hear it running, as the sound of the dogs was still partially masked around the corner of the garage. As it covered the twenty feet between the two corners, I heard three distinct, heavy footfalls -- one just as it rounded the garage, one midway between the garage and the corner of the house, and the third just under my window, where the wire trellis was set firmly into the ground. This was followed by an incredible impact into the corner of the house. The force was so great that I could hear the four-by-four upright in the wall crack and the whole room shook. The impact and cracking sound came from a point about five and a half feet above the level of the ground outside. Simultaneously, there was a secondary impact about seven feet above ground level across the top right corner of my window as viewed from outside. The window rattled violently in the frame and I was sure it was cracked. Immediately following the two simultaneous impacts, there was a forced grunt as if the wind had been knocked out of whatever it was and I could hear its body fall heavily to the ground. My first thought was, "Oh my God! They're chasing a man!" The footfalls were clearly bipedal, the height of the impacts was too high for it to be anything four-legged, and the sound of it having its wind knocked out was manlike, if somewhat heavy. Also from the sound of its fall, it went from an erect to a prone position. At the same time I recognized that something was strange. The "man" hadn't called for help, hadn't made any vocal noises at all, in fact. He had covered twenty feet in what was essentially two strides, and had hit the house at a point too high for all but the largest of men. The secondary impact across the outside corner of the window was also too high for most people to reach, and the force of the impact, strong enough to make the four-by-four in the house's frame crack, indicated much more mass than any normal person would have. I didn't spend any time really thinking about this, though. Even though I had an underlying uneasiness because the sounds indicated that the guy was huge, I was sure the dogs were chasing a man. The dogs closed on the man, snarling and barking. I was afraid he was lying on the ground, injured or unconscious, and I realized that I had to do something. I immediately threw my sheet off, jumped out of bed, and reached for the drapes, intending to throw them open and yell at the dogs -- about all I could do in the situation. In the two or three seconds it took to do this, though, it didn't sound like the dogs were mauling the man. They were about three feet from the house, stationary, barking and growling. It sounded as if there were only three of them, two very aggressive and ready to attack, and one that was barking the way a dog would if it were afraid of you, but ready to attack if provoked. Just as my fingertips touched the drapes, the scariest thing I have ever experienced in my life happened (believe me, this is saying a lot for someone who has spent nineteen years in the military and lived through a parachute malfunction). Somehow the man had recovered from hitting the house, having the wind knocked out of him, and falling. He had somehow managed to stand up and get his breath back and just as I touched the drapes, from a point immediately outside my window, level with and about two feet from my head, He Growled Back at the dogs. The growl wasn't loud. It was only about two and a half seconds long. But it was the meanest, deepest, and most menacing growl I have ever heard in my life (to include those of trapped brown bears at Yellowstone). It was almost as if he was keenly aware that there were people around, that he knew precisely how long he had to growl to get his point across, and that he didn't want to make any more noise than he absolutely had to. For the next several seconds there was absolute silence. He didn't make any more noise. The dogs didn't even make any sounds of movement. And I was frozen in fear and shock, praying that he wouldn't notice I was there, and afraid he would hear me if I moved at all. It was like that for several long seconds, then, all but silently, I heard him step and brush around the corner of the house. A second later the dogs were after him, but the head start was all he needed. I heard the stack of two-by-fours tumble down and the sound of him hitting the six foot cedar fence as he went over it, followed by the dogs hitting the fence and then scratching at it and barking. After a few moments the dogs stopped trying to get over the fence and raced back around the house clockwise. As I heard the dogs racing down the street, I relaxed slightly and gulped for breath. I hadn't even realized I'd been holding it. I immediately choked. The "Thing" had left an incredible stench. It was overpowering. It smelled like a combination of wet dog, stale urine, and rancid sweat. There was also an acrid component a little like burnt rubber. It was so bad that I staggered away from the window. I stood there for a few moments trying to decide what to do. The thing was gone, the dogs were gone, and all I would accomplish by waking my parents would be to anger my father. I decided it wasn't worth it. I thought about going outside but really didn't want to poke around out there in the dark. I was struggling with what I had just experienced. Whatever had been outside my window was manlike, but clearly was not a man. I had no frame of reference to place it in. I didn't relate the experience to my encounter at the dry wash because I had so thoroughly convinced myself that that had been a man. I closed my window (which to my amazement was not broken), got back in bed, and tried to read to get my mind off of the incident. Eventually I fell asleep. The next morning I woke after my father had left for work. I looked out my window and could see that the flowerbed -- trellis and all -- had been flattened. I got dressed and went outside. The ground was scuffed but there were no distinctive footprints. I choked down my apprehension and walked back into the fenced cul-de-sac behind the house. The stack of two-by-fours was lying there toppled. I looked at the cedar fence. The scratch marks from the dogs' nails were clear. Caught on the top of one of the planks was a tuft of coarse hair. I stepped up on the lower rail of the fence and looked at it closely in the bright morning sunlight. It was dark black with hints of brownish red highlights and about three inches long. It had enough oil on it make it shine if you looked at it closely. I struggled with whether it had come from the "thing" or one of the dogs. After several moments of consideration I decided it was possible one of the Dobermans could have had some three inch strands of hair, that the colors were within the appropriate range, and that one of the dogs might actually have managed to make it over the fence to leave it there. I left it where it was. I went back to the window and examined it and the siding on corner of the house closely. I didn't see any damage from the impacts. I decided that the thing had been running, hadn't seen the trellis, and had tried to cut around the corner of the house too closely. The trellis, strongly embedded in the cement-like soil, tripped it and it fell, throwing its left arm(?) up in an attempt to maintain balance (or maybe grab the roof to catch itself). The primary impact would have been from its body. The secondary impact could have been from the left arm slapping the side of the house across the corner of the window. I went in and told my mother about the incident. I was still very troubled and wanted to know what I had heard. I discussed it at length with my father when he got home. He was uncharacteristically patient and explained that it had either been a bear or a cougar. I couldn't accept either of these explanations. It wasn't until about a year later that I ran across a tourist pamphlet in Oregon that was about Bigfoot. I can't express how relieved I was at the time to learn that there was a potential explanation for what I had experienced. We never saw or heard the dogs again after that night.</t>
  </si>
  <si>
    <t>private residence on the east side of Lemmon Valley</t>
  </si>
  <si>
    <t>running from dogs</t>
  </si>
  <si>
    <t>The witness is eminently credible and imbues his reports with admirable environmental descriptive detail. This "sighting" without the witness actually laying eyes on the sasquatch should be read after report #5697, which precedes it by just about 10 days. The details of the encounter are such that they leave no alternative other than a sasquatch.</t>
  </si>
  <si>
    <t>https://www.bfro.net/GDB/show_report.asp?id=5770</t>
  </si>
  <si>
    <t>Vermont</t>
  </si>
  <si>
    <t>Bennington</t>
  </si>
  <si>
    <t>I am a Civil War re-enactor and I was participating in an event on the grounds of Hildene Mansion, which is Robert Todd Lincoln's home near Manchester, Vermont. We were camped on the front lawn of the mansion, which is bordered on two sides by woods. The whole area is somewhat off the beaten path, the house is probably a half mile from the main road. In the middle of Friday night, I would guess around 1-2 a.m., I woke up and was walking to the building beside the main house to use the rest room, and as I left my tent and was walking toward the restroom I heard footsteps walking near me in the woods. They seemed to follow me as I went to the rest room and as I walked back from the rest room they walked back with me to my tent. The whole time walking back I had an uneasy feeling like I was being watched. The next night, Saturday, I was sitting around the campfire around 11:00 pm talking and we heard footsteps coming from the woods which we were right next to, but the noises were coming from inside the woods. We shined a flashlight on the area that the noise was coming from and it stopped immediatly and as we turned the flashlight off we heard the noises again heading away from us. Both times that I heard the noise it sounded like a large animal and from what I could hear it sounded like a large animal walking on two feet. While there were other groups at the event I don't think that it was another person as there were trails that were clear that they could have used. Also of course it was so late at night and there was no light from a lantern or a flashlight.</t>
  </si>
  <si>
    <t>grounds of the Hildene Mansion</t>
  </si>
  <si>
    <t>Manchester</t>
  </si>
  <si>
    <t>Hildeane Road</t>
  </si>
  <si>
    <t>Hildeane Mansion</t>
  </si>
  <si>
    <t>hill , river , valley , forest</t>
  </si>
  <si>
    <t>following witness</t>
  </si>
  <si>
    <t>I spoke with the witness. He is sincere. He reiterated to me that he was reluctant to file a report until, recently, he learned more about the subject. On the Friday night, what made him most nervous was not that the footsteps followed him to the restroom in the first place (he thought some animal may have been happening to walk in the same direction), but that they followed him back afterwards. Also salient was that the steps were distinctly bipedal and that they did not use the trails but rather proceeded through leaves and underbrush, back inside the woods, with no light. On Saturday night, he and a couple (whom he described as "very practical") heard the footsteps clearly as they sat around a campfire at the edge of the woods. Again, the sounds came from far enough inside the woods that a flashlight could not reach the source.</t>
  </si>
  <si>
    <t>https://www.bfro.net/GDB/show_report.asp?id=13345</t>
  </si>
  <si>
    <t>Chittenden</t>
  </si>
  <si>
    <t>Nov. 1984 between 12:00&amp; 1:00AM The night my niece was born.There was a snow storm, my brother-in-law had a custom car and wanted to go home to milton to switch to his older car because of the sudden snow. My husband, brother-in-law, nephew 3yrs old &amp; myself, drove from milton, we were headed to my house in Winooski. we got as far as Clochester when the snow got real bad and the car slid into a ditch,my newphew began to cry&amp;scream, so we flaged down a truck to bring me&amp;my nephew to my house to call a tow truck. I Left my husband&amp;BROTHER-IN-LAW in Colchester. My husband said while they were waiting they started to hear noises in the woods, like trees breaking,than they heard something that was coming in thier dirction but the it was stomping on two legs they could breaking trees,coming closer,my husband is a hunter and he said you could tell it was walking on two legs they backed away from the side of the road to the other, couldnt run because the road was to slippery and they only had on sneakers. meanwhile it kept on getting closer, it was starting to part the trees when the tow truck came and they heard it running back into the woods breaking every thing in its path My husband was very scared , they both were &amp;told me what had happened. I HALF believed them. The next day I drove threw the same place &amp; looked around as I drove I saw fields and woods and thought that it looked to peaceful and really thought they were nuts. I HAD TO PICK UP MY HUSBAND IN MILTON. I had my daughters with me 10 and 13, I WAS PREGNANT at that time, anyway I got to Milton ,latter that night we headed back to Winooski, well wouldnt you know it, it started to snow realy hard like the night before and it was 12:00am. We started to go threw the same spot as the night before and I started to tell my husband about me looking around earlier and that there was nothing ...... When there it was, it just crossed the road and started to go up a hill ,it was staring at us with one foot on a wire fence holding the wire down with its arm and just staring at us, it was not brown but white with yellow dirty streaks and his eyes, oh how they scared me, they were reflecting a yellow/amber color like the yellow on causion lights, huge man, it was at least 10 ft. tall arms very long ,his fur was long, on his face the only flesh part that didnt have fur was his eyes,upper cheeks. My husband started to slow down to get a better look, thats when I freaked out and started to hit my husband because I was so scared &amp; my girls were screaming so we kept on going I just kept on thinking about its eyes and was afraid so we wandered if they know its there and we dont want to get shot looking.</t>
  </si>
  <si>
    <t>Vermont Route 2</t>
  </si>
  <si>
    <t>Colchester</t>
  </si>
  <si>
    <t>mountain , swamp , fields , forest</t>
  </si>
  <si>
    <t>dirty hair , long hair , eyes and upper cheeks did not have hair</t>
  </si>
  <si>
    <t>walked across road and went over the wire fence</t>
  </si>
  <si>
    <t>https://www.bfro.net/GDB/show_report.asp?id=1178</t>
  </si>
  <si>
    <t>Lamoille</t>
  </si>
  <si>
    <t>Foot prints in the snow. At least 6' feet, heal to toe. Something walked over a small tree that still had dead leaves on it. No leaves fell to the ground . I touched the tree and leaves fall to the ground. My hair stood on end.</t>
  </si>
  <si>
    <t>20 miles south of Jay peak off Rt. 100</t>
  </si>
  <si>
    <t>Eden</t>
  </si>
  <si>
    <t>Rt. 100</t>
  </si>
  <si>
    <t>ridge , pond , hemlock grove , forest</t>
  </si>
  <si>
    <t>pine trees , hemlock trees</t>
  </si>
  <si>
    <t>went up a ridge and into the hemlock grove</t>
  </si>
  <si>
    <t>https://www.bfro.net/GDB/show_report.asp?id=1180</t>
  </si>
  <si>
    <t>1995-1996</t>
  </si>
  <si>
    <t>This Story takes place about 1995 at my Uncle's Cabin in Morrisville Vermont. I had been visiting on a summer day with my aunt and uncle. They have a small handbuilt cabin in Morrisville which they have had since the ealy 70's. They are only there infrequently, so similar events may have occured there that they are not aware of. The cabin itself sits in the middle of an open feild on a small plot of land (1 acre?), sandwiched between two farms (they are located of the far side of each). The nearest house is about 3/4 of a mile away. The feild is bordered on the other two sides by a dirt road and a heavily wooded ridge. So, this one summer day, I had been up to the cabin for a visit, and we were winding down after dinner inside the cabin. My Uncle noticed a noise in the far distance, and opon listening, my aunt and I noticed as well. Listening, I can only describe this high-pitched sound as exactly like that of a child, screaming as if they were being torn in half. I know that sounds morbid, but thats all I can think of to accuratly describe the sound. It was blood curdling. We continued to listen, and we noticed that the noise was both continuing and getting closer, although it was coming from at least a 3/4 of a mile away at the top of the ridge. My Uncle and I went outside to figure out what was going on. My Uncle is a lifelong hunter and rabid outdoorsman. This guy knows more about New England wilderness than Grizzly Adams. He told me at that point that the noise was definitly animal, was getting closer, and running down the ridge at what he estimated to be about 20 miles an hour, screaming as it went. He said he'd never heard anything like it in his life. Being a very conservative guy, he guessed it might be a jackrabbit, who make some very odd noises when in mating season (no joke!) Well, whatever this thing was was running toward us (still at a comfortable distance), maybe 1/4 mile. Now, keep in mind, this is the middle of nowhere, at probably 11 pm, we had one lantern in the cabin, and other than that, it was pitch black out. We heard dogs barking at this thing, and my Uncle noted that this thing was going from house to house on the ridge, waking up dogs, and particularlly seemed to bother one home of a man who raised german sheppards (he gathered this from the scream's direction and the intentsity of the dogs' barking) and that this was an odd thing for a jackrabbit to do. My Uncle asked my aunt at this point for his pistol and a flashight, and we stood on the porch listening to this thing run around for 15 mins. Then, it started right toward us, maybe it saw the cabin? I asked my Uncle is maybe we should go inside, to which my Uncle said not to worry, as we were well armed! The screaming had started and stopped a few times during this incident and we were calculating its position by that. Well, that thing (whatever it was) got within 100 feet of us, screamed, stopped for a minute, turned and ran, fast, the other direction. All we could make out was a dark shape and a pair of eyes reflecting our light about 4 foot off the ground. It then headed straight down the valley and continued to wake up dogs, screaming as it went. We never did find out what it was. The hair on the back of my neck stands up thinking about it even now.</t>
  </si>
  <si>
    <t>private residence 2-3 miles outside of Morrisville village in a field off the road</t>
  </si>
  <si>
    <t>Morrisville</t>
  </si>
  <si>
    <t>field , farmland</t>
  </si>
  <si>
    <t>screamed and got closer to the cabin , once close it ran away</t>
  </si>
  <si>
    <t>saw eyes 4ft off the ground</t>
  </si>
  <si>
    <t>https://www.bfro.net/GDB/show_report.asp?id=1179</t>
  </si>
  <si>
    <t>footpritns</t>
  </si>
  <si>
    <t>The sighting was today (8/6/19) at 10:15 am at our VT summer cabin. I am 67, retired RN &amp; former private pilot with excellent vision- 20/15, so I was not mistaken. It was not a bear. We have had a bear here by the deck, so I know what bears look like standing up to the reach feeder. It was sunny day. My small Chihuahua mix was out front in her cage. She was barking so I walked out to front deck and looked towards dirt road where she was looking. We sit back approx.125ft from the road. I saw a very black humanoid shape walking on two legs go past our driveway. It was half bent over then straightened up. It had longs arms swinging. The head was turned away &amp; appeared to have very short neck &amp; roundish head from that angle. I said to myself, "That looks like a chimp!". I watched for it for approx.12 seconds until it disappeared behind trees going east on road. There are spots that I can see thru the trees to the neighbors drive, so I was looking for it to either go up the drive or continue on road. When it did not, I walked out to end of drive, approx. 200 ft. ( w/ my air horn). There was nothing on the road for some distance. Later in day I went out to that area with my small dog. She refused to even walk and was trembling. This is the same dog that almost went thru a screen door to attack the bear by our feeder a few weeks ago. I noticed an area of bent weeds that would have been where the creature had exited our woods, going into a small ditch then back up to get onto road before walking past our drive. On the roadside, in the direction I saw it going, there were 3 barefoot heel depressions w/ faint toe marks approx. 12 inches long. The area was dry with fine gravel so not a clear print. The week before, I had heard twigs snapping &amp; weeds moving behind my fenced garden. This approx. 40 ft from the front porch where I often sit. The dog barked. The noise stopped then started again, so I fired off my air horn which I always have near after an encouter with a large coy-wolf. The cabin sits about 100ft above the N. Branch Lamoille River. There are many snowmobile &amp; ATV trails plus the Long Trail is only 1/5 miles. It was very wooded and remote. A few homes and camps on our road.</t>
  </si>
  <si>
    <t>Rt. 118</t>
  </si>
  <si>
    <t>walking past driveway</t>
  </si>
  <si>
    <t>dog did not walk to go to the spot where it was seen</t>
  </si>
  <si>
    <t>I did a site visit on 9/28/19 with the home owner in xxxx VT to discuss her day time encounter from 8/6/19. We discussed her experiences and she gave me a tour of her property and the surrounding area where she had her sighting and has experienced other unusual happenings. The property owner was very cordial and felt the need to share her experiences. She gave background information on the geography of the local area as well as animals native to her surroundings, including the visit by a bull moose just hours before my arrival. On the morning of the sighting she had her pet Chihuahua outside in a large metal cage/kennel (due to a previous run in with a large coy-wolf) when she heard it starting to growl. Upon hearing the growling, she went outside to make sure the coy-wolf had not returned. She noticed the direction her dog was looking and heard something walking in the woods between her property and the neighbors lot next door. She thought it was probably a deer as they have been seen cutting through that side the property in the past. Both she and her dog were following the sound of the footsteps as they headed towards the dirt road in front of her home. To her surprise instead of seeing a deer walk past the end of her driveway she saw a slightly hunched over black figure step up out of the drainage ditch into her driveway. What caught her attention was how it was walking on two legs and the length of its arms in relation to its body. Unfortunately it never looked in her direction as it was looking across the road towards the forest on the other side so she did not see its face. She then re-positioned herself on her porch to look through an opening in the trees towards a neighbors house diagonally across the road to try to catch another glimpse of the creature. After waiting a number of seconds and not seeing the creature pass she quickly got an air horn and went out to look up the road to see if she could see where it went. At that point she came to the realization that what she had seen was a Bigfoot. Not seeing anything she went to her neighbors house to ask if he had anyone staying with him or had seen anyone walking down the road. He didn't have anyone staying at his home and did not see anyone/anything that morning. He did mention that a bear had been around recently and had gotten into his garbage. It appears the creature had entered the woods on the opposite side of the road between the homeowners house and her neighbors. When asked if it could have been a bear she said she was positive that it wasn't a bear. She is very familiar with bears due to the number of bears that have been in her yard and on her property. She has seen bears standing up in her garden and their arms/legs were much shorter in relation to their bodies than the creature she saw cross her driveway. While investigating, the homeowner and her husband found matted grass in the drainage ditch at the edge of the road where something had walked. They found 3 footprints in the hard dirt at the bottom of their driveway and on the road. Due to the surface composition they were barely visible other than a heavy heel strike and some toe impressions. She was able to approximate the being/creatures height as around 6' tall, give or take, by having her husband stand in the sighting location. Not long after that (8/16/19) while out hiking along the road the homeowner came across a hollow tree and struck it three times with her hiking stick. To her surprise she got a response back from across the river that runs behind her property. Intrigued she did it again and got six responses to the ten knocks she did. This made her nervous and she decided against continuing. On another occasion (9/19/19) while walking on the road (through a very dense section of pine trees) about a half a mile from her home she encountered something throwing rocks up into a tall pine tree knocking pine cones to the ground, Staying very quiet she stood watching as rock after rock kept knocking large pine cones to the ground. Whoever/whatever was throwing the rocks was on the other side of the tree in thick overgrowth across a small stream. A neighbor drove up the road and stopped to say hello. The woman was a little scared at this point and with her neighbor there it gave her the courage/opportunity to quickly make her way back home. The following day she returned with her husband only to find the pine trees in this section of the forest had no pine cones on them and there were none on the ground. It appeared that whoever/whatever knocked the pine cones down had collected them and taken them from the area. The homeowner is a retired nurse and private pilot. She and her husband split their time between living in VT (to be near family) and wintering in FL. They have owned and lived in this part of rural VT for approximately five years. In that time they have been welcomed/accepted into the community and others have shared their stories of their Bigfoot encounters or those of their friends. Two of those sightings have been on/near their road, one being a face to face encounter by a local hunter a few miles from their home. She also provided me with a newspaper clipping from a local newspaper of other Bigfoot encounters in VT as well as a sighting in a neighboring community. The area where the homeowner and her husband live is in a beautiful rural setting approximately 30 minutes south of the Canadian border. The home sits on top of a ridge where the land gently slopes into a valley with a pristine river on the back side of their property. There is also a set of power lines that cuts through the wilderness not far from their home. Long Trail State Forest is in close proximity to their home. The area has a great diversity of animals, both large and small and there is also trout in the river that cuts through the property. I found the homeowner to be very sincere and a credible witness. Here's a photo of the area.</t>
  </si>
  <si>
    <t>https://www.bfro.net/GDB/show_report.asp?id=63218</t>
  </si>
  <si>
    <t>Rutland</t>
  </si>
  <si>
    <t>I put together a mountain bike trip with a cousin for a weekend in Central Vermont near the town of Plymouth in the Calvin Coolidge state forest. We decided on a Lean-To shelter called TinkerBrook on the outskirts of the forest near the backside of Killington Peak. One reason for this location was because of the steep topography the area offered for a mountain biker. Also, not to many people visit this shelter according to the Rangers I've talked to before due to the hike in and lack of 4x4 access as well. The place offers nothing more than a view of a steep forested ravine. The shelter is right on the edge of this ravine as well. We travelled up Shrewsbury road which intersects RT100 south of Plymouth and then heads west almost straight up the nearest mountain in a series of switchbacks. We then parked our vehicle on the bend in the road where tinkerbrook shelter trail starts. The trail/road is heavily blocked off by boulders and easy to miss. We packed up the bikes and headed down the old trail/road to the shelter. The shelter is about a 3/4 mile off the forest road we parked the vehicle on. We set up camp for the night in the shelter and did a look around. The place offered no trails to ride on and the ravine was so steep that you needed to climb out of it using the roots of the trees in it. The place was very isolated. We headed off to bed around 9:00pm and left a campfire going near the opening of the shelter. A few hours later (12:00am) my cousin woke me up saying that he was hearing and feeling knocks on the shelter. I told him to go back to sleep. Then I heard and felt the noises myself. The sounds were like something big pushing against the shelter. I thought it could of been a moose or bear and decided to go around back to see. I took a flashlight and went around back within a minute of hearing the noise again. There was nothing there to see. This continued a few more times during the night until maybe 3:00am. I felt the bumping sounds near my side of the shelter on occasion. We didn't get much sleep and at one point I even pulled all the firewood close to the opening to keep a large fire going. In the morning we looked for any damage to the shelter and found nothing. We also looked around for any sign on the ground (footprints, loose rocks, scrapes and hoofmarks) but found nothing. We decided not to stay another night and headed out.</t>
  </si>
  <si>
    <t>Tinker Brook Lean-to in the  Calvin Coolidge State Foreston an old logging road off Shrewbury Road</t>
  </si>
  <si>
    <t>Plymouth</t>
  </si>
  <si>
    <t>Calvin Coolidge State Forest</t>
  </si>
  <si>
    <t>forest , brook</t>
  </si>
  <si>
    <t>thumping on the lean-to</t>
  </si>
  <si>
    <t>If it was a sasquatch thumping this shelter, then the behavior is consistent with the kind of low-level harassment behavior described before in different regions. The more intense harrassment and intimidation tends to occur in the more remote areas, leading many to suspect it occurs when humans are too deep within a sasquatch habitation area. The TinkerBrook shelter in Coolidge State Forest (see directions) might still be a good spot to camp at, especially because it overlooks a remote wooded ravine.</t>
  </si>
  <si>
    <t>https://www.bfro.net/GDB/show_report.asp?id=6406</t>
  </si>
  <si>
    <t>Tim Vogel</t>
  </si>
  <si>
    <t>On two separate mornings while deer hunting in a fairly remote section of Washington County, before sunrise, and after tree breaks and knocks at close range, something screamed/whooped at me. I am a Vermont native, grew up hunting, camping, fishing, and generally emersed in the outdoors, and while I am familiar with subject of bigfoot,..I have never experienced anything like this before or since. The conditions on both mornings were clear, cold, and extremely quiet. I had hiked into to where i was going to hunt, leaving my vehicle around 5:00 am, getting to where i wanted to sit around 5:45 am, and after changing into dry underlayers had shut my light off and settled in to wait for first light. Activity began both mornings only minutes after dousing my light. This occurred in November of last fall, 2015.</t>
  </si>
  <si>
    <t>hunting area near a beaver pong</t>
  </si>
  <si>
    <t>Northfield Falls</t>
  </si>
  <si>
    <t>Devil's Washbowl</t>
  </si>
  <si>
    <t>forest , beaver pond , meadow</t>
  </si>
  <si>
    <t>tree breaking , wood knocks</t>
  </si>
  <si>
    <t>https://www.bfro.net/GDB/show_report.asp?id=55476</t>
  </si>
  <si>
    <t>Windham</t>
  </si>
  <si>
    <t>About 5:30 am on Rte 9 heading east in west Brattleboro VT my husband and I saw a small (I don't know what) running across the road. It was about 3 to 4 feet tall, long dark brown to black hair, running on 2 legs. I caught the animal in my headlights very clearly. The one thing we both said was that it was fast. Faster than any animal we have ever seen. It was crossing the road into the swampy area near the small whetstone brook. There were tall reeds there and it disappeared into them. We did not stop. in retrospect, I wish I had. It might have answered some questions we both had.</t>
  </si>
  <si>
    <t>just after the Dollar General heading east on Route 9 into Brattleboro</t>
  </si>
  <si>
    <t>Brattleboro</t>
  </si>
  <si>
    <t>Rt. 9</t>
  </si>
  <si>
    <t>running very quickly</t>
  </si>
  <si>
    <t>The couple was heading to the local gym, as they did every morning, on a crisp October morning. The figure that ran across the road was about 3 to 4 feet tall, long dark brown to black hair, 10+ inches long, exceptionally long arms and running on 2 legs, smooth and crazy fast. They caught the animal in the headlights very clearly, the one thing they both said was that it was fast. Faster than any animal they had ever seen. It was crossing the road from the Dollar Store side of the road into the swampy area near the small Whetstone Brook. There were tall reeds in the swamp and it disappeared into them. Being Vermonters all their lives and living in the Green Mountains they have seen all the known critters that call Vermont home, this was none of them.</t>
  </si>
  <si>
    <t>https://www.bfro.net/GDB/show_report.asp?id=49993</t>
  </si>
  <si>
    <t>My family and I went to Ludlow, Vermont for Columbus Day weekend since we enjoy the northeastern woods. We all enjoy observing the local flora and fauna in their natural settings and we often drive and/or walk the back roads looking for deer, moose, bear and whatever else we can spot. One evening we went "Moose Spotting" on Tyson Road since during a summer trip to the same area, earlier, we had observed eight moose in one evening. As we drove along Tyson Road I saw a large bipedal form cross the road in two strides. I asked one of my daughters, "Did you see that? Tell me what did you see." I purposely didn't say what I'd seen since I wanted to know if she'd seen what I'd seen. I wanted to be sure I had not imagined it. Very quickly she said, "I don't know what it was but it was real big, maybe eight feet tall, hairy and crossed the road in two steps." She saw the same thing I did. It crossed the road about 50 feet ahead of us and judging from the trees where it crossed the road I'd say her height estimate is accurate +/- 20%. My other daughter didn't see it since she was in the back seat and was looking out the side windows of the car. I still don't quite believe it but I know what bear, deer and moose look like in natural settings since I've been hunting for 40 years. It wasn't anything I had ever seen in the woods. It walked across the road in two strides, was heavily built, covered in short dark hair and, as stated previously, approximately eight feet tall. One more thing. The day before, we had driven the same area, didn't see anything at all, no fauna at all, but we did hear some very odd vocalizations that sound very much like the recordings available on your website.</t>
  </si>
  <si>
    <t>off Rt. 100 on Tyson Road</t>
  </si>
  <si>
    <t>Ludlow</t>
  </si>
  <si>
    <t>Tyson Road</t>
  </si>
  <si>
    <t>short hair , heavily built , massive hands</t>
  </si>
  <si>
    <t>road crossing , turned head towards car as it crossed</t>
  </si>
  <si>
    <t>crossed road in two steps</t>
  </si>
  <si>
    <t>I spoke to the witness by phone and he impressed me as articulate and sincere. He emphasized that he might have thought he was imagining the experience had his daughter not been in the front seat with him and corroborated all of his perceptions. He added a few details to the submitted report: 1) the figure turned its head toward the car as it crossed the road; 2) it resembled the figure in The Patterson Film, with the same pronounced arm swing, except that it wasn't as heavily built; 3) its head seemed "conical"; 4) its visible (nearer) hand looked "massive."</t>
  </si>
  <si>
    <t>https://www.bfro.net/GDB/show_report.asp?id=13285</t>
  </si>
  <si>
    <t>I research mountain lions in NH, but I was caring for my mother and hadn't gotten out since Christmas Day, 2014. On 5/24/15 I decided to just go for a walk, no research. I did a Meet-up with someone who walked much faster than me. She left me at the power line. I was way downhill, but was determined to at least make it to the power line. I did, but when I turned back to go down to the car, I saw two huge prints near a tree by the trail. When I got to them, the heels were 3-4 inches deep in the soil and leaves. They touched and the toes went out and away from each other like a duck's feet. They seemed to be 15 inches long, but it was hard to tell with all the leaves, unevenness, grass, etc. I took photos and measurements (even on a walk I take a camera and tape measure). It was interesting as hiding by that tree the Futures Trail went right past the tree, above was the power line and behind the tree was the park road, so that it was an advantageous hunting spot as animals coming from six different directions could easily be hunted down. Going back to the car, I saw two more tracks to the right of the trail. One was about 10 inches. The other seemed to be 15 inches, but with a 10 inch track inside it. The toes were 5 inches across for the three toes that were embedded in the bank. The other toes were over the hardened trail. There was also a 5x6 inch parallelogram shape. I kick myself now as I didn't take a photo. Later I saw a knuckle-walking gorilla on TV and thought, "That's what that was!" It was a knuckle print and also was very deep. At the bottom I asked the ranger to do a casting and he said I could instead, so I bought plaster of Paris. It wasn't enough. I had to go back several days later (rain). The casts are awful. There were too many leaves, the toes broke off, etc. The interesting part was that the park ranger acknowledged the report with a "Yeah, we get lots of reports of bigfoots, but we try to keep it on the down low." When I asked him about mountain lion sightings, he seemed scared and said, "You think there are mountain lions up there?" It was odd that bigfoot was "normal" and mountain lions were "strange"! When I came back, I heard from someone else that this same ranger had been followed down the hill by something he nicknamed Roy. He was hoping it was a bigfoot and not a lion. Part of his job is to clear the trails and make sure everyone is off the mountain. That night it got dark, and he was also "helped" off the mountain, though "it" always stayed the same distance behind him.</t>
  </si>
  <si>
    <t xml:space="preserve">Futures Trail above the first parking lot and below the power line in Mt. Ascutney State Park </t>
  </si>
  <si>
    <t>Mt. Ascutney Parkway</t>
  </si>
  <si>
    <t>Mt. Ascutney State Park</t>
  </si>
  <si>
    <t>forest , power line</t>
  </si>
  <si>
    <t>standing beside a tree</t>
  </si>
  <si>
    <t>potentially found a knuckle print</t>
  </si>
  <si>
    <t>I conversed with the hiker over the phone for approximately 1 ½ hours. She was very straightforward, upbeat and enjoyed talking about her hobby of mountain lion research that has led her to multiple sightings of what she feels are Bigfoot tracks. She is a 67 year-old retired librarian and is currently an artist, writer and publisher. I found her to be sincere and credible. Her initial sighting of potential Bigfoot tracks on Mt. Ascutney in Windsor was just a hike for pleasure to unwind and enjoy nature as she had been taking care of her elderly mother. She had not been in the field for approximately 5 months (Dec 25th – May24th). The tracks she found were 15” in length and sunk between 2 and 4 inches into the ground, they were by a tree at a strategic intersection where the trail she was on crosses a set of power lines and comes within 100 feet of the auto road that goes up the mountain. She feels this was the perfect location for something to be able to hunt from as it had a hidden view of anything traveling up/down the power lines, hiking trail or auto road. On her way back to the parking lot she also observed a second large print with a smaller 10” footprint inside of it. She also found what she feels was a knuckle print from a creature leaning over for support similar to what gorillas do. Wanting to make casts she went to the ranger station where she spoke to the Park Ranger about what she had found and suggested he make a cast. He declined and the hiker left due to not having enough casting material and returned a couple of days later. Due to poor weather conditions her casts did not come out well and ended up breaking. The Park Ranger did acknowledge that there had been previous reports of Bigfoot activity but they “try to keep it on the down low.” The hiker thought it odd that the ranger was at ease with Bigfoot activity but seemed quite concerned when she told him of mountain lion reports from the area. The ranger did have an incident where something shadowed him off the mountain one day just out of his sight. According to someone the hiker spoke with they mentioned that the ranger hoped it was a Bigfoot vs a mountain lion. The hiker had taken photographs of the prints and took measurements, as she carries a camera and tape measure even when not researching mountain lions. She willingly shared her photographs with me and sent them in a timely manner. I had the opportunity to visit Mt. Ascutney on Saturday July 30, 2016 approximately 14 months after hediscovery. I was able to easily find the location of where she found her footprints and agree that where they were would be quite advantageous to anyone wanting to view the power lines, hiking trail and auto road. Unfortunately too much time had passed and I could find no trace of any footprints. While there the conditions were not ideal for footprints as the area is in the middle of a drought and there was a lot of leaf litter on the forest floor. I did find a couple of unusual tree manipulations that seemed odd and out of the ordinary. I have read other reports that attribute these types of manipulations to supposed Bigfoot activity. I hiked up the mountain approximately 1 1/2 miles from the parking area I was at to see the “Steam Donkey”, an antique piece of logging equipment that had been abandoned on the mountain in the early 1900’s. What I found unusual was the lack of sound in the forest. I did not see or hear any birds or animals during the 2 hours I hiked and did not see another hiker. Upon leaving the mountain I stopped at the ranger station and asked about any reports of Bigfoot activity in the area. The young man I spoke with said he knew of no reported activity but also suggested I come back when the Park Ranger was there as he would know more about the happenings of the park. Mt Ascutney State Park has more than 3,000 acres of land and contains many species of both hardwood and softwood trees. It is supposed to be a great place to bird watch and has many animals including deer, moose and bear. Due to its steep height it is also one of the premier hang gliding sights in New England.</t>
  </si>
  <si>
    <t>https://www.bfro.net/GDB/show_report.asp?id=49902</t>
  </si>
  <si>
    <t>Nebraska</t>
  </si>
  <si>
    <t>Cherry</t>
  </si>
  <si>
    <t xml:space="preserve">Mitch S. </t>
  </si>
  <si>
    <t>In 1957 in Valentine, NE I was 6 years old and playing hide and seek...I was with another young girl and we were walking down an alley looking for the other kids when we saw a sasquatch coming down the alley toward us..it was very tall and looked like a erect ape..very hairy...and was making terrifying loud noises. We went running for the hills. I carried the memory for many years and have never doubted that this was a true sighting. The only person that believed was a school teacher that lived on that street who heard the inhuman sounds it was making.</t>
  </si>
  <si>
    <t>Valentine</t>
  </si>
  <si>
    <t>town , river</t>
  </si>
  <si>
    <t>walking towards girls and vocalizing</t>
  </si>
  <si>
    <t>In 1957 in Valentine, NE I was 6 years old and playing hide and seek...I was with another young girl and we were walking down an alley looking for the other kids when we saw a sasquatch coming down the alley toward us..it was very tall and looked like a erect ape..very hairy...and was making terrifying loud noises. We went running for the hills. I carried the memory for many years and have never doubted that this was a true sighting. The only person that believed was a school teacher that lived on that street who heard the inhuman sounds it was making. I spoke with the witness at length and found her to be very credible. She still lives in Nebraska and is a dental hygienist in another part of the state. This report was one of the most dated sightings I have ever dealt with, so it was interesting to say the least. Although she did not know much about the subject, the Niobrara River just to the north of Valentine has had a history of sightings all along its shores. A few more details can be added to the event. She and her friend were playing a game of hide-and-seek with several children from the neighborhood so children were all over, running about the area. She and her friend were not actually walking down the alley, but instead were pursuing others or vice versa. The two ran into the alley from a yard and were immediately confronted with an animal walking on two legs heading towards them, about fifteen feet away. The animal then let out a very loud scream and did not slow down its pace or change direction. The girls then screamed and ran back around the corner and out of the alley, in the same direction at which they entered. They ran home and did not see or hear it again. They were not pursued. The animal was described as much taller than a person, covered in dark hair and very visible eyes. It had no neck and did not pump its arms while it was walking towards them. When I asked the witness about specific details of the animal, the most striking feature she could recall was the mouth. It was very wide and gaping while it screamed at them. It had very large, box-shaped teeth. She described the scream as that of an animal in pain. The other girl she was playing with was of the same age and was visiting the town with her parents. When she told her friends at school about the incident the next day, a teacher who lives in the neighborhood told her that she had also heard the scream the previous night. To people who don’t live in the Midwest, it might be difficult to understand something like this happening in a town. The town of Valentine sits by itself in the middle of the Sandhills and has been a cattle town since it was founded. It is very isolated and has a major river running through it, just north of town.</t>
  </si>
  <si>
    <t>https://www.bfro.net/GDB/show_report.asp?id=25012</t>
  </si>
  <si>
    <t>Dakota</t>
  </si>
  <si>
    <t>In september 1998, me and my brother-in-law and his girlfriend (which wish to remain anonimous) were walkin down the gravel road that I lived on. It was about 2:00am, we were about 1 mile away from my house, and we smelled this horrible smell, almost like the smell of something dead but stronger. We looked around, but couldnt see anything considering how dark it was. We walked a little bit farther and decided to turn around and go home. As we came across the spot that smelled so bad, we noticed that there was no smell anymore, so we decided to look around a little more. On both sides of the road were ditches that were about 8 to 10 feet deep. We walked over to the side of the road where we originally smelled that bad smell, as we got to the edge of the road a creature that looked to be about 7-8feet tall suddenly stood up, it was very dark that night but the creature looked to be the size of a grizzly bear, but there are no bears in the area I live in. Needless to say it scared the hell out of us and my brother-in-laws girlfriend screamed and the creature took off running as did we. As we were running back home we saw three deer running in the cornfield near the road. I slowed down for a second and watched them, then I heard this extremly loud screaching kind of howling sound. Im wasnt sure what it was we saw or heard that night, and wasnt much of a believer in bigfoot, but then this last summer I was watching wierd travels on the sci-fi channel. They were talking bout bigfoot, and they explained exactly what we saw, heard and smelled that night. I never mentioned anything about it till now for fear of critisizm. But i am now a strong believer in bigfoot, and want more than anyone to prove these amazing creatures exsist.</t>
  </si>
  <si>
    <t>50 yards past Elgin Ave on Golf Road</t>
  </si>
  <si>
    <t>South Sioux City</t>
  </si>
  <si>
    <t>Golf Road</t>
  </si>
  <si>
    <t>cornfields , farm , forest , river</t>
  </si>
  <si>
    <t>stood up once spotted and fled</t>
  </si>
  <si>
    <t>dog freaked out short time later , witness  lives close to encounter location</t>
  </si>
  <si>
    <t>I spoke with the witness and found him to be credible. Not believing in Bigfoot, he thought for some time that it was a bear that they had seen until he heard that exact same scream on a TV documentary about sasquatch. The primary witness lives about 1.5 miles from this location. He said that a short time after the incident, his fenced in dog was barking frantically one night. When he went outside to investigate, something grunted from the lilac bushes and trees on the other side of the fence. Both he and the dog went inside. This area has had several incidents along the Missouri River.</t>
  </si>
  <si>
    <t>https://www.bfro.net/GDB/show_report.asp?id=22577</t>
  </si>
  <si>
    <t>Dawes</t>
  </si>
  <si>
    <t>I had the Bigfoot sighting On the night of July 4th 1996 at about 02:00 on the actual date of the 5th. I was on the highway 385 going South towards Hemingford. I had just come out of the Cocrine hill section of the highway. I was going around a sharp curve in the highway, and had my high beams on in my truck. As I rounded the curve I saw a tall human like form take 2 or 3 steps onto the edge of the road, and then spot as if to wait for traffic to clear. I slowed way down to see if it was someone needing a ride. As I got next to the big foot i noticed that the creature was around 8 to 9 feet tall, and was covered head to toe in long black fur. I got scared, and being alone I stepped on the gas, and stopped 5 miles or so down the road to process what I had just seen. The big foot also had arms that hung lower, and longer than that of humans.</t>
  </si>
  <si>
    <t>10 to 15 miles south of Crawford on NE 2 on a curve in the hwy south of the Cocrine Hill section of road</t>
  </si>
  <si>
    <t>Crawford</t>
  </si>
  <si>
    <t>NE 2</t>
  </si>
  <si>
    <t>Chadron State Park , Fort Robinson State Park , Nebraska National Forest</t>
  </si>
  <si>
    <t>canyon , forest</t>
  </si>
  <si>
    <t>coarse long hair , extremely long arms</t>
  </si>
  <si>
    <t>walking on the road then stood on the side</t>
  </si>
  <si>
    <t>I spoke with the witness at length and he seemed very credible. A few things to note that were not in the initial report, were the detailed descriptions of the animal. The witness stated that he was driving a Nissan pickup and the animal was about 4 feet higher than his truck. The animal was on the left hand side of the road standing directly on the white line of the highway. He slowed down both because he thought it was a stranded person and because of the dangerous curve on the road. It was at the bottom of a steep valley with a hard curve over a culvert and creek bed. He stated that the animal was pure black with coarse hair. He did not get a good look at his face because it was mostly a side profile in his high beams. He repeated several times that the arm length was extraordinary. Even though it was a full moon, he said that the bottom of the valley was dark. The valley is full of Ponderosa pine trees. The vehicle behind him was estimated to be a half of a mile back. The highway was actually on Nebraska Highway 2, not 385. Highway 2 and 385 merge together, but not for a few more miles South.</t>
  </si>
  <si>
    <t>https://www.bfro.net/GDB/show_report.asp?id=25241</t>
  </si>
  <si>
    <t>I had never thought of looking on the internet to report what my ex-girlfriend, a friend, and I saw one night. Didn't know a nationwide report site was on the net. At the time we were students at the local college. We drove one night out to Red Cloud campground, adjacent to Chadron State Park, and parked in a parking pad at a campsite. We were in the car with the windows up. I recall the exact campsite. It was a full moon on a fall night in September of 2003. The grass was still green. This location is in the Pine Ridge, an escarpment, a part of Nebraska National Forest, just adjacent to Chadron State Park. We were parked facing up a ridge. We had been sitting for about a half an hour, when uphill in an area clear from some trees (this area is mostly covered by ponderosa pine trees), about 40 ft away we saw something on two feet run across our view out the front window, had to be running at least 30 miles an hour. From the silhouette that we saw, it was very tall, not exceptionally bulky. It had a rangy or sinewy build and looked muscular from the silhouette. It was a full moon, but there are no lights in or around this campground. It ran by way to fast to notice any hair features. We all looked at each other, like, "What the f*** was that". We were all bewildered, and my girlfriend was really scared. I definitely knew we had witnessed something extraordinarily strange, and we got the hell out of there. We didn't even go around the loop to turn around because that was toward where it was running. Note that we knew there was no one at all parked or camping up there while we were there because we went around the loop upon entering. We went back there the next day during the daylight to see where it would have been running. There is a lot of brush, grass, stumps, and bushes where this thing was running through, and in my opinion, there is no human that can run that fast through there even in the daytime. I've told people I might have seen Bigfoot, but like most people, they just think I'm full of it. I don't lie, and I would never have anticipated seeing something like that. As to my knowledge at that point, there were reports of Bigfoot in the Pacific Northwest area, not Nebraska. I camped at the campground last summer with my current girlfriend. Didn't see anything unusual, but got really bad vibes after revisiting my past memory. We were the only one's camping out there. Every other time we went camping out there it was with multiple people.</t>
  </si>
  <si>
    <t>Red Cloud Campground</t>
  </si>
  <si>
    <t>Chadron</t>
  </si>
  <si>
    <t>US 385</t>
  </si>
  <si>
    <t>Red Cloud Campground , Chadron State Park</t>
  </si>
  <si>
    <t>limestone escarpment , forest , ravine , ridge</t>
  </si>
  <si>
    <t>Ponderosa pine trees</t>
  </si>
  <si>
    <t>"sinewy" build , not exceptionally large</t>
  </si>
  <si>
    <t>running by car</t>
  </si>
  <si>
    <t>I interviewed this witness for over an hour and found him to be credible. At the end of the interview, I told the witness that I also attended the same school decades ago and hunted and fished in that same area. I have been to that exact spot many times. The only thing that can be added to this report is that the creature was pumping it's arms like a human runner. The speed of the creature running from one side of the clearing to the other was mentioned several times. Never did it appear to be looking at them nor facing them, so it was all a side profile. It was moving too fast to get more details such as head shape, hair and width. There are other documented reports in this area of Nebraska. Location of the sighting.</t>
  </si>
  <si>
    <t>https://www.bfro.net/GDB/show_report.asp?id=23046</t>
  </si>
  <si>
    <t>[Editors note regarding classification of this report: This report is Class B for two reasons: 1) It was not written by the actual witness, and 2) the figure was distant -- 300-400 yards.] I am writing this on behalf of my father-in-law. On October 29, 2006 he, his wife, and a friend were hiking on the lookout trail in Chadron State Park. Walking east, they came to a place where the trail takes a sharp turn to the south. As they rounded the turn, my father-in-law’s friend looked towards the north and noticed someone, or something, standing on top of a limestone ridge about 300 to 400 yards away. He stopped my father-in-law (my mother-in-law was walking a bit ahead of the two of them) and pointed the figure out to him. Even from that distance, they could tell that there were some unusual features about the figure. It was unusually tall and covered from head to toe in black fur. They watched it for five minutes as it stood on the ridge and swayed back and forth before it casually walked behind a limestone outcrop and disappeared into the pine forest. They have no idea what this creature is that they witnessed. The only reasonable explanation we could come up with is that since it is so close to Halloween, someone was running around in the forest in a gorilla costume. But the area is extremely remote (a combination of national forest land and Nebraska state park land) and this explanation, though plausible, is highly unlikely.</t>
  </si>
  <si>
    <t xml:space="preserve">Lookout Trail in Chadron State Park </t>
  </si>
  <si>
    <t>NE 385</t>
  </si>
  <si>
    <t>Chadron State Park</t>
  </si>
  <si>
    <t>pine ridge , forest , limestone cliffs , cantons</t>
  </si>
  <si>
    <t>standing on limestone ridge , swaying back and forth</t>
  </si>
  <si>
    <t>walking , swaying</t>
  </si>
  <si>
    <t>I reviewed the circumstances which led to the submission of this report with the initial submitter. He reiterated the details of the conversation he shared with the witnesses upon their return and their conclusion that they had possibly or probably witnessed a bigfoot. He then obtained permission from his father-in-law to personally discuss his observations with me also. The witness is a local college professor. He and his friend observed the figure at a distance he estimated to be almost a quarter-mile away and on a prominent ridge. He assumed it possible that the figure did not see them because it did not appear to be paying particular attention to their location which was in the pines and in shadows. At first, they thought it may have been a very large person in a heavy jacket but quickly decided that was unlikely given the very warm temperature of about seventy degrees for this late October mid-afternoon. It was uniformly black in coloration from head to toe and a glossy sheen reflection was occasionally visible.The figure was only on two legs the entire time they observed it as they watched for three to five minutes before it moved off and out of sight behind the ridge. Upon further consideration, the witness also thought it noteworthy that a nearby windmill provided a reliable source of water. David Petti</t>
  </si>
  <si>
    <t>https://www.bfro.net/GDB/show_report.asp?id=16432</t>
  </si>
  <si>
    <t>We live near Omaha, Nebraska. I am speaking on behalf of my mother. My mother first saw this "thing " when she was 10 years old. You have to understand the way the neighborhood we live in is set up. The house my mother lived in when she was 10 is less than a quarter mile away from the house that she lives in today. All of the yards in that neighborhood sort of connect with somewhat of a gully in the middle. The first time my mother had any knowledge of the thing, her sister and her were swinging on a double tire swing in her backyard. The next thing my mother knew, her sister had jumped off the swing and was running and screaming. My mom didn't know what to do, so she ran after her sister into the house. Her sister was hysterical saying she saw something in the back wooded area of their yard. I guess my grandpa did find some sort of large footprints. This was the first incident. The next incident was when my mom was outside her house when she was young. She saw a large thing covered in hair walking across her driveway. My mom told me that the "thing" walked almost as if it was bo-legged. She also said it's shoulders moved from side to side as it walked. Now my mother lives in the house I grew up in. As recently as two weeks ago, something has been seen in my mother's back yard. It hasn't only been seen by my mother, but also by my sister who frequently stays at my mom's house. About three years ago (April of 2002) is when my mom had her most vivid and frightening encounter with the "thing". She was letting our dogs out in the backyard and they both went barreling towards the fence surrounding our yard barking. My mom walked out in the yard, thinking nothing other than the dogs were just being dogs, and was standing waiting for them to use the bathroom. It was then when she noticed something moving in the next yard. She said it was about seven feet tall and standing behind a tree. She said as fast as the dogs had ran up to the fence to bark, they were running back to the house yelping. My mom said she froze. She always tells me the fear that she feels when she sees this "thing" is overwhelming. She said it then "leaped" from behind one tree to another. That's when she started running. She said she looked behind her and it was now coming forward towards her. She ran in the house and locked the doors. My mom lives in a brick house and she has also told me that on occasion she will hear something that sounds like something beating or throwing itself up against the side of her house. My mom is completely afraid of this "thing". We would really like someone to contact us or something. My mom doesn't really talk about this to anyone because she feels that they'd all think she was crazy. We don't know what to do but we do need some help or advice.</t>
  </si>
  <si>
    <t>Omaha</t>
  </si>
  <si>
    <t>I 80</t>
  </si>
  <si>
    <t>forest , residential</t>
  </si>
  <si>
    <t>wide neck , "ape-like arms" , big hands</t>
  </si>
  <si>
    <t>watching witness and moving behind trees , "leaping" from tree to tree</t>
  </si>
  <si>
    <t>leaping sideways</t>
  </si>
  <si>
    <t>After speaking with the woman who had the sighting (she is the mother of the person who submitted the report), I can add the following details: • The witness has had several brief sightings over the years. The most memorable event is the one reported. It occurred in April of 2002. • The witness stated the animal was 7 feet tall, weighed 350 pounds and looked very muscular. • The hair was medium brown and long like a "long-haired dog." • The hair was not matted. • The witness said although she could not see the face very well, she could make out a big brow and the eyes appeared to be deep set. • The animal had a fat, wide neck, very long ape-like arms and big hands. • The animal leaped sideways three times going from tree to tree. • After leaping sideways it made a leap forward. This alarmed the witness and she ran back into the house. • The animal came as close as 20 feet to the witness while on the other side of a chain-link fence.</t>
  </si>
  <si>
    <t>https://www.bfro.net/GDB/show_report.asp?id=12482</t>
  </si>
  <si>
    <t>Gage</t>
  </si>
  <si>
    <t>While traveling southbound on highway 77, near Blue Springs, Nebraska, I encountered a very large bi-pedal creature. As I came around a gentle left curve in the road, this creature stepped up out of the ditch on my side and with one stride was upon the road bed and with two more strides was across and going down into the ditch on the other side, a car coming the other way also saw this and we both slowed to a crawl as we came to the spot, I asked if they saw something and they responded they had also seen it. I was most impressed with the girth of the creatures legs, and torso, it was massive and about 7-8 feet in height, I would estimate the weight to be 6-700 pounds, the body was covered in medium length blackish brown hair, and the face appeared to be less hairy, I was not close enough to see any facial features, the arms swung normally and were longer than a mans proportionately. The quick stride and the movement was what impressed me the most along with the sheer mass. I'm familiar with the bigfoot lore having lived in California, but I never thought I would see one, especially in Nebraska. There was a creek just south of where the creature entered the road way, it seems it could have gone under the bridge if it wanted and remained unseen, it did not appear alarmed, just quick. This incident occurred in the Fall of 1974 I believe. I'm fifty and been an outdoorsman all my life. Good luck, hope you catch one, then maybe they will be protected, just don't kill one, might be the last one. the incident made a believer of me regardless what people say, I've seen one.</t>
  </si>
  <si>
    <t>southbound on Hwy 77 near Blue Springs</t>
  </si>
  <si>
    <t>Blue SPrings</t>
  </si>
  <si>
    <t>Hwy 77</t>
  </si>
  <si>
    <t>creek</t>
  </si>
  <si>
    <t>medium</t>
  </si>
  <si>
    <t>face less hairy</t>
  </si>
  <si>
    <t>crossed road in two strides</t>
  </si>
  <si>
    <t>https://www.bfro.net/GDB/show_report.asp?id=1149</t>
  </si>
  <si>
    <t>Holt</t>
  </si>
  <si>
    <t>In the fall of 1974 I was bowhunting for deer near the small town of (edit) Nebraska. Not seeing any signs of deer in an area I decided to try another spot. I drove east of (*) along the Niobrara river. A road which along the south there is somewhat steep dirt cliffs and wooded flood plains with swamps and marshes to the north. There are several ravines and creeks which flow into the river from the south. About 5 or 6 miles East of (*) there was an area past the second auto gate in which people were allowed to hunt. I hunted this area but left before dark because my car was not too dependable and did not want to get stranded after dark. Driving back towards (*) I decided to look for deer in the ravines as I past. I came to a ravine about 4 or 5 miles east of (*). When I looked into the ravine (south) I saw a large Gorilla looking thing about 40 to 50 ft away. I estimated it to be about 7 feet tall and had coal colored hair about 3-4 inches in length all over its body. I could only see from about the knees up. It's face was more human than ape and lighter in color, kind of a dark tan color (could not tell if it was skin or very short hair on it's face). It had almost nothing for a neck. It looked right at me for about 2 seconds. Then it turned around and ran on two feet up the ravine (south). When it turned it twisted it's whole torso as if a person with a sore neck would do. It turned from it's right to it's left. It also had thrown its right arm accross it's face as if to gain momentum for it's turn or maybe hide. As it turned I could see it's muscles of it's upper back and shoulders ripple. This thing had to be very strong. When it ran it made very little noise, crunching of twigs of leaves. I would guess it's weight to be about 300 to 350 lbs. I got the feeling that the thing was traveling south to north to the river. I sat parked there for a few minutes trying to put everything in order. I had heard stories about ape like things out in the area and always just consider them as tall tales. I decided not to tell anyone because I did not think anyone would believe anyway. Many years later I did tell a few close friends and they just laughed. I know it's been a long time ago but I still can see it in my mind, one of those things. I had another experience while bowhunting south of (location removed at witness's request), Nebraska in 1995. I did not see anything but am very convinced that something of this nature took place. Willing to talk to someone about it.</t>
  </si>
  <si>
    <t>ravine , river , swamp , marsh , forest</t>
  </si>
  <si>
    <t>dark tan</t>
  </si>
  <si>
    <t>hair all over body , very short neck , muscles rippling on shoulders and upper back</t>
  </si>
  <si>
    <t>standing in ravine then ran up the ravine and away when car approached</t>
  </si>
  <si>
    <t>-After interviewing the witness and in response to my questioning, and consistent with my notes, he provided the following account in his own words of other unusual occurrences. "In November of 1992 or 1993, I was rifle hunting for deer near (edited), NE. I again was near the Niobrara River. Late in the afternoon, I had shot a doe and failed to find it before dark. The next morning I returned at first light with hopes of finding the carcass intact. What I found near where I'd shot the deer was the following: an area about 12-15 feet in diameter with the tall grass and vegetation flattened as if by a steamroller. In the center of the area was four feet and partial legs of a deer, lengths of about a foot. I picked up one of the legs to take a closer look and noticed it was wet, and had a urine odor. I have found deer and other animals which had been devoured by coyotes and in all cases there was hair, blood, and body parts scattered about. This was not the case here. All I could find was the four legs. At the time I was confused about what I had found but did not link it to what I had seen in 1974. In November of 1995, again hunting for deer in the same area near (edited), I was returning to the tree stand I had placed that morning near an active deer trail. Before I left the stand I had placed some of my hunting gear (military web belt with suspenders with a small fanny pack, canteen, and flashlight) between the ladder part of my stand and the tree. I was probably about 30 yards from my stand when I heard this loud grunt or sigh coming from a heavy willowed area about 40 yards past my stand. I could not pinpoint the direction from which it came. For some reason I froze and immediately had the feeling something was watching me. After a few minutes I moved on to my stand. I thought that maybe the sound could have been made by an elk which had been spotted in the area earlier that year. Reaching my stand I found my gear had been removed from where I had left it. It was about 3 feet away from the tree and was strung out. I thought that maybe a deer had smelled the tarsal gland scent and somehow moved it from the tree. I ascended the stand and began to wait for deer movement. While in the stand I could often hear movement and limbs and branches being broken in the heavy willowed area to the south. It was getting to be later in the afternoon and I wasn't seeing any deer coming from the active trail. A few does came from the west towards the stand, none of them coming close enough for me to get a shot. Finally a buck showed up and after a while he approached one of my tarsal gland scent markings. I took a shot at him but missed and when I was preparing for another shot I again heard this loud grunt/sigh sound. Immediately the buck bolted away from the sound. At the same time I noticed a few other deer left the area in the same manner. After a few minutes I descended the stand and left the area. At the time I thought it could have been a cow or some other large animal dying or injured. I also considered it could have been something of the nature of what I'd seen in 1974. I returned the next morning with the idea to move my stand closer to the west. After finding a spot in that area, I left my bow and gear and went to retrieve my stand. I got my stand without incident, set the stand up at the new location and I placed tarsal gland scent markings around the stand to attract the bucks, ascended the stand to wait. After about 45 minutes to an hour I noticed a buck deer coming through the brush northeast of the stand. When he got to about 25 yards from the stand he froze and appeared to be looking at something on the ground behind my stand. He was well covered by brush and I did not have a clear shot at him, so I decided to wait. After 5 or 10 minutes passed he turned and ran away from the stand. At this time I didn't know if he had scented me or what alerted him. I used my grunt call to get him to return. Immediately after using my grunt call, something ran up behind the stand tree from what appeared to be where the deer was looking. The thing moved through the heavy brush very rapidly and sounded to be very big, breaking limbs and brush as it moved. Instinctively I became very scared and couldn't move. Something told me not to look at this thing. I remember trying to look out of the corner of my eyes and I remember seeing my bow shaking. I was never more scared in my life than then. After what seemed like a long time I turned and looked around the area but could not see anything. I waited probably 20-30 more minutes, descended the stand and left. About 3 weeks later I returned to the area and found my stand. It had been pulled from the tree and drug into a thicket of brush. I regret the fact that I didn't look to see what it was, but I believe it was something of the nature which I saw in 1974." -The witness no longer lives in the area but still prefers that the precise location not be revealed. "There's something down there." He says the area is primarily very rural farm and ranch land which has seen little growth or development since the time of his experiences. He has not bowhunted again since the 1995 incident he described because he feels safer with a rifle Coincidentally, the day after I interviewed this witness, another unrelated person unaware of this report told me of a family member who had apparently noted a sighting not far to the north on the Yankton Indian Reservation. Also, the Santee Indian Reservation is not too far to the east. David Petti</t>
  </si>
  <si>
    <t>https://www.bfro.net/GDB/show_report.asp?id=20870</t>
  </si>
  <si>
    <t>Howard</t>
  </si>
  <si>
    <t>I was looking around on the internet last night and ran onto to your site and it brought back a memory of something that happened to me when I was around 18 years old. The best I can recall was that it was around 1979. So I thought I would go ahead and report it just incase someone else has also reported this. I have told several people about this but most just think I'm crazy but I know what I saw. It was a very cold winter morning (maybe December 1979 or January 1980), I lived on a farm. We had a long driveway and the mail box was at the end of the driverway. Just west of the mail box was a long shelterbelt with lots of trees. I went down to get the mail and pulled up to the mail box in my pickup when something caught my eye walking in the field so I pulled up to see better. What I saw was a large man like thing walking south in the field toward the sherlterbelt. It was approx. 1/4 mile west of me and approx. 10 to 20 yards north of the shelterbelt. I saw it for about 10 to 12 seconds is all. I remember it being dark brown with long hair. The wind was blowing fairly hard out of the north and I remember seeing the hair on it's arms and face blowing toward the front of it because the wind was at it's back. I also remember it having long arms and it took big steps. It kind of turned it's head and looked a little toward me and then walked a little faster and disappeared in the trees. I know it wasn't a man because no one would have been walking out there on such a cold morning. I had a high power rifle with a scope in my pickup but didn't have time to even pick it up and look through the scope at it. I wanted to go out there and look for tracks but I was afraid to. There was snow on the gound maybe about a foot worth. This field was a paster that it was walking in. The shelterbelt consisted of large old cottonwood trees and some pine trees. Well that's about it.</t>
  </si>
  <si>
    <t>1 miles west of Hwy 281 on Hwy 58 and .5 south on Gravel road</t>
  </si>
  <si>
    <t>St. Libory</t>
  </si>
  <si>
    <t>farmland , shelterbelts</t>
  </si>
  <si>
    <t>long steps and long arms</t>
  </si>
  <si>
    <t>walking across shelterbelt then looked at witness and kept walking</t>
  </si>
  <si>
    <t>stepped over fence without changing speed</t>
  </si>
  <si>
    <t>I interviewed this witness by phone for 45 minutes and found him to be very credible. Being from Nebraska I am very familiar with most areas of the state because of my hunting and fishing habits. I brought up the fact that most shelter belts would have a three strand barbed wire fence around it to protect it from cattle and he agreed that this one did. I then mentioned that the creature would have had to step over the fence to walk into the tree line. His reply was that he never saw the animal hesitate or change its gait to cross the fence. The stiff North wind making the long hair blow in front of it was brought up several times. The long arm length was also repeated by the witness.</t>
  </si>
  <si>
    <t>https://www.bfro.net/GDB/show_report.asp?id=15615</t>
  </si>
  <si>
    <t>Knox</t>
  </si>
  <si>
    <t>Approximatley 40 yards away standing on the edge of a ravine. Hight difficult to estimate because of standing a little down hill. somewhere around 7ft. Gray hair over entire body. muscular very thick neck. Was standing very erect, turning head side to side as if trying to smell for something. Looked directly at me and I ducked down. When I looked again nothing was there. I heard a scream the previous day but attributed that to a bobcat. A friend of mine was in a deer stand approx. 1 and 1/4 mile away as the crow flies down from the ravine in the direction in which I thought it went. He told me that I wouldn't believe what ran by his deer stand. He described to me the same thing I saw. He was very upset.</t>
  </si>
  <si>
    <t>Bazile Creek State Wildlife Management Area</t>
  </si>
  <si>
    <t>Santee</t>
  </si>
  <si>
    <t>US 12</t>
  </si>
  <si>
    <t>ravine , river , forest , chalk rock cliffs , marsh</t>
  </si>
  <si>
    <t>very thick neck , hair covered body</t>
  </si>
  <si>
    <t>turning head side to side as if sniffing</t>
  </si>
  <si>
    <t>moving head side to side</t>
  </si>
  <si>
    <t>https://www.bfro.net/GDB/show_report.asp?id=1152</t>
  </si>
  <si>
    <t>Lancaster</t>
  </si>
  <si>
    <t>A man on a motorcycle turned off of 27th street onto Fairfield Street. just in front of the Lincoln Electric Co. He said a bigfoot like creature ran in front of him causing him to fall, the creature proceeded south towards Salt Creek about half a block. This area at the time was very isolated. Now there are buildings everywhere and the city limits have been moved back considerably. It was in the papers the next day we lived about half a mile up Fairfield St. I remember not wanting to go outside in the neighborhood at night for awhile. The kids were still young so it must have been between 15-18 years ago. At the time of the sighting there was mostly farmland. The guy was so scared he continued on his way, after he got up from the fall he also said it just smelled terrible. Anyway that's what the Lincoln Journal and Star reported the next day. I must tell you the New Lincoln Electric System bldg was new and out in the middle of nowhere. Just a few new houses were scattered west and northwest of the building</t>
  </si>
  <si>
    <t>1.5 miles south of Lincoln on Fairfield Street</t>
  </si>
  <si>
    <t>Fairfield St</t>
  </si>
  <si>
    <t>Lincoln Electric Co.</t>
  </si>
  <si>
    <t>farmland , fields , creek , residential</t>
  </si>
  <si>
    <t>ran infront of motorcycle , road crossing</t>
  </si>
  <si>
    <t>https://www.bfro.net/GDB/show_report.asp?id=1155</t>
  </si>
  <si>
    <t>Saline</t>
  </si>
  <si>
    <t>was on hwy 15 north just aproaching hwy 33 underneath a highway light and yard lights of farm house. was approaching and something or someone came out of the ditch on my side and with 1 stride came right up to my car and stared right at me as went by. as i slowed down for the stop sign i looked in the rearview mirror and it was standing in the middle of the road looking at me. sorry, didn't stop. called my fiance at the time (now my hubby) and was histerical. he called the state patrol and the dispatch said...this isn't the first time we had a bigfoot report. this thing was at least 6 to 7 feet tall and dark. all i saw was eyes on top of this massive body. scared the heck out of me. just ask my hubby.</t>
  </si>
  <si>
    <t>Hwy 15 north approaching Hwy 33</t>
  </si>
  <si>
    <t>Dorchester</t>
  </si>
  <si>
    <t>Hwy 15</t>
  </si>
  <si>
    <t>road crossing , stopped and looked at witness</t>
  </si>
  <si>
    <t>I spoke with the witness at length and found her story to be credible. She stated over and over that the animal looked directly into her eyes through her side window and was not a man in a suit. The gait of the animal coming out of the ditch was also extraordinary and would be difficult if not impossible for a human to duplicate. Unfortunately the sighting was brief and she was unable to provide more detail.</t>
  </si>
  <si>
    <t>https://www.bfro.net/GDB/show_report.asp?id=28090</t>
  </si>
  <si>
    <t>Sarpy</t>
  </si>
  <si>
    <t>The following occured in 1975 when I was 14 years old. My family lived in Bellevue, Nebraska (near Offutt Air Force Base) where my father had recently retired from the U.S. Air Force after 24 years of active duty. I now live in Florida. Actually, this incident was a series of three encounters over a three-day period. A bit of background seems necessary. My girlfriend lived on the next block. Our houses were separated by a field with a stand of trees on the north side of the field; the stand of trees was approximately 20 feet wide at that time and ran East-West. The stand of trees ran to the East to Bellevue Blvd. On the East side of Bellevue Blvd. was a heavely forested area that was either a part of, or bordered, Fontenelle Forest. I would go over to my girlfriend's house and visit until it was time for me to go back home (my curfew was 10:00 pm during the summer). The first incident occurred as I was crossing the field on my way home around 10:00 p.m. I was walking in a NW direction with the thick stand of trees to my right. I heard heavy foot-falls and occasional snapping of branchs within the stand of trees. Whatever it was within the trees was paralleling me. When I stopped, it stopped. When I began walking again, it began walking. It was very dark in the field and I could not see anything. After several stops and starts, I became somewhat frightened and ran the rest of the way across the field, climbed over the 4-foot chainlink fence that surrounded our backyard, and ran up our backyard (it was basically a hill) and into the house. The second incident happened the very next night. This occurrence happened exactly the same way as the first incident. The final incident happened on the third night. As I crossed the field I again heard the heavy foot-falls and snapping of small branches within the stand of trees. However, this time I was not being paralled; the thing was heading in a SW direction which placed it on an intercept course to my NW direction of travel. I could hear it getting closer, but could not see anything because of the extreme darkness. Near the point of interception, I began to smell a foul odor. The odor was very stong and almost made me gag. By now the foot-falls were very near. I could feel the thing cross in front of me very close, but could not see anything. The foot-falls were now on my left. At this point I became extremely scared and began running across the field. I'm not sure, but I suspect I cleared our 4-foot fence without even touching it. About half-way up the hill (our backyard) I stopped. I can't explain why I did this, but I simply felt compelled to do so. I turned around and saw what had crossed my path. The backyard and a portion of the field was nicely illuminated by a flood-light my father had put on the back of the house. Standing at the edge of the field next to a clothes-line pole, was a creature on two legs. It was covered in dark brown hair. I estimate the height at 7 feet. This is based on the fact that the clothes-line pole was 6 feet in height and the creature's head was a good foot above the top of the pole. I was approximately 40-50 feet from it, but could not make out any facial features. I recall that there was eye-shine, but I can't recall the color, possibly reddish. The thing was extremely thick across the chest. The arms hung almost to the knees. This thing was very muscular. We stood there staring at each other for approximately 20 seconds before I turned and ran into my house (I chickened out before it did). There is no question in mind that what I saw was a bigfoot.</t>
  </si>
  <si>
    <t>near private residence off Georgia Ave and Tulip Ln</t>
  </si>
  <si>
    <t>Bellevue</t>
  </si>
  <si>
    <t>Tulip Lane</t>
  </si>
  <si>
    <t>large chest , eye shine</t>
  </si>
  <si>
    <t>following and paralleling witness as he went home then stared at him</t>
  </si>
  <si>
    <t>I spoke at length by phone with the witness, who is a neuropsychologist. He related that although this area is not rural it is a wooded area that is only about a mile from the Missouri River.</t>
  </si>
  <si>
    <t>https://www.bfro.net/GDB/show_report.asp?id=7809</t>
  </si>
  <si>
    <t>Saunders</t>
  </si>
  <si>
    <t>First of all this happened in the summer of 1979 on the 4th of July. This is the first of two possible encounters I have experienced over 22 years. The second occurred on November 10th in 2001. We had just finished lighting our 4th of July fireworks and were sitting around the patio talking and relaxing. There were probably 8 adults and 6 kids at my former InLaws farm house. It was around 11pm when a friend of ours jumped up from his chair screaming for everyone to look at the bean field across the highway from the house. As we all turned to look we noticed something very large walking West to East aproximately 300 yards into the feild. It was a fairly clear and the moon was very bright that night. The animal/creature walked at a very fast pace through the beans to a point behind a hill where we lost sight of it. I have hunted my entire life and have never seen anything like this before. It walked leaning slightly forward, swinging it's arms as it moved across the field. At the distance it was from us the only thing we could notice is the size. I had been target shooting earlier that day and had a fire arm in my truck. My brother InLaw and I decided to go see if we could get a closer look at it. My 4X4 Ford truck was a former security truck so it was equiped with spotlights. We enter the field and drove to a point where we could see the trail heading to the East which we began to follow in the truck. We came to a barbed wire fence where one could tell something had crossed the fence and headed off into a tree line some 50 to 75 yards from the fence. WE sat there for maybe five minutes scanning the tree line with the spotlights and noticed nothing. I don't know if it was fear or common sense but we looked at each other and decided that whatever tore up the ground around the fence was too close for us to be sitting out in the field looking around in the dark. I put the truck into reverse and backed the entire way back out to the highway. This area is close to an old military base which stored ammo and bombs during WWII. There are numerous under ground storage bunkers a couple miles south of this area. No one at the gathering ever mentioned or talked about it again. I divorced 3 years later and have had no contact with my InLaws since then. I later heard tha tthey moved away from the old farmhouse to another town. I will submit the second occurance on a seperate report.</t>
  </si>
  <si>
    <t>private residence on the south side of Hwy 92 and 2 miles east of Mead</t>
  </si>
  <si>
    <t>Mead</t>
  </si>
  <si>
    <t>Hwy 92</t>
  </si>
  <si>
    <t>woods , field</t>
  </si>
  <si>
    <t>beans</t>
  </si>
  <si>
    <t>walking across field</t>
  </si>
  <si>
    <t>https://www.bfro.net/GDB/show_report.asp?id=6410</t>
  </si>
  <si>
    <t>Thurston</t>
  </si>
  <si>
    <t>TK Bell</t>
  </si>
  <si>
    <t>I was northeast of Macy Nebraska along the Missouri River taking part in an expedition hosted by members of the Omaha Indian tribe. We were on the Omaha Reservation. These tribal members say they've had many sightings in the hilly bluff zone extending for miles along the west flank of the Missouri River Basin. Five of us had decided to take a day hike to see a possible “X” structure. As we started up the path it became known that to get to the “X” we’d have to veer off the main path and bushwhack through the weeds. Two people did this while three of us decided to stay on the clearer but muddy path. (I still have never seen this "X" but pictures are available.) As we headed up the trail one of my Native American companions said he was hearing movement in the woods to our right. At this point we could not see very far off the path as trees and brush blocked the view. I did not hear the movement. We continued forward and came to an area where trees had been cut down in the past. We could see maybe 40-50 yards back into the forest. Two of us looked to our right as soon as we made it to this clearer area and immediately saw movement. I saw a long light brown object that was swinging downward from a horizontal position toward. It was not indicative of any other animal that I can think of and was bent slightly at an apparent elbow. I could not see a hand because of the brush. At the time of the sighting the other witness started telling us what HE just saw. He said “I just saw one” and described seeing the whole upper body of a light brown Sasquatch. Apparently when it noticed us it started to drop down and move to its right (our left) behind cover. He said as it was ducking down the arm had swung way up in the air and back down, and he demonstrated. His description and demonstration exactly matched what I had seen. He did not know that I had also seen it as he was telling me his story. I took a picture of the area where the sighting happened. This subject was behind and to the right of a stick pointing upward. On July 27th 2018, I revisited the location with BFRO investigator T. Bell and hacked my way back into this spot. We determined that the top of the stick is about 11 feet high, making the top of the swinging ‘arm’ at around 9 feet tall. On the day of the sighting I was not prepared to bushwhack back into the site where the subject was seen. I was better prepared when we returned on July 27th. I have already done an interview with the BFRO investigator just after our recreation attempt. This subject was MUCH larger than me. It could very easily be 10 + feet as it was already ducking away when I saw it.</t>
  </si>
  <si>
    <t>Omaha Reservation</t>
  </si>
  <si>
    <t>Macy</t>
  </si>
  <si>
    <t>Hwy 201</t>
  </si>
  <si>
    <t>forest , river , hills , ravines</t>
  </si>
  <si>
    <t>possibly following witnesses , arm swinging down</t>
  </si>
  <si>
    <t>arm swinging down</t>
  </si>
  <si>
    <t xml:space="preserve">fellow with him said he saw the entire upper body </t>
  </si>
  <si>
    <t>In addition to the report, this individual is involved in the research of Sasquatch and uses his own audio equipment to gather audio evidence. Further details: It was hard to tell the length of the arm, especially with the movement of it swinging down. There was no odd smell. Other than the initial movement sounds no other sounds were made when it was leaving the area. The area is heavily wooded with trees and brush and is along the Missouri River which separates the Iowa and Nebraska state lines. There are many ravines, farms and prairie areas plus a abundance of wildlife: deer, rabbits, squirrels, birds and fish in the river. I find the witness to be credible. He has attended many BFRO Expeditions and has for several years been doing audio placement to get audio evidence for the research of Sasquatch. ____________________________________________________ [Matt Moneymaker's notes: This is the type of area in the Midwest where Sasquatches will find refuge in the Winter and early Spring. In those seasons they will seek dense brush cover ideally the gullies of hilly terrain. Dense brushy zones in the gullies of hilly terrain is the best natural protection from freezing winds unless you're inside a cave or burrow, etc. In late Spring through early Fall there is enough cover, in the form of growing corn, for Sasquatches to venture far out from their Winter/Spring strongholds. They can stay out there among cornfields and not return at night to a naturally brushy zone but the Omaha Indian's in contact with the BFRO say they have encounters almost year round in some part of the bluffs overlooking the Missouri River Basin so this one (and its family) may be sticking around most of the time because of the abundance of deer within nightly walking distance of the hilly bluff zone.</t>
  </si>
  <si>
    <t>https://www.bfro.net/GDB/show_report.asp?id=59757</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</si>
  <si>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</si>
  <si>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</si>
  <si>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</si>
  <si>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</si>
  <si>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</si>
  <si>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</si>
  <si>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</si>
  <si>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</si>
  <si>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</si>
  <si>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</si>
  <si>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</si>
  <si>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</si>
  <si>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</si>
  <si>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</si>
  <si>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</si>
  <si>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</si>
  <si>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</si>
  <si>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</si>
  <si>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</si>
  <si>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</si>
  <si>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</si>
  <si>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</si>
  <si>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</si>
  <si>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</si>
  <si>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</si>
  <si>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</si>
  <si>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</si>
  <si>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</si>
  <si>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</si>
  <si>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</si>
  <si>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</si>
  <si>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</si>
  <si>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</si>
  <si>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</si>
  <si>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</si>
  <si>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</si>
  <si>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</si>
  <si>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</si>
  <si>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</si>
  <si>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</si>
  <si>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</si>
  <si>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</si>
  <si>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</si>
  <si>
    <t>Behaivor Categories</t>
  </si>
  <si>
    <t>Standing on road</t>
  </si>
  <si>
    <t>the sasquatch was standing on the side of road, standing near the guardrail, or standing just off the road (&lt;5ft)</t>
  </si>
  <si>
    <t>sasquatch was standing off the roadway &gt;5ft</t>
  </si>
  <si>
    <t>Staring at witness</t>
  </si>
  <si>
    <t>the sasquatch was staring at the witness when the witness noticed it</t>
  </si>
  <si>
    <t>Road Crossing</t>
  </si>
  <si>
    <t>the sasquatch was crossing the road whn it was noticed</t>
  </si>
  <si>
    <t>the witnesses noticed the sasquatch as it was just existing in the distance. sasquatch did not see witness initially</t>
  </si>
  <si>
    <t>Window peeking</t>
  </si>
  <si>
    <t>the sasquatch was peeking in the witness' window</t>
  </si>
  <si>
    <t>sasquatch was observed near or around a residence</t>
  </si>
  <si>
    <t>vocalization was heard</t>
  </si>
  <si>
    <t>the sasquatch was observing the witness when seen</t>
  </si>
  <si>
    <t>an object was thrown from an unspecified source</t>
  </si>
  <si>
    <t>acitivty</t>
  </si>
  <si>
    <t>generally activity that was observed</t>
  </si>
  <si>
    <t>sasquatch was circling a camp and interacting with campers</t>
  </si>
  <si>
    <t>wood knocking was heard</t>
  </si>
  <si>
    <t>bluff charge, tree shaking, tree breaking</t>
  </si>
  <si>
    <t>peeking at witness from behind tree</t>
  </si>
  <si>
    <t>close</t>
  </si>
  <si>
    <t>close encounter</t>
  </si>
  <si>
    <t>gait was noted as smooth or fluid</t>
  </si>
  <si>
    <t>laborious</t>
  </si>
  <si>
    <t>gait was noted as bouncy/laborious</t>
  </si>
  <si>
    <t>Arms Swinging</t>
  </si>
  <si>
    <t>did the arms swing as it walked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</si>
</sst>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color rgb="FF000000"/>
      <name val="Arial"/>
    </font>
    <font>
      <u/>
      <sz val="10.0"/>
      <color rgb="FF000000"/>
    </font>
    <font>
      <u/>
      <sz val="10.0"/>
      <color rgb="FF000000"/>
    </font>
    <font>
      <color theme="1"/>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readingOrder="0"/>
    </xf>
    <xf borderId="0" fillId="0" fontId="7"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8" numFmtId="0" xfId="0" applyAlignment="1" applyFont="1">
      <alignment readingOrder="0"/>
    </xf>
    <xf borderId="0" fillId="0" fontId="0" numFmtId="0" xfId="0" applyFont="1"/>
    <xf borderId="0" fillId="0" fontId="9" numFmtId="0" xfId="0" applyAlignment="1" applyFont="1">
      <alignment shrinkToFit="0" vertical="bottom" wrapText="0"/>
    </xf>
    <xf borderId="0" fillId="3" fontId="10" numFmtId="0" xfId="0" applyAlignment="1" applyFill="1" applyFont="1">
      <alignment readingOrder="0"/>
    </xf>
    <xf borderId="0" fillId="3" fontId="11" numFmtId="0" xfId="0" applyFont="1"/>
    <xf borderId="0" fillId="2" fontId="6"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4" numFmtId="0" xfId="0" applyAlignment="1" applyFont="1">
      <alignment readingOrder="0"/>
    </xf>
    <xf borderId="0" fillId="0" fontId="4" numFmtId="0" xfId="0" applyFont="1"/>
    <xf borderId="0" fillId="0" fontId="13" numFmtId="0" xfId="0" applyAlignment="1" applyFont="1">
      <alignment horizontal="left" readingOrder="0"/>
    </xf>
    <xf borderId="0" fillId="4" fontId="13"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4" numFmtId="0" xfId="0" applyAlignment="1" applyFont="1">
      <alignment readingOrder="0"/>
    </xf>
    <xf borderId="0" fillId="6" fontId="10" numFmtId="0" xfId="0" applyAlignment="1" applyFill="1" applyFont="1">
      <alignment readingOrder="0"/>
    </xf>
    <xf borderId="0" fillId="6" fontId="10" numFmtId="0" xfId="0" applyFont="1"/>
    <xf borderId="0" fillId="7" fontId="10" numFmtId="0" xfId="0" applyAlignment="1" applyFill="1" applyFont="1">
      <alignment readingOrder="0"/>
    </xf>
    <xf borderId="0" fillId="7" fontId="11" numFmtId="0" xfId="0" applyFont="1"/>
    <xf borderId="0" fillId="4"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8745" TargetMode="External"/><Relationship Id="rId194" Type="http://schemas.openxmlformats.org/officeDocument/2006/relationships/hyperlink" Target="https://www.bfro.net/GDB/show_report.asp?id=660" TargetMode="External"/><Relationship Id="rId193" Type="http://schemas.openxmlformats.org/officeDocument/2006/relationships/hyperlink" Target="https://www.bfro.net/GDB/show_report.asp?id=3297" TargetMode="External"/><Relationship Id="rId192" Type="http://schemas.openxmlformats.org/officeDocument/2006/relationships/hyperlink" Target="https://www.bfro.net/GDB/show_report.asp?id=1031" TargetMode="External"/><Relationship Id="rId191" Type="http://schemas.openxmlformats.org/officeDocument/2006/relationships/hyperlink" Target="https://www.bfro.net/GDB/show_report.asp?id=25531" TargetMode="External"/><Relationship Id="rId187" Type="http://schemas.openxmlformats.org/officeDocument/2006/relationships/hyperlink" Target="https://www.bfro.net/GDB/show_report.asp?id=795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183" Type="http://schemas.openxmlformats.org/officeDocument/2006/relationships/hyperlink" Target="https://www.bfro.net/GDB/show_report.asp?id=3766" TargetMode="External"/><Relationship Id="rId182" Type="http://schemas.openxmlformats.org/officeDocument/2006/relationships/hyperlink" Target="https://www.bfro.net/GDB/show_report.asp?id=658" TargetMode="External"/><Relationship Id="rId181" Type="http://schemas.openxmlformats.org/officeDocument/2006/relationships/hyperlink" Target="https://www.bfro.net/GDB/show_report.asp?id=10097" TargetMode="External"/><Relationship Id="rId180" Type="http://schemas.openxmlformats.org/officeDocument/2006/relationships/hyperlink" Target="https://www.bfro.net/GDB/show_report.asp?id=659" TargetMode="External"/><Relationship Id="rId176" Type="http://schemas.openxmlformats.org/officeDocument/2006/relationships/hyperlink" Target="https://www.bfro.net/GDB/show_report.asp?id=41709" TargetMode="External"/><Relationship Id="rId297" Type="http://schemas.openxmlformats.org/officeDocument/2006/relationships/hyperlink" Target="https://www.bfro.net/GDB/show_report.asp?id=80" TargetMode="External"/><Relationship Id="rId175" Type="http://schemas.openxmlformats.org/officeDocument/2006/relationships/hyperlink" Target="https://www.bfro.net/GDB/show_report.asp?id=26494" TargetMode="External"/><Relationship Id="rId296" Type="http://schemas.openxmlformats.org/officeDocument/2006/relationships/hyperlink" Target="https://www.bfro.net/GDB/show_report.asp?id=10977" TargetMode="External"/><Relationship Id="rId174" Type="http://schemas.openxmlformats.org/officeDocument/2006/relationships/hyperlink" Target="https://www.bfro.net/GDB/show_report.asp?id=26497" TargetMode="External"/><Relationship Id="rId295" Type="http://schemas.openxmlformats.org/officeDocument/2006/relationships/hyperlink" Target="https://www.bfro.net/GDB/show_report.asp?id=21154" TargetMode="External"/><Relationship Id="rId173" Type="http://schemas.openxmlformats.org/officeDocument/2006/relationships/hyperlink" Target="https://www.bfro.net/GDB/show_report.asp?id=24631" TargetMode="External"/><Relationship Id="rId294" Type="http://schemas.openxmlformats.org/officeDocument/2006/relationships/hyperlink" Target="https://www.bfro.net/GDB/show_report.asp?id=4595"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299" Type="http://schemas.openxmlformats.org/officeDocument/2006/relationships/hyperlink" Target="https://www.bfro.net/GDB/show_report.asp?id=5529" TargetMode="External"/><Relationship Id="rId177" Type="http://schemas.openxmlformats.org/officeDocument/2006/relationships/hyperlink" Target="https://www.bfro.net/GDB/show_report.asp?id=44989" TargetMode="External"/><Relationship Id="rId298" Type="http://schemas.openxmlformats.org/officeDocument/2006/relationships/hyperlink" Target="https://www.bfro.net/GDB/show_report.asp?id=3200" TargetMode="External"/><Relationship Id="rId198" Type="http://schemas.openxmlformats.org/officeDocument/2006/relationships/hyperlink" Target="https://www.bfro.net/GDB/show_report.asp?id=10034" TargetMode="External"/><Relationship Id="rId197" Type="http://schemas.openxmlformats.org/officeDocument/2006/relationships/hyperlink" Target="https://www.bfro.net/GDB/show_report.asp?id=67380" TargetMode="External"/><Relationship Id="rId196" Type="http://schemas.openxmlformats.org/officeDocument/2006/relationships/hyperlink" Target="https://www.bfro.net/GDB/show_report.asp?id=42352" TargetMode="External"/><Relationship Id="rId195" Type="http://schemas.openxmlformats.org/officeDocument/2006/relationships/hyperlink" Target="https://www.bfro.net/GDB/show_report.asp?id=9276" TargetMode="External"/><Relationship Id="rId199" Type="http://schemas.openxmlformats.org/officeDocument/2006/relationships/hyperlink" Target="https://www.bfro.net/GDB/show_report.asp?id=661" TargetMode="External"/><Relationship Id="rId150" Type="http://schemas.openxmlformats.org/officeDocument/2006/relationships/hyperlink" Target="http://tleraadventures.blogspot.com/" TargetMode="External"/><Relationship Id="rId271" Type="http://schemas.openxmlformats.org/officeDocument/2006/relationships/hyperlink" Target="https://www.bfro.net/GDB/show_report.asp?id=11016" TargetMode="External"/><Relationship Id="rId392" Type="http://schemas.openxmlformats.org/officeDocument/2006/relationships/hyperlink" Target="https://www.bfro.net/GDB/show_report.asp?id=43204" TargetMode="External"/><Relationship Id="rId270" Type="http://schemas.openxmlformats.org/officeDocument/2006/relationships/hyperlink" Target="https://www.bfro.net/GDB/show_report.asp?id=23771" TargetMode="External"/><Relationship Id="rId391" Type="http://schemas.openxmlformats.org/officeDocument/2006/relationships/hyperlink" Target="https://www.bfro.net/GDB/show_report.asp?id=41508" TargetMode="External"/><Relationship Id="rId390" Type="http://schemas.openxmlformats.org/officeDocument/2006/relationships/hyperlink" Target="https://www.bfro.net/GDB/show_report.asp?id=703"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269" Type="http://schemas.openxmlformats.org/officeDocument/2006/relationships/hyperlink" Target="https://www.bfro.net/GDB/show_report.asp?id=3702"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264" Type="http://schemas.openxmlformats.org/officeDocument/2006/relationships/hyperlink" Target="https://www.bfro.net/GDB/show_report.asp?id=8986" TargetMode="External"/><Relationship Id="rId385" Type="http://schemas.openxmlformats.org/officeDocument/2006/relationships/hyperlink" Target="https://www.bfro.net/GDB/show_report.asp?id=191" TargetMode="External"/><Relationship Id="rId142" Type="http://schemas.openxmlformats.org/officeDocument/2006/relationships/hyperlink" Target="https://www.bfro.net/GDB/show_report.asp?id=58768" TargetMode="External"/><Relationship Id="rId263" Type="http://schemas.openxmlformats.org/officeDocument/2006/relationships/hyperlink" Target="https://www.bfro.net/GDB/show_report.asp?id=65789" TargetMode="External"/><Relationship Id="rId384" Type="http://schemas.openxmlformats.org/officeDocument/2006/relationships/hyperlink" Target="https://www.bfro.net/GDB/show_report.asp?id=700"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75" TargetMode="External"/><Relationship Id="rId383" Type="http://schemas.openxmlformats.org/officeDocument/2006/relationships/hyperlink" Target="https://www.bfro.net/GDB/show_report.asp?id=58165"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2681" TargetMode="External"/><Relationship Id="rId382" Type="http://schemas.openxmlformats.org/officeDocument/2006/relationships/hyperlink" Target="https://www.bfro.net/GDB/show_report.asp?id=57962"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268" Type="http://schemas.openxmlformats.org/officeDocument/2006/relationships/hyperlink" Target="https://www.bfro.net/GDB/show_report.asp?id=677" TargetMode="External"/><Relationship Id="rId389" Type="http://schemas.openxmlformats.org/officeDocument/2006/relationships/hyperlink" Target="https://www.bfro.net/GDB/show_report.asp?id=3209"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267" Type="http://schemas.openxmlformats.org/officeDocument/2006/relationships/hyperlink" Target="https://www.bfro.net/GDB/show_report.asp?id=5610" TargetMode="External"/><Relationship Id="rId388" Type="http://schemas.openxmlformats.org/officeDocument/2006/relationships/hyperlink" Target="https://www.bfro.net/GDB/show_report.asp?id=182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266" Type="http://schemas.openxmlformats.org/officeDocument/2006/relationships/hyperlink" Target="https://www.bfro.net/GDB/show_report.asp?id=676" TargetMode="External"/><Relationship Id="rId387" Type="http://schemas.openxmlformats.org/officeDocument/2006/relationships/hyperlink" Target="https://www.bfro.net/GDB/show_report.asp?id=6401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265" Type="http://schemas.openxmlformats.org/officeDocument/2006/relationships/hyperlink" Target="https://www.bfro.net/GDB/show_report.asp?id=64111" TargetMode="External"/><Relationship Id="rId386" Type="http://schemas.openxmlformats.org/officeDocument/2006/relationships/hyperlink" Target="https://www.bfro.net/GDB/show_report.asp?id=7148" TargetMode="External"/><Relationship Id="rId260" Type="http://schemas.openxmlformats.org/officeDocument/2006/relationships/hyperlink" Target="https://www.bfro.net/GDB/show_report.asp?id=674" TargetMode="External"/><Relationship Id="rId381" Type="http://schemas.openxmlformats.org/officeDocument/2006/relationships/hyperlink" Target="https://www.bfro.net/GDB/show_report.asp?id=26718" TargetMode="External"/><Relationship Id="rId380" Type="http://schemas.openxmlformats.org/officeDocument/2006/relationships/hyperlink" Target="https://www.bfro.net/GDB/show_report.asp?id=6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22742"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5100" TargetMode="External"/><Relationship Id="rId379" Type="http://schemas.openxmlformats.org/officeDocument/2006/relationships/hyperlink" Target="https://www.bfro.net/GDB/show_report.asp?id=699"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2" TargetMode="External"/><Relationship Id="rId374" Type="http://schemas.openxmlformats.org/officeDocument/2006/relationships/hyperlink" Target="https://www.bfro.net/GDB/show_report.asp?id=41634" TargetMode="External"/><Relationship Id="rId495" Type="http://schemas.openxmlformats.org/officeDocument/2006/relationships/hyperlink" Target="https://www.bfro.net/GDB/show_report.asp?id=13691"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3738" TargetMode="External"/><Relationship Id="rId373" Type="http://schemas.openxmlformats.org/officeDocument/2006/relationships/hyperlink" Target="https://www.bfro.net/GDB/show_report.asp?id=10934" TargetMode="External"/><Relationship Id="rId494" Type="http://schemas.openxmlformats.org/officeDocument/2006/relationships/hyperlink" Target="https://www.bfro.net/GDB/show_report.asp?id=29455"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8680" TargetMode="External"/><Relationship Id="rId372" Type="http://schemas.openxmlformats.org/officeDocument/2006/relationships/hyperlink" Target="https://www.bfro.net/GDB/show_report.asp?id=696" TargetMode="External"/><Relationship Id="rId493" Type="http://schemas.openxmlformats.org/officeDocument/2006/relationships/hyperlink" Target="https://www.bfro.net/GDB/show_report.asp?id=1098" TargetMode="External"/><Relationship Id="rId250" Type="http://schemas.openxmlformats.org/officeDocument/2006/relationships/hyperlink" Target="https://www.bfro.net/GDB/show_report.asp?id=671" TargetMode="External"/><Relationship Id="rId371" Type="http://schemas.openxmlformats.org/officeDocument/2006/relationships/hyperlink" Target="https://www.bfro.net/GDB/show_report.asp?id=58004" TargetMode="External"/><Relationship Id="rId492" Type="http://schemas.openxmlformats.org/officeDocument/2006/relationships/hyperlink" Target="https://www.bfro.net/GDB/show_report.asp?id=7884"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9109" TargetMode="External"/><Relationship Id="rId378" Type="http://schemas.openxmlformats.org/officeDocument/2006/relationships/hyperlink" Target="https://www.bfro.net/GDB/show_report.asp?id=9785" TargetMode="External"/><Relationship Id="rId499" Type="http://schemas.openxmlformats.org/officeDocument/2006/relationships/hyperlink" Target="https://www.bfro.net/GDB/show_report.asp?id=16557"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5242" TargetMode="External"/><Relationship Id="rId377" Type="http://schemas.openxmlformats.org/officeDocument/2006/relationships/hyperlink" Target="https://www.bfro.net/GDB/show_report.asp?id=8621" TargetMode="External"/><Relationship Id="rId498" Type="http://schemas.openxmlformats.org/officeDocument/2006/relationships/hyperlink" Target="https://www.bfro.net/GDB/show_report.asp?id=1082"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4604" TargetMode="External"/><Relationship Id="rId376" Type="http://schemas.openxmlformats.org/officeDocument/2006/relationships/hyperlink" Target="https://www.bfro.net/GDB/show_report.asp?id=24371" TargetMode="External"/><Relationship Id="rId497" Type="http://schemas.openxmlformats.org/officeDocument/2006/relationships/hyperlink" Target="https://www.bfro.net/GDB/show_report.asp?id=63646"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670" TargetMode="External"/><Relationship Id="rId375" Type="http://schemas.openxmlformats.org/officeDocument/2006/relationships/hyperlink" Target="https://www.bfro.net/GDB/show_report.asp?id=697" TargetMode="External"/><Relationship Id="rId496" Type="http://schemas.openxmlformats.org/officeDocument/2006/relationships/hyperlink" Target="https://www.bfro.net/GDB/show_report.asp?id=25415" TargetMode="External"/><Relationship Id="rId172" Type="http://schemas.openxmlformats.org/officeDocument/2006/relationships/hyperlink" Target="https://www.bfro.net/GDB/show_report.asp?id=24882" TargetMode="External"/><Relationship Id="rId293" Type="http://schemas.openxmlformats.org/officeDocument/2006/relationships/hyperlink" Target="https://www.bfro.net/GDB/show_report.asp?id=684" TargetMode="External"/><Relationship Id="rId171" Type="http://schemas.openxmlformats.org/officeDocument/2006/relationships/hyperlink" Target="https://www.bfro.net/GDB/show_report.asp?id=9391" TargetMode="External"/><Relationship Id="rId292" Type="http://schemas.openxmlformats.org/officeDocument/2006/relationships/hyperlink" Target="https://www.bfro.net/GDB/show_report.asp?id=27087" TargetMode="External"/><Relationship Id="rId170" Type="http://schemas.openxmlformats.org/officeDocument/2006/relationships/hyperlink" Target="https://www.bfro.net/GDB/show_report.asp?id=8888" TargetMode="External"/><Relationship Id="rId291" Type="http://schemas.openxmlformats.org/officeDocument/2006/relationships/hyperlink" Target="https://www.bfro.net/GDB/show_report.asp?id=13597" TargetMode="External"/><Relationship Id="rId290" Type="http://schemas.openxmlformats.org/officeDocument/2006/relationships/hyperlink" Target="https://www.bfro.net/GDB/show_report.asp?id=9352" TargetMode="External"/><Relationship Id="rId165" Type="http://schemas.openxmlformats.org/officeDocument/2006/relationships/hyperlink" Target="https://www.bfro.net/GDB/show_report.asp?id=85" TargetMode="External"/><Relationship Id="rId286" Type="http://schemas.openxmlformats.org/officeDocument/2006/relationships/hyperlink" Target="https://www.bfro.net/GDB/show_report.asp?id=8025" TargetMode="External"/><Relationship Id="rId164" Type="http://schemas.openxmlformats.org/officeDocument/2006/relationships/hyperlink" Target="https://www.bfro.net/GDB/show_report.asp?id=2026" TargetMode="External"/><Relationship Id="rId285" Type="http://schemas.openxmlformats.org/officeDocument/2006/relationships/hyperlink" Target="https://www.bfro.net/GDB/show_report.asp?id=681" TargetMode="External"/><Relationship Id="rId163" Type="http://schemas.openxmlformats.org/officeDocument/2006/relationships/hyperlink" Target="https://www.bfro.net/GDB/show_report.asp?id=654" TargetMode="External"/><Relationship Id="rId284" Type="http://schemas.openxmlformats.org/officeDocument/2006/relationships/hyperlink" Target="https://www.bfro.net/GDB/show_report.asp?id=28445" TargetMode="External"/><Relationship Id="rId162" Type="http://schemas.openxmlformats.org/officeDocument/2006/relationships/hyperlink" Target="https://www.bfro.net/GDB/show_report.asp?id=707" TargetMode="External"/><Relationship Id="rId283" Type="http://schemas.openxmlformats.org/officeDocument/2006/relationships/hyperlink" Target="https://www.bfro.net/GDB/show_report.asp?id=25445"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289" Type="http://schemas.openxmlformats.org/officeDocument/2006/relationships/hyperlink" Target="https://www.bfro.net/GDB/show_report.asp?id=455" TargetMode="External"/><Relationship Id="rId167" Type="http://schemas.openxmlformats.org/officeDocument/2006/relationships/hyperlink" Target="https://www.bfro.net/GDB/show_report.asp?id=1986" TargetMode="External"/><Relationship Id="rId288" Type="http://schemas.openxmlformats.org/officeDocument/2006/relationships/hyperlink" Target="https://www.bfro.net/GDB/show_report.asp?id=682" TargetMode="External"/><Relationship Id="rId166" Type="http://schemas.openxmlformats.org/officeDocument/2006/relationships/hyperlink" Target="https://www.bfro.net/GDB/show_report.asp?id=187" TargetMode="External"/><Relationship Id="rId287" Type="http://schemas.openxmlformats.org/officeDocument/2006/relationships/hyperlink" Target="https://www.bfro.net/GDB/show_report.asp?id=683" TargetMode="External"/><Relationship Id="rId161" Type="http://schemas.openxmlformats.org/officeDocument/2006/relationships/hyperlink" Target="https://www.bfro.net/GDB/show_report.asp?id=657" TargetMode="External"/><Relationship Id="rId282" Type="http://schemas.openxmlformats.org/officeDocument/2006/relationships/hyperlink" Target="https://www.bfro.net/GDB/show_report.asp?id=24892" TargetMode="External"/><Relationship Id="rId160" Type="http://schemas.openxmlformats.org/officeDocument/2006/relationships/hyperlink" Target="https://www.bfro.net/GDB/show_report.asp?id=12216" TargetMode="External"/><Relationship Id="rId281" Type="http://schemas.openxmlformats.org/officeDocument/2006/relationships/hyperlink" Target="https://www.bfro.net/GDB/show_report.asp?id=26646" TargetMode="External"/><Relationship Id="rId280" Type="http://schemas.openxmlformats.org/officeDocument/2006/relationships/hyperlink" Target="https://www.bfro.net/GDB/show_report.asp?id=12019" TargetMode="External"/><Relationship Id="rId159" Type="http://schemas.openxmlformats.org/officeDocument/2006/relationships/hyperlink" Target="https://www.bfro.net/GDB/show_report.asp?id=624" TargetMode="External"/><Relationship Id="rId154" Type="http://schemas.openxmlformats.org/officeDocument/2006/relationships/hyperlink" Target="https://www.bfro.net/GDB/show_report.asp?id=655" TargetMode="External"/><Relationship Id="rId275" Type="http://schemas.openxmlformats.org/officeDocument/2006/relationships/hyperlink" Target="https://www.bfro.net/GDB/show_report.asp?id=678" TargetMode="External"/><Relationship Id="rId396" Type="http://schemas.openxmlformats.org/officeDocument/2006/relationships/hyperlink" Target="https://www.bfro.net/GDB/show_report.asp?id=29024" TargetMode="External"/><Relationship Id="rId153" Type="http://schemas.openxmlformats.org/officeDocument/2006/relationships/hyperlink" Target="https://www.bfro.net/GDB/show_report.asp?id=652" TargetMode="External"/><Relationship Id="rId274" Type="http://schemas.openxmlformats.org/officeDocument/2006/relationships/hyperlink" Target="https://www.bfro.net/GDB/show_report.asp?id=680" TargetMode="External"/><Relationship Id="rId395" Type="http://schemas.openxmlformats.org/officeDocument/2006/relationships/hyperlink" Target="https://www.bfro.net/GDB/show_report.asp?id=28381" TargetMode="External"/><Relationship Id="rId152" Type="http://schemas.openxmlformats.org/officeDocument/2006/relationships/hyperlink" Target="https://www.bfro.net/GDB/show_report.asp?id=604" TargetMode="External"/><Relationship Id="rId273" Type="http://schemas.openxmlformats.org/officeDocument/2006/relationships/hyperlink" Target="https://www.bfro.net/GDB/show_report.asp?id=3780" TargetMode="External"/><Relationship Id="rId394" Type="http://schemas.openxmlformats.org/officeDocument/2006/relationships/hyperlink" Target="https://www.bfro.net/GDB/show_report.asp?id=24264" TargetMode="External"/><Relationship Id="rId151" Type="http://schemas.openxmlformats.org/officeDocument/2006/relationships/hyperlink" Target="https://www.bfro.net/GDB/show_report.asp?id=26137" TargetMode="External"/><Relationship Id="rId272" Type="http://schemas.openxmlformats.org/officeDocument/2006/relationships/hyperlink" Target="https://www.bfro.net/GDB/show_report.asp?id=6724" TargetMode="External"/><Relationship Id="rId393" Type="http://schemas.openxmlformats.org/officeDocument/2006/relationships/hyperlink" Target="https://www.bfro.net/GDB/show_report.asp?id=2149" TargetMode="External"/><Relationship Id="rId158" Type="http://schemas.openxmlformats.org/officeDocument/2006/relationships/hyperlink" Target="https://www.bfro.net/GDB/show_report.asp?id=653" TargetMode="External"/><Relationship Id="rId279" Type="http://schemas.openxmlformats.org/officeDocument/2006/relationships/hyperlink" Target="https://www.bfro.net/GDB/show_report.asp?id=14891" TargetMode="External"/><Relationship Id="rId157" Type="http://schemas.openxmlformats.org/officeDocument/2006/relationships/hyperlink" Target="https://www.bfro.net/GDB/show_report.asp?id=7662" TargetMode="External"/><Relationship Id="rId278" Type="http://schemas.openxmlformats.org/officeDocument/2006/relationships/hyperlink" Target="https://www.bfro.net/GDB/show_report.asp?id=8392" TargetMode="External"/><Relationship Id="rId399" Type="http://schemas.openxmlformats.org/officeDocument/2006/relationships/hyperlink" Target="https://www.bfro.net/GDB/show_report.asp?id=15108" TargetMode="External"/><Relationship Id="rId156" Type="http://schemas.openxmlformats.org/officeDocument/2006/relationships/hyperlink" Target="https://www.bfro.net/GDB/show_report.asp?id=656" TargetMode="External"/><Relationship Id="rId277" Type="http://schemas.openxmlformats.org/officeDocument/2006/relationships/hyperlink" Target="https://www.bfro.net/GDB/show_report.asp?id=4481" TargetMode="External"/><Relationship Id="rId398" Type="http://schemas.openxmlformats.org/officeDocument/2006/relationships/hyperlink" Target="https://www.bfro.net/GDB/show_report.asp?id=9218" TargetMode="External"/><Relationship Id="rId155" Type="http://schemas.openxmlformats.org/officeDocument/2006/relationships/hyperlink" Target="https://www.bfro.net/GDB/show_report.asp?id=4475" TargetMode="External"/><Relationship Id="rId276" Type="http://schemas.openxmlformats.org/officeDocument/2006/relationships/hyperlink" Target="https://www.bfro.net/GDB/show_report.asp?id=6655" TargetMode="External"/><Relationship Id="rId397" Type="http://schemas.openxmlformats.org/officeDocument/2006/relationships/hyperlink" Target="https://www.bfro.net/GDB/show_report.asp?id=13663"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509" Type="http://schemas.openxmlformats.org/officeDocument/2006/relationships/hyperlink" Target="https://www.bfro.net/GDB/show_report.asp?id=52031" TargetMode="External"/><Relationship Id="rId508" Type="http://schemas.openxmlformats.org/officeDocument/2006/relationships/hyperlink" Target="https://www.bfro.net/GDB/show_report.asp?id=6623" TargetMode="External"/><Relationship Id="rId503" Type="http://schemas.openxmlformats.org/officeDocument/2006/relationships/hyperlink" Target="https://www.bfro.net/GDB/show_report.asp?id=26113" TargetMode="External"/><Relationship Id="rId502" Type="http://schemas.openxmlformats.org/officeDocument/2006/relationships/hyperlink" Target="https://www.bfro.net/GDB/show_report.asp?id=5173" TargetMode="External"/><Relationship Id="rId501" Type="http://schemas.openxmlformats.org/officeDocument/2006/relationships/hyperlink" Target="https://www.bfro.net/GDB/show_report.asp?id=65588" TargetMode="External"/><Relationship Id="rId500" Type="http://schemas.openxmlformats.org/officeDocument/2006/relationships/hyperlink" Target="https://www.bfro.net/GDB/show_report.asp?id=23214" TargetMode="External"/><Relationship Id="rId507" Type="http://schemas.openxmlformats.org/officeDocument/2006/relationships/hyperlink" Target="https://www.bfro.net/GDB/show_report.asp?id=9009" TargetMode="External"/><Relationship Id="rId506" Type="http://schemas.openxmlformats.org/officeDocument/2006/relationships/hyperlink" Target="https://www.bfro.net/GDB/show_report.asp?id=48403" TargetMode="External"/><Relationship Id="rId505" Type="http://schemas.openxmlformats.org/officeDocument/2006/relationships/hyperlink" Target="https://www.bfro.net/GDB/show_report.asp?id=1192" TargetMode="External"/><Relationship Id="rId504" Type="http://schemas.openxmlformats.org/officeDocument/2006/relationships/hyperlink" Target="https://www.bfro.net/GDB/show_report.asp?id=6668"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9" Type="http://schemas.openxmlformats.org/officeDocument/2006/relationships/hyperlink" Target="https://www.bfro.net/GDB/show_report.asp?id=15520" TargetMode="External"/><Relationship Id="rId404" Type="http://schemas.openxmlformats.org/officeDocument/2006/relationships/hyperlink" Target="https://www.bfro.net/GDB/show_report.asp?id=33358" TargetMode="External"/><Relationship Id="rId525" Type="http://schemas.openxmlformats.org/officeDocument/2006/relationships/hyperlink" Target="https://www.bfro.net/GDB/show_report.asp?id=5692" TargetMode="External"/><Relationship Id="rId403" Type="http://schemas.openxmlformats.org/officeDocument/2006/relationships/hyperlink" Target="https://www.bfro.net/GDB/show_report.asp?id=3331" TargetMode="External"/><Relationship Id="rId524" Type="http://schemas.openxmlformats.org/officeDocument/2006/relationships/hyperlink" Target="https://www.bfro.net/GDB/show_report.asp?id=3455" TargetMode="External"/><Relationship Id="rId402" Type="http://schemas.openxmlformats.org/officeDocument/2006/relationships/hyperlink" Target="https://www.bfro.net/GDB/show_report.asp?id=41506" TargetMode="External"/><Relationship Id="rId523" Type="http://schemas.openxmlformats.org/officeDocument/2006/relationships/hyperlink" Target="https://www.bfro.net/GDB/show_report.asp?id=20780" TargetMode="External"/><Relationship Id="rId401" Type="http://schemas.openxmlformats.org/officeDocument/2006/relationships/hyperlink" Target="https://www.bfro.net/GDB/show_report.asp?id=3270" TargetMode="External"/><Relationship Id="rId522" Type="http://schemas.openxmlformats.org/officeDocument/2006/relationships/hyperlink" Target="https://www.bfro.net/GDB/show_report.asp?id=22386" TargetMode="External"/><Relationship Id="rId408" Type="http://schemas.openxmlformats.org/officeDocument/2006/relationships/hyperlink" Target="https://www.bfro.net/GDB/show_report.asp?id=18516" TargetMode="External"/><Relationship Id="rId529" Type="http://schemas.openxmlformats.org/officeDocument/2006/relationships/hyperlink" Target="https://www.bfro.net/GDB/show_report.asp?id=1178" TargetMode="External"/><Relationship Id="rId407" Type="http://schemas.openxmlformats.org/officeDocument/2006/relationships/hyperlink" Target="https://www.bfro.net/GDB/show_report.asp?id=18680" TargetMode="External"/><Relationship Id="rId528" Type="http://schemas.openxmlformats.org/officeDocument/2006/relationships/hyperlink" Target="https://www.bfro.net/GDB/show_report.asp?id=13345" TargetMode="External"/><Relationship Id="rId406" Type="http://schemas.openxmlformats.org/officeDocument/2006/relationships/hyperlink" Target="https://www.bfro.net/GDB/show_report.asp?id=15554" TargetMode="External"/><Relationship Id="rId527" Type="http://schemas.openxmlformats.org/officeDocument/2006/relationships/hyperlink" Target="https://www.bfro.net/GDB/show_report.asp?id=5770" TargetMode="External"/><Relationship Id="rId405" Type="http://schemas.openxmlformats.org/officeDocument/2006/relationships/hyperlink" Target="https://www.bfro.net/GDB/show_report.asp?id=10608" TargetMode="External"/><Relationship Id="rId526" Type="http://schemas.openxmlformats.org/officeDocument/2006/relationships/hyperlink" Target="https://www.bfro.net/GDB/show_report.asp?id=5697"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69464" TargetMode="External"/><Relationship Id="rId521" Type="http://schemas.openxmlformats.org/officeDocument/2006/relationships/hyperlink" Target="https://www.bfro.net/GDB/show_report.asp?id=5909" TargetMode="External"/><Relationship Id="rId29" Type="http://schemas.openxmlformats.org/officeDocument/2006/relationships/hyperlink" Target="https://www.bfro.net/GDB/show_report.asp?id=1830" TargetMode="External"/><Relationship Id="rId520" Type="http://schemas.openxmlformats.org/officeDocument/2006/relationships/hyperlink" Target="https://www.bfro.net/GDB/show_report.asp?id=751"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519" Type="http://schemas.openxmlformats.org/officeDocument/2006/relationships/hyperlink" Target="https://www.bfro.net/GDB/show_report.asp?id=8165" TargetMode="External"/><Relationship Id="rId514" Type="http://schemas.openxmlformats.org/officeDocument/2006/relationships/hyperlink" Target="https://www.bfro.net/GDB/show_report.asp?id=48940" TargetMode="External"/><Relationship Id="rId513" Type="http://schemas.openxmlformats.org/officeDocument/2006/relationships/hyperlink" Target="https://www.bfro.net/GDB/show_report.asp?id=9313" TargetMode="External"/><Relationship Id="rId512" Type="http://schemas.openxmlformats.org/officeDocument/2006/relationships/hyperlink" Target="https://www.bfro.net/GDB/show_report.asp?id=1975" TargetMode="External"/><Relationship Id="rId511" Type="http://schemas.openxmlformats.org/officeDocument/2006/relationships/hyperlink" Target="https://www.bfro.net/GDB/show_report.asp?id=48354" TargetMode="External"/><Relationship Id="rId518" Type="http://schemas.openxmlformats.org/officeDocument/2006/relationships/hyperlink" Target="https://www.bfro.net/GDB/show_report.asp?id=12562" TargetMode="External"/><Relationship Id="rId517" Type="http://schemas.openxmlformats.org/officeDocument/2006/relationships/hyperlink" Target="https://www.bfro.net/GDB/show_report.asp?id=8130" TargetMode="External"/><Relationship Id="rId516" Type="http://schemas.openxmlformats.org/officeDocument/2006/relationships/hyperlink" Target="https://www.bfro.net/GDB/show_report.asp?id=55269" TargetMode="External"/><Relationship Id="rId515" Type="http://schemas.openxmlformats.org/officeDocument/2006/relationships/hyperlink" Target="https://www.bfro.net/GDB/show_report.asp?id=69143"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510" Type="http://schemas.openxmlformats.org/officeDocument/2006/relationships/hyperlink" Target="https://www.bfro.net/GDB/show_report.asp?id=51934"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2274" TargetMode="External"/><Relationship Id="rId349" Type="http://schemas.openxmlformats.org/officeDocument/2006/relationships/hyperlink" Target="https://www.bfro.net/GDB/show_report.asp?id=102"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96" TargetMode="External"/><Relationship Id="rId348" Type="http://schemas.openxmlformats.org/officeDocument/2006/relationships/hyperlink" Target="https://www.bfro.net/GDB/show_report.asp?id=690" TargetMode="External"/><Relationship Id="rId469" Type="http://schemas.openxmlformats.org/officeDocument/2006/relationships/hyperlink" Target="https://www.bfro.net/GDB/show_report.asp?id=3338"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22570" TargetMode="External"/><Relationship Id="rId347" Type="http://schemas.openxmlformats.org/officeDocument/2006/relationships/hyperlink" Target="https://www.bfro.net/GDB/show_report.asp?id=702" TargetMode="External"/><Relationship Id="rId468" Type="http://schemas.openxmlformats.org/officeDocument/2006/relationships/hyperlink" Target="https://www.bfro.net/GDB/show_report.asp?id=4763"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5764" TargetMode="External"/><Relationship Id="rId346" Type="http://schemas.openxmlformats.org/officeDocument/2006/relationships/hyperlink" Target="https://www.bfro.net/GDB/show_report.asp?id=2102" TargetMode="External"/><Relationship Id="rId467" Type="http://schemas.openxmlformats.org/officeDocument/2006/relationships/hyperlink" Target="https://www.bfro.net/GDB/show_report.asp?id=10776"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3295" TargetMode="External"/><Relationship Id="rId220" Type="http://schemas.openxmlformats.org/officeDocument/2006/relationships/hyperlink" Target="https://www.bfro.net/GDB/show_report.asp?id=664" TargetMode="External"/><Relationship Id="rId341" Type="http://schemas.openxmlformats.org/officeDocument/2006/relationships/hyperlink" Target="https://www.bfro.net/GDB/show_report.asp?id=3064" TargetMode="External"/><Relationship Id="rId462" Type="http://schemas.openxmlformats.org/officeDocument/2006/relationships/hyperlink" Target="https://www.bfro.net/GDB/show_report.asp?id=49977" TargetMode="External"/><Relationship Id="rId340" Type="http://schemas.openxmlformats.org/officeDocument/2006/relationships/hyperlink" Target="https://www.bfro.net/GDB/show_report.asp?id=548" TargetMode="External"/><Relationship Id="rId461" Type="http://schemas.openxmlformats.org/officeDocument/2006/relationships/hyperlink" Target="https://www.bfro.net/GDB/show_report.asp?id=26013" TargetMode="External"/><Relationship Id="rId460" Type="http://schemas.openxmlformats.org/officeDocument/2006/relationships/hyperlink" Target="https://www.bfro.net/GDB/show_report.asp?id=39279"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12021" TargetMode="External"/><Relationship Id="rId345" Type="http://schemas.openxmlformats.org/officeDocument/2006/relationships/hyperlink" Target="https://www.bfro.net/GDB/show_report.asp?id=13653" TargetMode="External"/><Relationship Id="rId466" Type="http://schemas.openxmlformats.org/officeDocument/2006/relationships/hyperlink" Target="https://www.bfro.net/GDB/show_report.asp?id=19015"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43491" TargetMode="External"/><Relationship Id="rId344" Type="http://schemas.openxmlformats.org/officeDocument/2006/relationships/hyperlink" Target="https://www.bfro.net/GDB/show_report.asp?id=691" TargetMode="External"/><Relationship Id="rId465" Type="http://schemas.openxmlformats.org/officeDocument/2006/relationships/hyperlink" Target="https://www.bfro.net/GDB/show_report.asp?id=3337"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36384" TargetMode="External"/><Relationship Id="rId343" Type="http://schemas.openxmlformats.org/officeDocument/2006/relationships/hyperlink" Target="https://www.bfro.net/GDB/show_report.asp?id=7537" TargetMode="External"/><Relationship Id="rId464" Type="http://schemas.openxmlformats.org/officeDocument/2006/relationships/hyperlink" Target="https://www.bfro.net/GDB/show_report.asp?id=6267"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11886" TargetMode="External"/><Relationship Id="rId342" Type="http://schemas.openxmlformats.org/officeDocument/2006/relationships/hyperlink" Target="https://www.bfro.net/GDB/show_report.asp?id=6734" TargetMode="External"/><Relationship Id="rId463" Type="http://schemas.openxmlformats.org/officeDocument/2006/relationships/hyperlink" Target="https://www.bfro.net/GDB/show_report.asp?id=14801" TargetMode="External"/><Relationship Id="rId217" Type="http://schemas.openxmlformats.org/officeDocument/2006/relationships/hyperlink" Target="https://www.bfro.net/GDB/show_report.asp?id=412" TargetMode="External"/><Relationship Id="rId338" Type="http://schemas.openxmlformats.org/officeDocument/2006/relationships/hyperlink" Target="https://www.bfro.net/GDB/show_report.asp?id=25907" TargetMode="External"/><Relationship Id="rId459" Type="http://schemas.openxmlformats.org/officeDocument/2006/relationships/hyperlink" Target="https://www.bfro.net/GDB/show_report.asp?id=42580" TargetMode="External"/><Relationship Id="rId216" Type="http://schemas.openxmlformats.org/officeDocument/2006/relationships/hyperlink" Target="https://www.bfro.net/GDB/show_report.asp?id=7263" TargetMode="External"/><Relationship Id="rId337" Type="http://schemas.openxmlformats.org/officeDocument/2006/relationships/hyperlink" Target="https://www.bfro.net/GDB/show_report.asp?id=8948" TargetMode="External"/><Relationship Id="rId458" Type="http://schemas.openxmlformats.org/officeDocument/2006/relationships/hyperlink" Target="https://www.bfro.net/GDB/show_report.asp?id=67582" TargetMode="External"/><Relationship Id="rId215" Type="http://schemas.openxmlformats.org/officeDocument/2006/relationships/hyperlink" Target="https://www.bfro.net/GDB/show_report.asp?id=7967" TargetMode="External"/><Relationship Id="rId336" Type="http://schemas.openxmlformats.org/officeDocument/2006/relationships/hyperlink" Target="https://www.bfro.net/GDB/show_report.asp?id=24399" TargetMode="External"/><Relationship Id="rId457" Type="http://schemas.openxmlformats.org/officeDocument/2006/relationships/hyperlink" Target="https://www.bfro.net/GDB/show_report.asp?id=8804" TargetMode="External"/><Relationship Id="rId214" Type="http://schemas.openxmlformats.org/officeDocument/2006/relationships/hyperlink" Target="https://www.bfro.net/GDB/show_report.asp?id=666" TargetMode="External"/><Relationship Id="rId335" Type="http://schemas.openxmlformats.org/officeDocument/2006/relationships/hyperlink" Target="https://www.bfro.net/GDB/show_report.asp?id=24318" TargetMode="External"/><Relationship Id="rId456" Type="http://schemas.openxmlformats.org/officeDocument/2006/relationships/hyperlink" Target="https://www.bfro.net/GDB/show_report.asp?id=30438" TargetMode="External"/><Relationship Id="rId219" Type="http://schemas.openxmlformats.org/officeDocument/2006/relationships/hyperlink" Target="https://www.bfro.net/GDB/show_report.asp?id=665" TargetMode="External"/><Relationship Id="rId218" Type="http://schemas.openxmlformats.org/officeDocument/2006/relationships/hyperlink" Target="https://www.bfro.net/GDB/show_report.asp?id=663" TargetMode="External"/><Relationship Id="rId339" Type="http://schemas.openxmlformats.org/officeDocument/2006/relationships/hyperlink" Target="https://www.bfro.net/GDB/show_report.asp?id=3633" TargetMode="External"/><Relationship Id="rId330" Type="http://schemas.openxmlformats.org/officeDocument/2006/relationships/hyperlink" Target="https://www.bfro.net/GDB/show_report.asp?id=7789" TargetMode="External"/><Relationship Id="rId451" Type="http://schemas.openxmlformats.org/officeDocument/2006/relationships/hyperlink" Target="https://www.bfro.net/GDB/show_report.asp?id=32444" TargetMode="External"/><Relationship Id="rId450" Type="http://schemas.openxmlformats.org/officeDocument/2006/relationships/hyperlink" Target="https://www.bfro.net/GDB/show_report.asp?id=24334" TargetMode="External"/><Relationship Id="rId213" Type="http://schemas.openxmlformats.org/officeDocument/2006/relationships/hyperlink" Target="https://www.bfro.net/GDB/show_report.asp?id=63779" TargetMode="External"/><Relationship Id="rId334" Type="http://schemas.openxmlformats.org/officeDocument/2006/relationships/hyperlink" Target="https://www.bfro.net/GDB/show_report.asp?id=5053" TargetMode="External"/><Relationship Id="rId455" Type="http://schemas.openxmlformats.org/officeDocument/2006/relationships/hyperlink" Target="https://www.bfro.net/GDB/show_report.asp?id=3336" TargetMode="External"/><Relationship Id="rId212" Type="http://schemas.openxmlformats.org/officeDocument/2006/relationships/hyperlink" Target="https://www.bfro.net/GDB/show_report.asp?id=7298" TargetMode="External"/><Relationship Id="rId333" Type="http://schemas.openxmlformats.org/officeDocument/2006/relationships/hyperlink" Target="https://www.bfro.net/GDB/show_report.asp?id=3624" TargetMode="External"/><Relationship Id="rId454" Type="http://schemas.openxmlformats.org/officeDocument/2006/relationships/hyperlink" Target="https://www.bfro.net/GDB/show_report.asp?id=3335" TargetMode="External"/><Relationship Id="rId211" Type="http://schemas.openxmlformats.org/officeDocument/2006/relationships/hyperlink" Target="https://www.bfro.net/GDB/show_report.asp?id=667" TargetMode="External"/><Relationship Id="rId332" Type="http://schemas.openxmlformats.org/officeDocument/2006/relationships/hyperlink" Target="https://www.bfro.net/GDB/show_report.asp?id=109" TargetMode="External"/><Relationship Id="rId453" Type="http://schemas.openxmlformats.org/officeDocument/2006/relationships/hyperlink" Target="https://www.bfro.net/GDB/show_report.asp?id=74666" TargetMode="External"/><Relationship Id="rId210" Type="http://schemas.openxmlformats.org/officeDocument/2006/relationships/hyperlink" Target="https://www.bfro.net/GDB/show_report.asp?id=37044" TargetMode="External"/><Relationship Id="rId331" Type="http://schemas.openxmlformats.org/officeDocument/2006/relationships/hyperlink" Target="https://www.bfro.net/GDB/show_report.asp?id=531" TargetMode="External"/><Relationship Id="rId452" Type="http://schemas.openxmlformats.org/officeDocument/2006/relationships/hyperlink" Target="https://www.bfro.net/GDB/show_report.asp?id=9212" TargetMode="External"/><Relationship Id="rId370" Type="http://schemas.openxmlformats.org/officeDocument/2006/relationships/hyperlink" Target="https://www.bfro.net/GDB/show_report.asp?id=27711" TargetMode="External"/><Relationship Id="rId491" Type="http://schemas.openxmlformats.org/officeDocument/2006/relationships/hyperlink" Target="https://www.bfro.net/GDB/show_report.asp?id=19350" TargetMode="External"/><Relationship Id="rId490" Type="http://schemas.openxmlformats.org/officeDocument/2006/relationships/hyperlink" Target="https://www.bfro.net/GDB/show_report.asp?id=1445"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1446"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3050" TargetMode="External"/><Relationship Id="rId369" Type="http://schemas.openxmlformats.org/officeDocument/2006/relationships/hyperlink" Target="https://www.bfro.net/GDB/show_report.asp?id=65970"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5816" TargetMode="External"/><Relationship Id="rId368" Type="http://schemas.openxmlformats.org/officeDocument/2006/relationships/hyperlink" Target="https://www.bfro.net/GDB/show_report.asp?id=57323" TargetMode="External"/><Relationship Id="rId489" Type="http://schemas.openxmlformats.org/officeDocument/2006/relationships/hyperlink" Target="https://www.bfro.net/GDB/show_report.asp?id=16746"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10324" TargetMode="External"/><Relationship Id="rId363" Type="http://schemas.openxmlformats.org/officeDocument/2006/relationships/hyperlink" Target="https://www.bfro.net/GDB/show_report.asp?id=980" TargetMode="External"/><Relationship Id="rId484" Type="http://schemas.openxmlformats.org/officeDocument/2006/relationships/hyperlink" Target="https://www.bfro.net/GDB/show_report.asp?id=37386"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318" TargetMode="External"/><Relationship Id="rId362" Type="http://schemas.openxmlformats.org/officeDocument/2006/relationships/hyperlink" Target="https://www.bfro.net/GDB/show_report.asp?id=31488" TargetMode="External"/><Relationship Id="rId483" Type="http://schemas.openxmlformats.org/officeDocument/2006/relationships/hyperlink" Target="https://www.bfro.net/GDB/show_report.asp?id=28720" TargetMode="External"/><Relationship Id="rId240" Type="http://schemas.openxmlformats.org/officeDocument/2006/relationships/hyperlink" Target="https://www.bfro.net/GDB/show_report.asp?id=7562" TargetMode="External"/><Relationship Id="rId361" Type="http://schemas.openxmlformats.org/officeDocument/2006/relationships/hyperlink" Target="https://www.bfro.net/GDB/show_report.asp?id=693" TargetMode="External"/><Relationship Id="rId482" Type="http://schemas.openxmlformats.org/officeDocument/2006/relationships/hyperlink" Target="https://www.bfro.net/GDB/show_report.asp?id=7771" TargetMode="External"/><Relationship Id="rId360" Type="http://schemas.openxmlformats.org/officeDocument/2006/relationships/hyperlink" Target="https://www.bfro.net/GDB/show_report.asp?id=15746" TargetMode="External"/><Relationship Id="rId481" Type="http://schemas.openxmlformats.org/officeDocument/2006/relationships/hyperlink" Target="https://www.bfro.net/GDB/show_report.asp?id=6470"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6584" TargetMode="External"/><Relationship Id="rId367" Type="http://schemas.openxmlformats.org/officeDocument/2006/relationships/hyperlink" Target="https://www.bfro.net/GDB/show_report.asp?id=15747" TargetMode="External"/><Relationship Id="rId488" Type="http://schemas.openxmlformats.org/officeDocument/2006/relationships/hyperlink" Target="https://www.bfro.net/GDB/show_report.asp?id=664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69" TargetMode="External"/><Relationship Id="rId366" Type="http://schemas.openxmlformats.org/officeDocument/2006/relationships/hyperlink" Target="https://www.bfro.net/GDB/show_report.asp?id=5650" TargetMode="External"/><Relationship Id="rId487" Type="http://schemas.openxmlformats.org/officeDocument/2006/relationships/hyperlink" Target="https://www.bfro.net/GDB/show_report.asp?id=6496"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9604" TargetMode="External"/><Relationship Id="rId365" Type="http://schemas.openxmlformats.org/officeDocument/2006/relationships/hyperlink" Target="https://www.bfro.net/GDB/show_report.asp?id=5505" TargetMode="External"/><Relationship Id="rId486" Type="http://schemas.openxmlformats.org/officeDocument/2006/relationships/hyperlink" Target="https://www.bfro.net/GDB/show_report.asp?id=30906"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7687" TargetMode="External"/><Relationship Id="rId364" Type="http://schemas.openxmlformats.org/officeDocument/2006/relationships/hyperlink" Target="https://www.bfro.net/GDB/show_report.asp?id=1065" TargetMode="External"/><Relationship Id="rId485" Type="http://schemas.openxmlformats.org/officeDocument/2006/relationships/hyperlink" Target="https://www.bfro.net/GDB/show_report.asp?id=15923"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480" Type="http://schemas.openxmlformats.org/officeDocument/2006/relationships/hyperlink" Target="https://www.bfro.net/GDB/show_report.asp?id=3912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25533"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9534" TargetMode="External"/><Relationship Id="rId359" Type="http://schemas.openxmlformats.org/officeDocument/2006/relationships/hyperlink" Target="https://www.bfro.net/GDB/show_report.asp?id=692"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248" TargetMode="External"/><Relationship Id="rId358" Type="http://schemas.openxmlformats.org/officeDocument/2006/relationships/hyperlink" Target="https://www.bfro.net/GDB/show_report.asp?id=694" TargetMode="External"/><Relationship Id="rId479" Type="http://schemas.openxmlformats.org/officeDocument/2006/relationships/hyperlink" Target="https://www.bfro.net/GDB/show_report.asp?id=30860"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10095" TargetMode="External"/><Relationship Id="rId478" Type="http://schemas.openxmlformats.org/officeDocument/2006/relationships/hyperlink" Target="https://www.bfro.net/GDB/show_report.asp?id=3339"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3387" TargetMode="External"/><Relationship Id="rId352" Type="http://schemas.openxmlformats.org/officeDocument/2006/relationships/hyperlink" Target="https://www.bfro.net/GDB/show_report.asp?id=45813" TargetMode="External"/><Relationship Id="rId473" Type="http://schemas.openxmlformats.org/officeDocument/2006/relationships/hyperlink" Target="https://www.bfro.net/GDB/show_report.asp?id=7246" TargetMode="External"/><Relationship Id="rId230" Type="http://schemas.openxmlformats.org/officeDocument/2006/relationships/hyperlink" Target="https://www.bfro.net/GDB/show_report.asp?id=553" TargetMode="External"/><Relationship Id="rId351" Type="http://schemas.openxmlformats.org/officeDocument/2006/relationships/hyperlink" Target="https://www.bfro.net/GDB/show_report.asp?id=41704" TargetMode="External"/><Relationship Id="rId472" Type="http://schemas.openxmlformats.org/officeDocument/2006/relationships/hyperlink" Target="https://www.bfro.net/GDB/show_report.asp?id=58022" TargetMode="External"/><Relationship Id="rId350" Type="http://schemas.openxmlformats.org/officeDocument/2006/relationships/hyperlink" Target="https://www.bfro.net/GDB/show_report.asp?id=36280" TargetMode="External"/><Relationship Id="rId471" Type="http://schemas.openxmlformats.org/officeDocument/2006/relationships/hyperlink" Target="https://www.bfro.net/GDB/show_report.asp?id=64024" TargetMode="External"/><Relationship Id="rId470" Type="http://schemas.openxmlformats.org/officeDocument/2006/relationships/hyperlink" Target="https://www.bfro.net/GDB/show_report.asp?id=4822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8227" TargetMode="External"/><Relationship Id="rId356" Type="http://schemas.openxmlformats.org/officeDocument/2006/relationships/hyperlink" Target="https://www.bfro.net/GDB/show_report.asp?id=7124" TargetMode="External"/><Relationship Id="rId477" Type="http://schemas.openxmlformats.org/officeDocument/2006/relationships/hyperlink" Target="https://www.bfro.net/GDB/show_report.asp?id=1337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22996" TargetMode="External"/><Relationship Id="rId355" Type="http://schemas.openxmlformats.org/officeDocument/2006/relationships/hyperlink" Target="https://www.bfro.net/GDB/show_report.asp?id=1635" TargetMode="External"/><Relationship Id="rId476" Type="http://schemas.openxmlformats.org/officeDocument/2006/relationships/hyperlink" Target="https://www.bfro.net/GDB/show_report.asp?id=3439"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9393" TargetMode="External"/><Relationship Id="rId354" Type="http://schemas.openxmlformats.org/officeDocument/2006/relationships/hyperlink" Target="https://www.bfro.net/GDB/show_report.asp?id=695" TargetMode="External"/><Relationship Id="rId475" Type="http://schemas.openxmlformats.org/officeDocument/2006/relationships/hyperlink" Target="https://www.bfro.net/GDB/show_report.asp?id=67749"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668" TargetMode="External"/><Relationship Id="rId353" Type="http://schemas.openxmlformats.org/officeDocument/2006/relationships/hyperlink" Target="https://www.bfro.net/GDB/show_report.asp?id=15744" TargetMode="External"/><Relationship Id="rId474" Type="http://schemas.openxmlformats.org/officeDocument/2006/relationships/hyperlink" Target="https://www.bfro.net/GDB/show_report.asp?id=27908" TargetMode="External"/><Relationship Id="rId305" Type="http://schemas.openxmlformats.org/officeDocument/2006/relationships/hyperlink" Target="https://www.bfro.net/GDB/show_report.asp?id=7366" TargetMode="External"/><Relationship Id="rId426" Type="http://schemas.openxmlformats.org/officeDocument/2006/relationships/hyperlink" Target="https://www.bfro.net/GDB/show_report.asp?id=44354" TargetMode="External"/><Relationship Id="rId547" Type="http://schemas.openxmlformats.org/officeDocument/2006/relationships/hyperlink" Target="https://www.bfro.net/GDB/show_report.asp?id=1152" TargetMode="External"/><Relationship Id="rId304" Type="http://schemas.openxmlformats.org/officeDocument/2006/relationships/hyperlink" Target="https://www.bfro.net/GDB/show_report.asp?id=1778" TargetMode="External"/><Relationship Id="rId425" Type="http://schemas.openxmlformats.org/officeDocument/2006/relationships/hyperlink" Target="https://www.bfro.net/GDB/show_report.asp?id=3333" TargetMode="External"/><Relationship Id="rId546" Type="http://schemas.openxmlformats.org/officeDocument/2006/relationships/hyperlink" Target="https://www.bfro.net/GDB/show_report.asp?id=15615" TargetMode="External"/><Relationship Id="rId303" Type="http://schemas.openxmlformats.org/officeDocument/2006/relationships/hyperlink" Target="https://www.bfro.net/GDB/show_report.asp?id=673" TargetMode="External"/><Relationship Id="rId424" Type="http://schemas.openxmlformats.org/officeDocument/2006/relationships/hyperlink" Target="https://www.bfro.net/GDB/show_report.asp?id=4676" TargetMode="External"/><Relationship Id="rId545" Type="http://schemas.openxmlformats.org/officeDocument/2006/relationships/hyperlink" Target="https://www.bfro.net/GDB/show_report.asp?id=20870" TargetMode="External"/><Relationship Id="rId302" Type="http://schemas.openxmlformats.org/officeDocument/2006/relationships/hyperlink" Target="https://www.bfro.net/GDB/show_report.asp?id=206" TargetMode="External"/><Relationship Id="rId423" Type="http://schemas.openxmlformats.org/officeDocument/2006/relationships/hyperlink" Target="https://www.bfro.net/GDB/show_report.asp?id=12333" TargetMode="External"/><Relationship Id="rId544" Type="http://schemas.openxmlformats.org/officeDocument/2006/relationships/hyperlink" Target="https://www.bfro.net/GDB/show_report.asp?id=1149" TargetMode="External"/><Relationship Id="rId309" Type="http://schemas.openxmlformats.org/officeDocument/2006/relationships/hyperlink" Target="https://www.bfro.net/GDB/show_report.asp?id=50901" TargetMode="External"/><Relationship Id="rId308" Type="http://schemas.openxmlformats.org/officeDocument/2006/relationships/hyperlink" Target="https://www.bfro.net/GDB/show_report.asp?id=36505" TargetMode="External"/><Relationship Id="rId429" Type="http://schemas.openxmlformats.org/officeDocument/2006/relationships/hyperlink" Target="https://www.bfro.net/GDB/show_report.asp?id=49148" TargetMode="External"/><Relationship Id="rId307" Type="http://schemas.openxmlformats.org/officeDocument/2006/relationships/hyperlink" Target="https://www.bfro.net/GDB/show_report.asp?id=27479" TargetMode="External"/><Relationship Id="rId428" Type="http://schemas.openxmlformats.org/officeDocument/2006/relationships/hyperlink" Target="https://www.bfro.net/GDB/show_report.asp?id=50721" TargetMode="External"/><Relationship Id="rId549" Type="http://schemas.openxmlformats.org/officeDocument/2006/relationships/hyperlink" Target="https://www.bfro.net/GDB/show_report.asp?id=28090" TargetMode="External"/><Relationship Id="rId306" Type="http://schemas.openxmlformats.org/officeDocument/2006/relationships/hyperlink" Target="https://www.bfro.net/GDB/show_report.asp?id=9020" TargetMode="External"/><Relationship Id="rId427" Type="http://schemas.openxmlformats.org/officeDocument/2006/relationships/hyperlink" Target="https://www.bfro.net/GDB/show_report.asp?id=14075" TargetMode="External"/><Relationship Id="rId548" Type="http://schemas.openxmlformats.org/officeDocument/2006/relationships/hyperlink" Target="https://www.bfro.net/GDB/show_report.asp?id=1155" TargetMode="External"/><Relationship Id="rId301" Type="http://schemas.openxmlformats.org/officeDocument/2006/relationships/hyperlink" Target="https://www.bfro.net/GDB/show_report.asp?id=11304" TargetMode="External"/><Relationship Id="rId422" Type="http://schemas.openxmlformats.org/officeDocument/2006/relationships/hyperlink" Target="https://www.bfro.net/GDB/show_report.asp?id=23615" TargetMode="External"/><Relationship Id="rId543" Type="http://schemas.openxmlformats.org/officeDocument/2006/relationships/hyperlink" Target="https://www.bfro.net/GDB/show_report.asp?id=12482" TargetMode="External"/><Relationship Id="rId300" Type="http://schemas.openxmlformats.org/officeDocument/2006/relationships/hyperlink" Target="https://www.bfro.net/GDB/show_report.asp?id=685" TargetMode="External"/><Relationship Id="rId421" Type="http://schemas.openxmlformats.org/officeDocument/2006/relationships/hyperlink" Target="https://www.bfro.net/GDB/show_report.asp?id=30735" TargetMode="External"/><Relationship Id="rId542" Type="http://schemas.openxmlformats.org/officeDocument/2006/relationships/hyperlink" Target="https://www.bfro.net/GDB/show_report.asp?id=16432" TargetMode="External"/><Relationship Id="rId420" Type="http://schemas.openxmlformats.org/officeDocument/2006/relationships/hyperlink" Target="https://www.bfro.net/GDB/show_report.asp?id=31994" TargetMode="External"/><Relationship Id="rId541" Type="http://schemas.openxmlformats.org/officeDocument/2006/relationships/hyperlink" Target="https://www.bfro.net/GDB/show_report.asp?id=23046" TargetMode="External"/><Relationship Id="rId540" Type="http://schemas.openxmlformats.org/officeDocument/2006/relationships/hyperlink" Target="https://www.bfro.net/GDB/show_report.asp?id=25241" TargetMode="External"/><Relationship Id="rId415" Type="http://schemas.openxmlformats.org/officeDocument/2006/relationships/hyperlink" Target="https://www.bfro.net/GDB/show_report.asp?id=12640" TargetMode="External"/><Relationship Id="rId536" Type="http://schemas.openxmlformats.org/officeDocument/2006/relationships/hyperlink" Target="https://www.bfro.net/GDB/show_report.asp?id=13285" TargetMode="External"/><Relationship Id="rId414" Type="http://schemas.openxmlformats.org/officeDocument/2006/relationships/hyperlink" Target="https://www.bfro.net/GDB/show_report.asp?id=6960" TargetMode="External"/><Relationship Id="rId535" Type="http://schemas.openxmlformats.org/officeDocument/2006/relationships/hyperlink" Target="https://www.bfro.net/GDB/show_report.asp?id=49993" TargetMode="External"/><Relationship Id="rId413" Type="http://schemas.openxmlformats.org/officeDocument/2006/relationships/hyperlink" Target="https://www.bfro.net/GDB/show_report.asp?id=42999" TargetMode="External"/><Relationship Id="rId534" Type="http://schemas.openxmlformats.org/officeDocument/2006/relationships/hyperlink" Target="https://www.bfro.net/GDB/show_report.asp?id=55476" TargetMode="External"/><Relationship Id="rId412" Type="http://schemas.openxmlformats.org/officeDocument/2006/relationships/hyperlink" Target="https://www.bfro.net/GDB/show_report.asp?id=26299" TargetMode="External"/><Relationship Id="rId533" Type="http://schemas.openxmlformats.org/officeDocument/2006/relationships/hyperlink" Target="https://www.bfro.net/GDB/show_report.asp?id=6406" TargetMode="External"/><Relationship Id="rId419" Type="http://schemas.openxmlformats.org/officeDocument/2006/relationships/hyperlink" Target="https://www.bfro.net/GDB/show_report.asp?id=2054" TargetMode="External"/><Relationship Id="rId418" Type="http://schemas.openxmlformats.org/officeDocument/2006/relationships/hyperlink" Target="https://www.bfro.net/GDB/show_report.asp?id=3332" TargetMode="External"/><Relationship Id="rId539" Type="http://schemas.openxmlformats.org/officeDocument/2006/relationships/hyperlink" Target="https://www.bfro.net/GDB/show_report.asp?id=22577" TargetMode="External"/><Relationship Id="rId417" Type="http://schemas.openxmlformats.org/officeDocument/2006/relationships/hyperlink" Target="https://www.bfro.net/GDB/show_report.asp?id=69269" TargetMode="External"/><Relationship Id="rId538" Type="http://schemas.openxmlformats.org/officeDocument/2006/relationships/hyperlink" Target="https://www.bfro.net/GDB/show_report.asp?id=25012" TargetMode="External"/><Relationship Id="rId416" Type="http://schemas.openxmlformats.org/officeDocument/2006/relationships/hyperlink" Target="https://www.bfro.net/GDB/show_report.asp?id=69433" TargetMode="External"/><Relationship Id="rId537" Type="http://schemas.openxmlformats.org/officeDocument/2006/relationships/hyperlink" Target="https://www.bfro.net/GDB/show_report.asp?id=49902" TargetMode="External"/><Relationship Id="rId411" Type="http://schemas.openxmlformats.org/officeDocument/2006/relationships/hyperlink" Target="https://www.bfro.net/GDB/show_report.asp?id=7393" TargetMode="External"/><Relationship Id="rId532" Type="http://schemas.openxmlformats.org/officeDocument/2006/relationships/hyperlink" Target="https://www.bfro.net/GDB/show_report.asp?id=63218" TargetMode="External"/><Relationship Id="rId410" Type="http://schemas.openxmlformats.org/officeDocument/2006/relationships/hyperlink" Target="https://www.bfro.net/GDB/show_report.asp?id=18943" TargetMode="External"/><Relationship Id="rId531" Type="http://schemas.openxmlformats.org/officeDocument/2006/relationships/hyperlink" Target="https://www.bfro.net/GDB/show_report.asp?id=1179" TargetMode="External"/><Relationship Id="rId530" Type="http://schemas.openxmlformats.org/officeDocument/2006/relationships/hyperlink" Target="https://www.bfro.net/GDB/show_report.asp?id=1180" TargetMode="External"/><Relationship Id="rId206" Type="http://schemas.openxmlformats.org/officeDocument/2006/relationships/hyperlink" Target="https://www.bfro.net/GDB/show_report.asp?id=2900" TargetMode="External"/><Relationship Id="rId327" Type="http://schemas.openxmlformats.org/officeDocument/2006/relationships/hyperlink" Target="https://www.bfro.net/GDB/show_report.asp?id=16624" TargetMode="External"/><Relationship Id="rId448" Type="http://schemas.openxmlformats.org/officeDocument/2006/relationships/hyperlink" Target="https://www.bfro.net/GDB/show_report.asp?id=3334" TargetMode="External"/><Relationship Id="rId205" Type="http://schemas.openxmlformats.org/officeDocument/2006/relationships/hyperlink" Target="https://www.bfro.net/GDB/show_report.asp?id=2841" TargetMode="External"/><Relationship Id="rId326" Type="http://schemas.openxmlformats.org/officeDocument/2006/relationships/hyperlink" Target="https://www.bfro.net/GDB/show_report.asp?id=12156" TargetMode="External"/><Relationship Id="rId447" Type="http://schemas.openxmlformats.org/officeDocument/2006/relationships/hyperlink" Target="https://www.bfro.net/GDB/show_report.asp?id=31303" TargetMode="External"/><Relationship Id="rId204" Type="http://schemas.openxmlformats.org/officeDocument/2006/relationships/hyperlink" Target="https://www.bfro.net/GDB/show_report.asp?id=11449" TargetMode="External"/><Relationship Id="rId325" Type="http://schemas.openxmlformats.org/officeDocument/2006/relationships/hyperlink" Target="https://www.bfro.net/GDB/show_report.asp?id=11818" TargetMode="External"/><Relationship Id="rId446" Type="http://schemas.openxmlformats.org/officeDocument/2006/relationships/hyperlink" Target="https://www.bfro.net/GDB/show_report.asp?id=1939" TargetMode="External"/><Relationship Id="rId203" Type="http://schemas.openxmlformats.org/officeDocument/2006/relationships/hyperlink" Target="https://www.bfro.net/GDB/show_report.asp?id=1720" TargetMode="External"/><Relationship Id="rId324" Type="http://schemas.openxmlformats.org/officeDocument/2006/relationships/hyperlink" Target="https://www.bfro.net/GDB/show_report.asp?id=4644" TargetMode="External"/><Relationship Id="rId445" Type="http://schemas.openxmlformats.org/officeDocument/2006/relationships/hyperlink" Target="https://www.bfro.net/GDB/show_report.asp?id=39855" TargetMode="External"/><Relationship Id="rId209" Type="http://schemas.openxmlformats.org/officeDocument/2006/relationships/hyperlink" Target="https://www.bfro.net/GDB/show_report.asp?id=7658" TargetMode="External"/><Relationship Id="rId208" Type="http://schemas.openxmlformats.org/officeDocument/2006/relationships/hyperlink" Target="https://www.bfro.net/GDB/show_report.asp?id=7785" TargetMode="External"/><Relationship Id="rId329" Type="http://schemas.openxmlformats.org/officeDocument/2006/relationships/hyperlink" Target="https://www.bfro.net/GDB/show_report.asp?id=13037" TargetMode="External"/><Relationship Id="rId207" Type="http://schemas.openxmlformats.org/officeDocument/2006/relationships/hyperlink" Target="https://www.bfro.net/GDB/show_report.asp?id=36671" TargetMode="External"/><Relationship Id="rId328" Type="http://schemas.openxmlformats.org/officeDocument/2006/relationships/hyperlink" Target="https://www.bfro.net/GDB/show_report.asp?id=116" TargetMode="External"/><Relationship Id="rId449" Type="http://schemas.openxmlformats.org/officeDocument/2006/relationships/hyperlink" Target="https://www.bfro.net/GDB/show_report.asp?id=9750" TargetMode="External"/><Relationship Id="rId440" Type="http://schemas.openxmlformats.org/officeDocument/2006/relationships/hyperlink" Target="https://www.bfro.net/GDB/show_report.asp?id=47026" TargetMode="External"/><Relationship Id="rId202" Type="http://schemas.openxmlformats.org/officeDocument/2006/relationships/hyperlink" Target="https://www.bfro.net/GDB/show_report.asp?id=662" TargetMode="External"/><Relationship Id="rId323" Type="http://schemas.openxmlformats.org/officeDocument/2006/relationships/hyperlink" Target="https://www.bfro.net/GDB/show_report.asp?id=689" TargetMode="External"/><Relationship Id="rId444" Type="http://schemas.openxmlformats.org/officeDocument/2006/relationships/hyperlink" Target="https://www.bfro.net/GDB/show_report.asp?id=26076" TargetMode="External"/><Relationship Id="rId201" Type="http://schemas.openxmlformats.org/officeDocument/2006/relationships/hyperlink" Target="https://www.bfro.net/GDB/show_report.asp?id=7954" TargetMode="External"/><Relationship Id="rId322" Type="http://schemas.openxmlformats.org/officeDocument/2006/relationships/hyperlink" Target="https://www.bfro.net/GDB/show_report.asp?id=15067" TargetMode="External"/><Relationship Id="rId443" Type="http://schemas.openxmlformats.org/officeDocument/2006/relationships/hyperlink" Target="https://www.bfro.net/GDB/show_report.asp?id=65677" TargetMode="External"/><Relationship Id="rId200" Type="http://schemas.openxmlformats.org/officeDocument/2006/relationships/hyperlink" Target="https://www.bfro.net/GDB/show_report.asp?id=13729" TargetMode="External"/><Relationship Id="rId321" Type="http://schemas.openxmlformats.org/officeDocument/2006/relationships/hyperlink" Target="https://www.bfro.net/GDB/show_report.asp?id=7642" TargetMode="External"/><Relationship Id="rId442" Type="http://schemas.openxmlformats.org/officeDocument/2006/relationships/hyperlink" Target="https://www.bfro.net/GDB/show_report.asp?id=50074" TargetMode="External"/><Relationship Id="rId320" Type="http://schemas.openxmlformats.org/officeDocument/2006/relationships/hyperlink" Target="https://www.bfro.net/GDB/show_report.asp?id=5350" TargetMode="External"/><Relationship Id="rId441" Type="http://schemas.openxmlformats.org/officeDocument/2006/relationships/hyperlink" Target="https://www.bfro.net/GDB/show_report.asp?id=49906" TargetMode="External"/><Relationship Id="rId316" Type="http://schemas.openxmlformats.org/officeDocument/2006/relationships/hyperlink" Target="https://www.bfro.net/GDB/show_report.asp?id=36370" TargetMode="External"/><Relationship Id="rId437" Type="http://schemas.openxmlformats.org/officeDocument/2006/relationships/hyperlink" Target="https://www.bfro.net/GDB/show_report.asp?id=27906" TargetMode="External"/><Relationship Id="rId315" Type="http://schemas.openxmlformats.org/officeDocument/2006/relationships/hyperlink" Target="https://www.bfro.net/GDB/show_report.asp?id=9289" TargetMode="External"/><Relationship Id="rId436" Type="http://schemas.openxmlformats.org/officeDocument/2006/relationships/hyperlink" Target="https://www.bfro.net/GDB/show_report.asp?id=8983" TargetMode="External"/><Relationship Id="rId314" Type="http://schemas.openxmlformats.org/officeDocument/2006/relationships/hyperlink" Target="https://www.bfro.net/GDB/show_report.asp?id=7209" TargetMode="External"/><Relationship Id="rId435" Type="http://schemas.openxmlformats.org/officeDocument/2006/relationships/hyperlink" Target="https://www.bfro.net/GDB/show_report.asp?id=15492" TargetMode="External"/><Relationship Id="rId313" Type="http://schemas.openxmlformats.org/officeDocument/2006/relationships/hyperlink" Target="https://www.bfro.net/GDB/show_report.asp?id=686" TargetMode="External"/><Relationship Id="rId434" Type="http://schemas.openxmlformats.org/officeDocument/2006/relationships/hyperlink" Target="https://www.bfro.net/GDB/show_report.asp?id=450" TargetMode="External"/><Relationship Id="rId319" Type="http://schemas.openxmlformats.org/officeDocument/2006/relationships/hyperlink" Target="https://www.bfro.net/GDB/show_report.asp?id=2628" TargetMode="External"/><Relationship Id="rId318" Type="http://schemas.openxmlformats.org/officeDocument/2006/relationships/hyperlink" Target="https://www.bfro.net/GDB/show_report.asp?id=688" TargetMode="External"/><Relationship Id="rId439" Type="http://schemas.openxmlformats.org/officeDocument/2006/relationships/hyperlink" Target="https://www.bfro.net/GDB/show_report.asp?id=67540" TargetMode="External"/><Relationship Id="rId317" Type="http://schemas.openxmlformats.org/officeDocument/2006/relationships/hyperlink" Target="https://www.bfro.net/GDB/show_report.asp?id=41378" TargetMode="External"/><Relationship Id="rId438" Type="http://schemas.openxmlformats.org/officeDocument/2006/relationships/hyperlink" Target="https://www.bfro.net/GDB/show_report.asp?id=41040" TargetMode="External"/><Relationship Id="rId550" Type="http://schemas.openxmlformats.org/officeDocument/2006/relationships/hyperlink" Target="https://www.bfro.net/GDB/show_report.asp?id=7809" TargetMode="External"/><Relationship Id="rId312" Type="http://schemas.openxmlformats.org/officeDocument/2006/relationships/hyperlink" Target="https://www.bfro.net/GDB/show_report.asp?id=687" TargetMode="External"/><Relationship Id="rId433" Type="http://schemas.openxmlformats.org/officeDocument/2006/relationships/hyperlink" Target="https://www.bfro.net/GDB/show_report.asp?id=30757" TargetMode="External"/><Relationship Id="rId311" Type="http://schemas.openxmlformats.org/officeDocument/2006/relationships/hyperlink" Target="https://www.bfro.net/GDB/show_report.asp?id=6027" TargetMode="External"/><Relationship Id="rId432" Type="http://schemas.openxmlformats.org/officeDocument/2006/relationships/hyperlink" Target="https://www.bfro.net/GDB/show_report.asp?id=24988" TargetMode="External"/><Relationship Id="rId553" Type="http://schemas.openxmlformats.org/officeDocument/2006/relationships/drawing" Target="../drawings/drawing1.xml"/><Relationship Id="rId310" Type="http://schemas.openxmlformats.org/officeDocument/2006/relationships/hyperlink" Target="https://www.bfro.net/GDB/show_report.asp?id=63141" TargetMode="External"/><Relationship Id="rId431" Type="http://schemas.openxmlformats.org/officeDocument/2006/relationships/hyperlink" Target="https://www.bfro.net/GDB/show_report.asp?id=32447" TargetMode="External"/><Relationship Id="rId552" Type="http://schemas.openxmlformats.org/officeDocument/2006/relationships/hyperlink" Target="https://www.bfro.net/GDB/show_report.asp?id=59757" TargetMode="External"/><Relationship Id="rId430" Type="http://schemas.openxmlformats.org/officeDocument/2006/relationships/hyperlink" Target="https://www.bfro.net/GDB/show_report.asp?id=13492" TargetMode="External"/><Relationship Id="rId551" Type="http://schemas.openxmlformats.org/officeDocument/2006/relationships/hyperlink" Target="https://www.bfro.net/GDB/show_report.asp?id=641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13.5"/>
    <col customWidth="1" min="16" max="16" width="22.75"/>
    <col customWidth="1" min="17" max="17" width="15.38"/>
    <col customWidth="1" min="19" max="19" width="18.0"/>
    <col customWidth="1" min="20" max="20" width="11.63"/>
    <col customWidth="1" min="21" max="21" width="12.0"/>
    <col customWidth="1" hidden="1" min="22" max="22" width="15.38"/>
    <col customWidth="1" min="23" max="27" width="15.38"/>
    <col customWidth="1" min="28" max="28" width="18.25"/>
    <col customWidth="1" min="29" max="29" width="15.38"/>
    <col customWidth="1" min="30" max="30" width="13.88"/>
    <col customWidth="1" min="31" max="31" width="24.38"/>
    <col customWidth="1" min="32" max="32" width="11.63"/>
    <col customWidth="1" min="33" max="33" width="13.88"/>
    <col customWidth="1" min="34" max="34" width="22.13"/>
    <col customWidth="1" min="35" max="37" width="26.88"/>
    <col customWidth="1" min="39" max="39" width="16.88"/>
    <col customWidth="1" min="40" max="40" width="11.5"/>
    <col customWidth="1" min="41" max="41" width="11.38"/>
    <col customWidth="1" min="42" max="42" width="10.88"/>
    <col customWidth="1" min="43" max="43" width="16.63"/>
    <col customWidth="1" min="44" max="44" width="17.38"/>
    <col customWidth="1" min="45" max="46" width="12.75"/>
    <col customWidth="1" min="47" max="49" width="14.5"/>
    <col customWidth="1" min="50" max="50" width="18.0"/>
    <col customWidth="1" min="51" max="51" width="14.38"/>
    <col customWidth="1" min="52" max="52" width="13.25"/>
    <col customWidth="1" min="53" max="53" width="10.38"/>
    <col customWidth="1" min="54" max="54" width="10.0"/>
    <col customWidth="1" min="55" max="57" width="15.75"/>
    <col customWidth="1" min="58" max="61" width="20.13"/>
    <col customWidth="1" min="62" max="62" width="11.5"/>
    <col customWidth="1" min="63" max="63" width="15.13"/>
    <col customWidth="1" min="64" max="64" width="13.0"/>
    <col customWidth="1" min="65" max="65" width="12.38"/>
    <col customWidth="1" min="66" max="66" width="12.75"/>
    <col customWidth="1" min="67" max="70" width="10.88"/>
    <col customWidth="1" min="71" max="71" width="20.5"/>
    <col customWidth="1" min="72" max="72" width="5.63"/>
    <col customWidth="1" min="73" max="73" width="15.13"/>
    <col customWidth="1" min="74" max="74" width="8.38"/>
    <col customWidth="1" min="75" max="75" width="18.38"/>
    <col customWidth="1" min="76" max="76" width="13.88"/>
    <col customWidth="1" min="77" max="79" width="12.88"/>
    <col customWidth="1" min="80" max="80" width="12.5"/>
    <col customWidth="1" min="81" max="81" width="18.75"/>
    <col customWidth="1" min="82" max="82" width="17.63"/>
    <col customWidth="1" min="83" max="85" width="19.25"/>
    <col customWidth="1" min="86" max="86" width="21.75"/>
    <col customWidth="1" min="87" max="87" width="22.25"/>
    <col customWidth="1" min="88" max="88" width="18.38"/>
    <col customWidth="1" min="89" max="89" width="19.25"/>
    <col customWidth="1" min="90" max="90" width="21.75"/>
    <col customWidth="1" min="91" max="91" width="22.25"/>
    <col customWidth="1" min="92" max="92" width="18.38"/>
    <col customWidth="1" min="93" max="97" width="15.13"/>
    <col customWidth="1" min="98" max="98" width="16.25"/>
    <col customWidth="1" min="99" max="99" width="17.38"/>
    <col customWidth="1" min="100" max="100" width="12.25"/>
    <col customWidth="1" min="102" max="102" width="21.5"/>
    <col customWidth="1" min="103" max="10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3"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4"/>
      <c r="DA1" s="4"/>
      <c r="DB1" s="4"/>
      <c r="DC1" s="4"/>
      <c r="DD1" s="4"/>
      <c r="DE1" s="4"/>
      <c r="DF1" s="4"/>
      <c r="DG1" s="4"/>
      <c r="DH1" s="4"/>
      <c r="DI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8"/>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row>
    <row r="3">
      <c r="A3" s="5" t="s">
        <v>103</v>
      </c>
      <c r="B3" s="5" t="s">
        <v>104</v>
      </c>
      <c r="C3" s="5" t="s">
        <v>105</v>
      </c>
      <c r="D3" s="5">
        <v>13038.0</v>
      </c>
      <c r="E3" s="5" t="s">
        <v>106</v>
      </c>
      <c r="F3" s="5">
        <v>2004.0</v>
      </c>
      <c r="G3" s="5" t="s">
        <v>107</v>
      </c>
      <c r="H3" s="5" t="s">
        <v>108</v>
      </c>
      <c r="I3" s="5" t="s">
        <v>109</v>
      </c>
      <c r="J3" s="5" t="s">
        <v>110</v>
      </c>
      <c r="K3" s="5" t="s">
        <v>111</v>
      </c>
      <c r="L3" s="5" t="s">
        <v>108</v>
      </c>
      <c r="M3" s="5" t="s">
        <v>112</v>
      </c>
      <c r="N3" s="5">
        <v>1.0</v>
      </c>
      <c r="O3" s="9" t="s">
        <v>113</v>
      </c>
      <c r="P3" s="5" t="s">
        <v>114</v>
      </c>
      <c r="Q3" s="5" t="s">
        <v>115</v>
      </c>
      <c r="R3" s="5" t="s">
        <v>116</v>
      </c>
      <c r="S3" s="10" t="s">
        <v>108</v>
      </c>
      <c r="T3" s="5" t="s">
        <v>108</v>
      </c>
      <c r="U3" s="5" t="s">
        <v>108</v>
      </c>
      <c r="V3" s="5" t="s">
        <v>108</v>
      </c>
      <c r="W3" s="5" t="s">
        <v>108</v>
      </c>
      <c r="X3" s="5">
        <v>207.0</v>
      </c>
      <c r="Y3" s="5" t="s">
        <v>108</v>
      </c>
      <c r="Z3" s="5" t="s">
        <v>108</v>
      </c>
      <c r="AA3" s="5" t="s">
        <v>108</v>
      </c>
      <c r="AB3" s="5" t="s">
        <v>108</v>
      </c>
      <c r="AC3" s="5" t="s">
        <v>117</v>
      </c>
      <c r="AD3" s="5" t="s">
        <v>118</v>
      </c>
      <c r="AE3" s="5" t="s">
        <v>108</v>
      </c>
      <c r="AF3" s="5" t="s">
        <v>108</v>
      </c>
      <c r="AG3" s="5" t="s">
        <v>108</v>
      </c>
      <c r="AH3" s="10" t="s">
        <v>108</v>
      </c>
      <c r="AI3" s="11">
        <f>CONVERT(AK3, "yd", "m")</f>
        <v>3.6576</v>
      </c>
      <c r="AJ3" s="12">
        <f>CONVERT(AI3, "m", "ft")</f>
        <v>12</v>
      </c>
      <c r="AK3" s="9">
        <v>4.0</v>
      </c>
      <c r="AL3" s="9" t="s">
        <v>108</v>
      </c>
      <c r="AM3" s="10">
        <v>1.0</v>
      </c>
      <c r="AN3" s="10" t="s">
        <v>108</v>
      </c>
      <c r="AO3" s="5" t="s">
        <v>108</v>
      </c>
      <c r="AP3" s="5" t="s">
        <v>108</v>
      </c>
      <c r="AQ3" s="5" t="s">
        <v>108</v>
      </c>
      <c r="AR3" s="5" t="s">
        <v>108</v>
      </c>
      <c r="AS3" s="5" t="s">
        <v>108</v>
      </c>
      <c r="AT3" s="10" t="s">
        <v>108</v>
      </c>
      <c r="AU3" s="5" t="s">
        <v>108</v>
      </c>
      <c r="AV3" s="5" t="s">
        <v>108</v>
      </c>
      <c r="AW3" s="5" t="s">
        <v>119</v>
      </c>
      <c r="AX3" s="10" t="s">
        <v>108</v>
      </c>
      <c r="AY3" s="10" t="s">
        <v>108</v>
      </c>
      <c r="AZ3" s="10" t="s">
        <v>108</v>
      </c>
      <c r="BA3" s="10" t="s">
        <v>108</v>
      </c>
      <c r="BB3" s="10" t="s">
        <v>108</v>
      </c>
      <c r="BC3" s="5" t="s">
        <v>108</v>
      </c>
      <c r="BD3" s="5" t="s">
        <v>108</v>
      </c>
      <c r="BE3" s="5" t="s">
        <v>108</v>
      </c>
      <c r="BF3" s="5" t="s">
        <v>108</v>
      </c>
      <c r="BG3" s="5" t="s">
        <v>108</v>
      </c>
      <c r="BH3" s="5" t="s">
        <v>108</v>
      </c>
      <c r="BI3" s="5" t="s">
        <v>108</v>
      </c>
      <c r="BJ3" s="5" t="s">
        <v>108</v>
      </c>
      <c r="BK3" s="5" t="s">
        <v>108</v>
      </c>
      <c r="BL3" s="5" t="s">
        <v>108</v>
      </c>
      <c r="BM3" s="5" t="s">
        <v>108</v>
      </c>
      <c r="BN3" s="5" t="s">
        <v>108</v>
      </c>
      <c r="BO3" s="5" t="s">
        <v>108</v>
      </c>
      <c r="BP3" s="5" t="s">
        <v>108</v>
      </c>
      <c r="BQ3" s="5" t="s">
        <v>108</v>
      </c>
      <c r="BR3" s="5" t="s">
        <v>108</v>
      </c>
      <c r="BS3" s="10" t="s">
        <v>108</v>
      </c>
      <c r="BT3" s="10" t="s">
        <v>108</v>
      </c>
      <c r="BU3" s="5" t="s">
        <v>120</v>
      </c>
      <c r="BV3" s="10" t="s">
        <v>121</v>
      </c>
      <c r="BW3" s="10" t="s">
        <v>108</v>
      </c>
      <c r="BX3" s="10" t="s">
        <v>122</v>
      </c>
      <c r="BY3" s="10" t="s">
        <v>108</v>
      </c>
      <c r="BZ3" s="10" t="s">
        <v>108</v>
      </c>
      <c r="CA3" s="10" t="s">
        <v>108</v>
      </c>
      <c r="CB3" s="10" t="s">
        <v>108</v>
      </c>
      <c r="CC3" s="10" t="s">
        <v>108</v>
      </c>
      <c r="CD3" s="5" t="s">
        <v>108</v>
      </c>
      <c r="CE3" s="5" t="s">
        <v>108</v>
      </c>
      <c r="CF3" s="5" t="s">
        <v>108</v>
      </c>
      <c r="CG3" s="10" t="s">
        <v>108</v>
      </c>
      <c r="CH3" s="10" t="s">
        <v>108</v>
      </c>
      <c r="CI3" s="5" t="s">
        <v>108</v>
      </c>
      <c r="CJ3" s="5" t="s">
        <v>108</v>
      </c>
      <c r="CK3" s="5" t="s">
        <v>108</v>
      </c>
      <c r="CL3" s="5" t="s">
        <v>108</v>
      </c>
      <c r="CM3" s="5" t="s">
        <v>108</v>
      </c>
      <c r="CN3" s="5" t="s">
        <v>108</v>
      </c>
      <c r="CO3" s="5" t="s">
        <v>108</v>
      </c>
      <c r="CP3" s="5" t="s">
        <v>108</v>
      </c>
      <c r="CQ3" s="5" t="s">
        <v>108</v>
      </c>
      <c r="CR3" s="5" t="s">
        <v>108</v>
      </c>
      <c r="CS3" s="5" t="s">
        <v>123</v>
      </c>
      <c r="CT3" s="5" t="s">
        <v>124</v>
      </c>
      <c r="CU3" s="5" t="s">
        <v>108</v>
      </c>
      <c r="CV3" s="5" t="s">
        <v>108</v>
      </c>
      <c r="CW3" s="5" t="s">
        <v>108</v>
      </c>
      <c r="CX3" s="5" t="s">
        <v>108</v>
      </c>
      <c r="CY3" s="13" t="s">
        <v>125</v>
      </c>
      <c r="CZ3" s="6"/>
      <c r="DA3" s="6"/>
      <c r="DB3" s="6"/>
      <c r="DC3" s="6"/>
      <c r="DD3" s="6"/>
      <c r="DE3" s="6"/>
      <c r="DF3" s="6"/>
      <c r="DG3" s="6"/>
      <c r="DH3" s="6"/>
      <c r="DI3" s="6"/>
    </row>
    <row r="4">
      <c r="A4" s="5" t="s">
        <v>103</v>
      </c>
      <c r="B4" s="5" t="s">
        <v>104</v>
      </c>
      <c r="C4" s="5" t="s">
        <v>105</v>
      </c>
      <c r="D4" s="5">
        <v>8792.0</v>
      </c>
      <c r="E4" s="5" t="s">
        <v>106</v>
      </c>
      <c r="F4" s="5">
        <v>2003.0</v>
      </c>
      <c r="G4" s="5" t="s">
        <v>126</v>
      </c>
      <c r="H4" s="5" t="s">
        <v>108</v>
      </c>
      <c r="I4" s="5" t="s">
        <v>109</v>
      </c>
      <c r="J4" s="5" t="s">
        <v>127</v>
      </c>
      <c r="K4" s="5" t="s">
        <v>128</v>
      </c>
      <c r="L4" s="5" t="s">
        <v>108</v>
      </c>
      <c r="M4" s="5" t="s">
        <v>129</v>
      </c>
      <c r="N4" s="5">
        <v>4.0</v>
      </c>
      <c r="O4" s="5" t="s">
        <v>130</v>
      </c>
      <c r="P4" s="5" t="s">
        <v>131</v>
      </c>
      <c r="Q4" s="5" t="s">
        <v>105</v>
      </c>
      <c r="R4" s="5" t="s">
        <v>132</v>
      </c>
      <c r="S4" s="10" t="s">
        <v>108</v>
      </c>
      <c r="T4" s="5" t="s">
        <v>108</v>
      </c>
      <c r="U4" s="5" t="s">
        <v>108</v>
      </c>
      <c r="V4" s="5" t="s">
        <v>108</v>
      </c>
      <c r="W4" s="5" t="s">
        <v>108</v>
      </c>
      <c r="X4" s="5">
        <v>2300.0</v>
      </c>
      <c r="Y4" s="5" t="s">
        <v>108</v>
      </c>
      <c r="Z4" s="5" t="s">
        <v>108</v>
      </c>
      <c r="AA4" s="5" t="s">
        <v>108</v>
      </c>
      <c r="AB4" s="5" t="s">
        <v>108</v>
      </c>
      <c r="AC4" s="5" t="s">
        <v>133</v>
      </c>
      <c r="AD4" s="5" t="s">
        <v>108</v>
      </c>
      <c r="AE4" s="5" t="s">
        <v>108</v>
      </c>
      <c r="AF4" s="5" t="s">
        <v>108</v>
      </c>
      <c r="AG4" s="5" t="s">
        <v>108</v>
      </c>
      <c r="AH4" s="10" t="s">
        <v>108</v>
      </c>
      <c r="AI4" s="11" t="s">
        <v>108</v>
      </c>
      <c r="AJ4" s="14" t="s">
        <v>108</v>
      </c>
      <c r="AK4" s="5" t="s">
        <v>108</v>
      </c>
      <c r="AL4" s="9" t="s">
        <v>108</v>
      </c>
      <c r="AM4" s="10" t="s">
        <v>108</v>
      </c>
      <c r="AN4" s="10" t="s">
        <v>108</v>
      </c>
      <c r="AO4" s="5" t="s">
        <v>108</v>
      </c>
      <c r="AP4" s="5" t="s">
        <v>108</v>
      </c>
      <c r="AQ4" s="5" t="s">
        <v>108</v>
      </c>
      <c r="AR4" s="5" t="s">
        <v>108</v>
      </c>
      <c r="AS4" s="5" t="s">
        <v>108</v>
      </c>
      <c r="AT4" s="10" t="s">
        <v>108</v>
      </c>
      <c r="AU4" s="5" t="s">
        <v>108</v>
      </c>
      <c r="AV4" s="5" t="s">
        <v>108</v>
      </c>
      <c r="AW4" s="10" t="s">
        <v>108</v>
      </c>
      <c r="AX4" s="10" t="s">
        <v>108</v>
      </c>
      <c r="AY4" s="10" t="s">
        <v>108</v>
      </c>
      <c r="AZ4" s="10" t="s">
        <v>108</v>
      </c>
      <c r="BA4" s="10" t="s">
        <v>108</v>
      </c>
      <c r="BB4" s="10" t="s">
        <v>108</v>
      </c>
      <c r="BC4" s="5" t="s">
        <v>108</v>
      </c>
      <c r="BD4" s="5" t="s">
        <v>108</v>
      </c>
      <c r="BE4" s="5" t="s">
        <v>108</v>
      </c>
      <c r="BF4" s="5" t="s">
        <v>108</v>
      </c>
      <c r="BG4" s="5" t="s">
        <v>108</v>
      </c>
      <c r="BH4" s="5" t="s">
        <v>108</v>
      </c>
      <c r="BI4" s="5" t="s">
        <v>108</v>
      </c>
      <c r="BJ4" s="5" t="s">
        <v>108</v>
      </c>
      <c r="BK4" s="5" t="s">
        <v>108</v>
      </c>
      <c r="BL4" s="5" t="s">
        <v>108</v>
      </c>
      <c r="BM4" s="5" t="s">
        <v>108</v>
      </c>
      <c r="BN4" s="5" t="s">
        <v>108</v>
      </c>
      <c r="BO4" s="5" t="s">
        <v>108</v>
      </c>
      <c r="BP4" s="5" t="s">
        <v>108</v>
      </c>
      <c r="BQ4" s="5" t="s">
        <v>108</v>
      </c>
      <c r="BR4" s="5" t="s">
        <v>108</v>
      </c>
      <c r="BS4" s="10" t="s">
        <v>108</v>
      </c>
      <c r="BT4" s="10" t="s">
        <v>108</v>
      </c>
      <c r="BU4" s="5" t="s">
        <v>134</v>
      </c>
      <c r="BV4" s="10" t="s">
        <v>108</v>
      </c>
      <c r="BW4" s="10" t="s">
        <v>108</v>
      </c>
      <c r="BX4" s="10" t="s">
        <v>122</v>
      </c>
      <c r="BY4" s="10" t="s">
        <v>108</v>
      </c>
      <c r="BZ4" s="10" t="s">
        <v>108</v>
      </c>
      <c r="CA4" s="10" t="s">
        <v>108</v>
      </c>
      <c r="CB4" s="10" t="s">
        <v>108</v>
      </c>
      <c r="CC4" s="10" t="s">
        <v>108</v>
      </c>
      <c r="CD4" s="5" t="s">
        <v>108</v>
      </c>
      <c r="CE4" s="5" t="s">
        <v>108</v>
      </c>
      <c r="CF4" s="5" t="s">
        <v>108</v>
      </c>
      <c r="CG4" s="10" t="s">
        <v>108</v>
      </c>
      <c r="CH4" s="10" t="s">
        <v>108</v>
      </c>
      <c r="CI4" s="5" t="s">
        <v>108</v>
      </c>
      <c r="CJ4" s="5" t="s">
        <v>108</v>
      </c>
      <c r="CK4" s="5" t="s">
        <v>108</v>
      </c>
      <c r="CL4" s="5" t="s">
        <v>108</v>
      </c>
      <c r="CM4" s="5" t="s">
        <v>108</v>
      </c>
      <c r="CN4" s="5" t="s">
        <v>108</v>
      </c>
      <c r="CO4" s="5" t="s">
        <v>108</v>
      </c>
      <c r="CP4" s="5" t="s">
        <v>108</v>
      </c>
      <c r="CQ4" s="5" t="s">
        <v>108</v>
      </c>
      <c r="CR4" s="5" t="s">
        <v>108</v>
      </c>
      <c r="CS4" s="10" t="s">
        <v>108</v>
      </c>
      <c r="CT4" s="5" t="s">
        <v>135</v>
      </c>
      <c r="CU4" s="5" t="s">
        <v>108</v>
      </c>
      <c r="CV4" s="5" t="s">
        <v>108</v>
      </c>
      <c r="CW4" s="5" t="s">
        <v>108</v>
      </c>
      <c r="CX4" s="5" t="s">
        <v>108</v>
      </c>
      <c r="CY4" s="13" t="s">
        <v>136</v>
      </c>
      <c r="CZ4" s="6"/>
      <c r="DA4" s="6"/>
      <c r="DB4" s="6"/>
      <c r="DC4" s="6"/>
      <c r="DD4" s="6"/>
      <c r="DE4" s="6"/>
      <c r="DF4" s="6"/>
      <c r="DG4" s="6"/>
      <c r="DH4" s="6"/>
      <c r="DI4" s="6"/>
    </row>
    <row r="5">
      <c r="A5" s="5" t="s">
        <v>103</v>
      </c>
      <c r="B5" s="5" t="s">
        <v>104</v>
      </c>
      <c r="C5" s="5" t="s">
        <v>137</v>
      </c>
      <c r="D5" s="5">
        <v>1255.0</v>
      </c>
      <c r="E5" s="10" t="s">
        <v>108</v>
      </c>
      <c r="F5" s="5">
        <v>1998.0</v>
      </c>
      <c r="G5" s="5" t="s">
        <v>138</v>
      </c>
      <c r="H5" s="5">
        <v>3.0</v>
      </c>
      <c r="I5" s="5" t="s">
        <v>139</v>
      </c>
      <c r="J5" s="5" t="s">
        <v>127</v>
      </c>
      <c r="K5" s="5" t="s">
        <v>111</v>
      </c>
      <c r="L5" s="5" t="s">
        <v>108</v>
      </c>
      <c r="M5" s="5" t="s">
        <v>140</v>
      </c>
      <c r="N5" s="5">
        <v>2.0</v>
      </c>
      <c r="O5" s="5" t="s">
        <v>141</v>
      </c>
      <c r="P5" s="5" t="s">
        <v>142</v>
      </c>
      <c r="Q5" s="10" t="s">
        <v>108</v>
      </c>
      <c r="R5" s="10" t="s">
        <v>108</v>
      </c>
      <c r="S5" s="5" t="s">
        <v>143</v>
      </c>
      <c r="T5" s="5" t="s">
        <v>108</v>
      </c>
      <c r="U5" s="5" t="s">
        <v>108</v>
      </c>
      <c r="V5" s="5" t="s">
        <v>108</v>
      </c>
      <c r="W5" s="5" t="s">
        <v>108</v>
      </c>
      <c r="X5" s="5" t="s">
        <v>108</v>
      </c>
      <c r="Y5" s="5" t="s">
        <v>108</v>
      </c>
      <c r="Z5" s="5" t="s">
        <v>108</v>
      </c>
      <c r="AA5" s="5" t="s">
        <v>144</v>
      </c>
      <c r="AB5" s="5">
        <v>89.0</v>
      </c>
      <c r="AC5" s="5" t="s">
        <v>145</v>
      </c>
      <c r="AD5" s="5" t="s">
        <v>146</v>
      </c>
      <c r="AE5" s="5" t="s">
        <v>108</v>
      </c>
      <c r="AF5" s="5" t="s">
        <v>108</v>
      </c>
      <c r="AG5" s="5" t="s">
        <v>108</v>
      </c>
      <c r="AH5" s="10" t="s">
        <v>108</v>
      </c>
      <c r="AI5" s="11">
        <f>CONVERT(AK5, "yd", "m")</f>
        <v>914.4</v>
      </c>
      <c r="AJ5" s="12">
        <f>CONVERT(AI5, "m", "ft")</f>
        <v>3000</v>
      </c>
      <c r="AK5" s="5">
        <v>1000.0</v>
      </c>
      <c r="AL5" s="9" t="s">
        <v>108</v>
      </c>
      <c r="AM5" s="10">
        <v>1.0</v>
      </c>
      <c r="AN5" s="10" t="s">
        <v>108</v>
      </c>
      <c r="AO5" s="5" t="s">
        <v>108</v>
      </c>
      <c r="AP5" s="5" t="s">
        <v>108</v>
      </c>
      <c r="AQ5" s="5" t="s">
        <v>108</v>
      </c>
      <c r="AR5" s="5" t="s">
        <v>108</v>
      </c>
      <c r="AS5" s="5" t="s">
        <v>108</v>
      </c>
      <c r="AT5" s="10" t="s">
        <v>108</v>
      </c>
      <c r="AU5" s="5" t="s">
        <v>108</v>
      </c>
      <c r="AV5" s="5" t="s">
        <v>108</v>
      </c>
      <c r="AW5" s="5" t="s">
        <v>147</v>
      </c>
      <c r="AX5" s="10" t="s">
        <v>108</v>
      </c>
      <c r="AY5" s="10" t="s">
        <v>108</v>
      </c>
      <c r="AZ5" s="10" t="s">
        <v>108</v>
      </c>
      <c r="BA5" s="10" t="s">
        <v>108</v>
      </c>
      <c r="BB5" s="10" t="s">
        <v>108</v>
      </c>
      <c r="BC5" s="5" t="s">
        <v>108</v>
      </c>
      <c r="BD5" s="5" t="s">
        <v>108</v>
      </c>
      <c r="BE5" s="5" t="s">
        <v>108</v>
      </c>
      <c r="BF5" s="5" t="s">
        <v>108</v>
      </c>
      <c r="BG5" s="5" t="s">
        <v>108</v>
      </c>
      <c r="BH5" s="5" t="s">
        <v>108</v>
      </c>
      <c r="BI5" s="5" t="s">
        <v>108</v>
      </c>
      <c r="BJ5" s="5" t="s">
        <v>108</v>
      </c>
      <c r="BK5" s="5" t="s">
        <v>108</v>
      </c>
      <c r="BL5" s="5" t="s">
        <v>108</v>
      </c>
      <c r="BM5" s="5" t="s">
        <v>108</v>
      </c>
      <c r="BN5" s="5" t="s">
        <v>108</v>
      </c>
      <c r="BO5" s="5" t="s">
        <v>108</v>
      </c>
      <c r="BP5" s="5" t="s">
        <v>108</v>
      </c>
      <c r="BQ5" s="5" t="s">
        <v>108</v>
      </c>
      <c r="BR5" s="5" t="s">
        <v>108</v>
      </c>
      <c r="BS5" s="10" t="s">
        <v>108</v>
      </c>
      <c r="BT5" s="10" t="s">
        <v>108</v>
      </c>
      <c r="BU5" s="5" t="s">
        <v>148</v>
      </c>
      <c r="BV5" s="10" t="s">
        <v>108</v>
      </c>
      <c r="BW5" s="10" t="s">
        <v>108</v>
      </c>
      <c r="BX5" s="10" t="s">
        <v>122</v>
      </c>
      <c r="BY5" s="10" t="s">
        <v>108</v>
      </c>
      <c r="BZ5" s="10" t="s">
        <v>108</v>
      </c>
      <c r="CA5" s="10" t="s">
        <v>108</v>
      </c>
      <c r="CB5" s="10" t="s">
        <v>108</v>
      </c>
      <c r="CC5" s="10" t="s">
        <v>108</v>
      </c>
      <c r="CD5" s="5" t="s">
        <v>108</v>
      </c>
      <c r="CE5" s="5" t="s">
        <v>108</v>
      </c>
      <c r="CF5" s="5" t="s">
        <v>108</v>
      </c>
      <c r="CG5" s="10" t="s">
        <v>108</v>
      </c>
      <c r="CH5" s="10" t="s">
        <v>108</v>
      </c>
      <c r="CI5" s="5" t="s">
        <v>108</v>
      </c>
      <c r="CJ5" s="5" t="s">
        <v>108</v>
      </c>
      <c r="CK5" s="5" t="s">
        <v>108</v>
      </c>
      <c r="CL5" s="5" t="s">
        <v>108</v>
      </c>
      <c r="CM5" s="5" t="s">
        <v>108</v>
      </c>
      <c r="CN5" s="5" t="s">
        <v>108</v>
      </c>
      <c r="CO5" s="5" t="s">
        <v>108</v>
      </c>
      <c r="CP5" s="5" t="s">
        <v>108</v>
      </c>
      <c r="CQ5" s="5" t="s">
        <v>108</v>
      </c>
      <c r="CR5" s="5" t="s">
        <v>108</v>
      </c>
      <c r="CS5" s="10" t="s">
        <v>108</v>
      </c>
      <c r="CT5" s="10" t="s">
        <v>108</v>
      </c>
      <c r="CU5" s="5" t="s">
        <v>108</v>
      </c>
      <c r="CV5" s="5" t="s">
        <v>108</v>
      </c>
      <c r="CW5" s="5" t="s">
        <v>108</v>
      </c>
      <c r="CX5" s="5" t="s">
        <v>108</v>
      </c>
      <c r="CY5" s="13" t="s">
        <v>149</v>
      </c>
      <c r="CZ5" s="6"/>
      <c r="DA5" s="6"/>
      <c r="DB5" s="6"/>
      <c r="DC5" s="6"/>
      <c r="DD5" s="6"/>
      <c r="DE5" s="6"/>
      <c r="DF5" s="6"/>
      <c r="DG5" s="6"/>
      <c r="DH5" s="6"/>
      <c r="DI5" s="6"/>
    </row>
    <row r="6">
      <c r="A6" s="5" t="s">
        <v>103</v>
      </c>
      <c r="B6" s="5" t="s">
        <v>104</v>
      </c>
      <c r="C6" s="5" t="s">
        <v>150</v>
      </c>
      <c r="D6" s="5">
        <v>11616.0</v>
      </c>
      <c r="E6" s="5" t="s">
        <v>151</v>
      </c>
      <c r="F6" s="5">
        <v>2004.0</v>
      </c>
      <c r="G6" s="5" t="s">
        <v>152</v>
      </c>
      <c r="H6" s="5">
        <v>20.0</v>
      </c>
      <c r="I6" s="5" t="s">
        <v>153</v>
      </c>
      <c r="J6" s="5" t="s">
        <v>127</v>
      </c>
      <c r="K6" s="5" t="s">
        <v>154</v>
      </c>
      <c r="L6" s="5" t="s">
        <v>108</v>
      </c>
      <c r="M6" s="5" t="s">
        <v>108</v>
      </c>
      <c r="N6" s="5">
        <v>2.0</v>
      </c>
      <c r="O6" s="5" t="s">
        <v>155</v>
      </c>
      <c r="P6" s="5" t="s">
        <v>156</v>
      </c>
      <c r="Q6" s="5" t="s">
        <v>157</v>
      </c>
      <c r="R6" s="10" t="s">
        <v>108</v>
      </c>
      <c r="S6" s="10" t="s">
        <v>108</v>
      </c>
      <c r="T6" s="5" t="s">
        <v>108</v>
      </c>
      <c r="U6" s="5" t="s">
        <v>108</v>
      </c>
      <c r="V6" s="5" t="s">
        <v>108</v>
      </c>
      <c r="W6" s="5" t="s">
        <v>108</v>
      </c>
      <c r="X6" s="5">
        <v>2430.0</v>
      </c>
      <c r="Y6" s="5">
        <v>55.0</v>
      </c>
      <c r="Z6" s="5" t="s">
        <v>158</v>
      </c>
      <c r="AA6" s="5" t="s">
        <v>159</v>
      </c>
      <c r="AB6" s="5">
        <v>9.0</v>
      </c>
      <c r="AC6" s="5" t="s">
        <v>160</v>
      </c>
      <c r="AD6" s="5" t="s">
        <v>161</v>
      </c>
      <c r="AE6" s="5" t="s">
        <v>108</v>
      </c>
      <c r="AF6" s="5" t="s">
        <v>108</v>
      </c>
      <c r="AG6" s="5" t="s">
        <v>108</v>
      </c>
      <c r="AH6" s="10" t="s">
        <v>108</v>
      </c>
      <c r="AI6" s="15" t="s">
        <v>108</v>
      </c>
      <c r="AJ6" s="14" t="s">
        <v>108</v>
      </c>
      <c r="AK6" s="5" t="s">
        <v>108</v>
      </c>
      <c r="AL6" s="9" t="s">
        <v>108</v>
      </c>
      <c r="AM6" s="10" t="s">
        <v>108</v>
      </c>
      <c r="AN6" s="10" t="s">
        <v>108</v>
      </c>
      <c r="AO6" s="5" t="s">
        <v>108</v>
      </c>
      <c r="AP6" s="5" t="s">
        <v>108</v>
      </c>
      <c r="AQ6" s="5" t="s">
        <v>108</v>
      </c>
      <c r="AR6" s="5" t="s">
        <v>108</v>
      </c>
      <c r="AS6" s="5" t="s">
        <v>108</v>
      </c>
      <c r="AT6" s="10" t="s">
        <v>108</v>
      </c>
      <c r="AU6" s="5" t="s">
        <v>108</v>
      </c>
      <c r="AV6" s="5" t="s">
        <v>108</v>
      </c>
      <c r="AW6" s="10" t="s">
        <v>108</v>
      </c>
      <c r="AX6" s="10" t="s">
        <v>108</v>
      </c>
      <c r="AY6" s="10" t="s">
        <v>108</v>
      </c>
      <c r="AZ6" s="10" t="s">
        <v>108</v>
      </c>
      <c r="BA6" s="10" t="s">
        <v>108</v>
      </c>
      <c r="BB6" s="10" t="s">
        <v>108</v>
      </c>
      <c r="BC6" s="5" t="s">
        <v>108</v>
      </c>
      <c r="BD6" s="5" t="s">
        <v>108</v>
      </c>
      <c r="BE6" s="5" t="s">
        <v>108</v>
      </c>
      <c r="BF6" s="5" t="s">
        <v>108</v>
      </c>
      <c r="BG6" s="5" t="s">
        <v>108</v>
      </c>
      <c r="BH6" s="5" t="s">
        <v>108</v>
      </c>
      <c r="BI6" s="5" t="s">
        <v>108</v>
      </c>
      <c r="BJ6" s="5" t="s">
        <v>108</v>
      </c>
      <c r="BK6" s="5" t="s">
        <v>108</v>
      </c>
      <c r="BL6" s="5" t="s">
        <v>108</v>
      </c>
      <c r="BM6" s="5" t="s">
        <v>108</v>
      </c>
      <c r="BN6" s="5" t="s">
        <v>108</v>
      </c>
      <c r="BO6" s="5" t="s">
        <v>108</v>
      </c>
      <c r="BP6" s="5" t="s">
        <v>108</v>
      </c>
      <c r="BQ6" s="5" t="s">
        <v>108</v>
      </c>
      <c r="BR6" s="5" t="s">
        <v>108</v>
      </c>
      <c r="BS6" s="10" t="s">
        <v>108</v>
      </c>
      <c r="BT6" s="10" t="s">
        <v>108</v>
      </c>
      <c r="BU6" s="10" t="s">
        <v>108</v>
      </c>
      <c r="BV6" s="10" t="s">
        <v>108</v>
      </c>
      <c r="BW6" s="10" t="s">
        <v>108</v>
      </c>
      <c r="BX6" s="10" t="s">
        <v>108</v>
      </c>
      <c r="BY6" s="10" t="s">
        <v>108</v>
      </c>
      <c r="BZ6" s="10" t="s">
        <v>108</v>
      </c>
      <c r="CA6" s="10" t="s">
        <v>108</v>
      </c>
      <c r="CB6" s="10" t="s">
        <v>108</v>
      </c>
      <c r="CC6" s="10" t="s">
        <v>108</v>
      </c>
      <c r="CD6" s="5">
        <v>1.0</v>
      </c>
      <c r="CE6" s="5" t="s">
        <v>108</v>
      </c>
      <c r="CF6" s="5" t="s">
        <v>108</v>
      </c>
      <c r="CG6" s="5">
        <v>19.0</v>
      </c>
      <c r="CH6" s="5">
        <v>8.0</v>
      </c>
      <c r="CI6" s="5" t="s">
        <v>108</v>
      </c>
      <c r="CJ6" s="5" t="s">
        <v>108</v>
      </c>
      <c r="CK6" s="5" t="s">
        <v>108</v>
      </c>
      <c r="CL6" s="5" t="s">
        <v>108</v>
      </c>
      <c r="CM6" s="5" t="s">
        <v>108</v>
      </c>
      <c r="CN6" s="5" t="s">
        <v>108</v>
      </c>
      <c r="CO6" s="5" t="s">
        <v>108</v>
      </c>
      <c r="CP6" s="5" t="s">
        <v>108</v>
      </c>
      <c r="CQ6" s="5" t="s">
        <v>108</v>
      </c>
      <c r="CR6" s="5" t="s">
        <v>108</v>
      </c>
      <c r="CS6" s="10" t="s">
        <v>108</v>
      </c>
      <c r="CT6" s="5" t="s">
        <v>162</v>
      </c>
      <c r="CU6" s="5" t="s">
        <v>108</v>
      </c>
      <c r="CV6" s="5" t="s">
        <v>108</v>
      </c>
      <c r="CW6" s="5" t="s">
        <v>108</v>
      </c>
      <c r="CX6" s="5" t="s">
        <v>108</v>
      </c>
      <c r="CY6" s="13" t="s">
        <v>163</v>
      </c>
      <c r="CZ6" s="6"/>
      <c r="DA6" s="6"/>
      <c r="DB6" s="6"/>
      <c r="DC6" s="6"/>
      <c r="DD6" s="6"/>
      <c r="DE6" s="6"/>
      <c r="DF6" s="6"/>
      <c r="DG6" s="6"/>
      <c r="DH6" s="6"/>
      <c r="DI6" s="6"/>
    </row>
    <row r="7">
      <c r="A7" s="5" t="s">
        <v>103</v>
      </c>
      <c r="B7" s="5" t="s">
        <v>104</v>
      </c>
      <c r="C7" s="5" t="s">
        <v>164</v>
      </c>
      <c r="D7" s="5">
        <v>637.0</v>
      </c>
      <c r="E7" s="5" t="s">
        <v>165</v>
      </c>
      <c r="F7" s="5">
        <v>2000.0</v>
      </c>
      <c r="G7" s="5" t="s">
        <v>166</v>
      </c>
      <c r="H7" s="5">
        <v>16.0</v>
      </c>
      <c r="I7" s="5" t="s">
        <v>153</v>
      </c>
      <c r="J7" s="5" t="s">
        <v>110</v>
      </c>
      <c r="K7" s="5" t="s">
        <v>111</v>
      </c>
      <c r="L7" s="5" t="s">
        <v>108</v>
      </c>
      <c r="M7" s="5" t="s">
        <v>112</v>
      </c>
      <c r="N7" s="5">
        <v>1.0</v>
      </c>
      <c r="O7" s="5" t="s">
        <v>167</v>
      </c>
      <c r="P7" s="5" t="s">
        <v>168</v>
      </c>
      <c r="Q7" s="5" t="s">
        <v>169</v>
      </c>
      <c r="R7" s="10" t="s">
        <v>108</v>
      </c>
      <c r="S7" s="10" t="s">
        <v>108</v>
      </c>
      <c r="T7" s="5">
        <v>61.51669</v>
      </c>
      <c r="U7" s="5">
        <v>-142.90003</v>
      </c>
      <c r="V7" s="5">
        <v>1292.7</v>
      </c>
      <c r="W7" s="5">
        <v>2684.0</v>
      </c>
      <c r="X7" s="5">
        <v>0.0</v>
      </c>
      <c r="Y7" s="5" t="s">
        <v>108</v>
      </c>
      <c r="Z7" s="5" t="s">
        <v>170</v>
      </c>
      <c r="AA7" s="5" t="s">
        <v>171</v>
      </c>
      <c r="AB7" s="5">
        <v>100.0</v>
      </c>
      <c r="AC7" s="5" t="s">
        <v>172</v>
      </c>
      <c r="AD7" s="10" t="s">
        <v>108</v>
      </c>
      <c r="AE7" s="5" t="s">
        <v>108</v>
      </c>
      <c r="AF7" s="5" t="s">
        <v>108</v>
      </c>
      <c r="AG7" s="5" t="s">
        <v>108</v>
      </c>
      <c r="AH7" s="10" t="s">
        <v>108</v>
      </c>
      <c r="AI7" s="15" t="s">
        <v>108</v>
      </c>
      <c r="AJ7" s="14" t="s">
        <v>108</v>
      </c>
      <c r="AK7" s="5" t="s">
        <v>108</v>
      </c>
      <c r="AL7" s="9" t="s">
        <v>108</v>
      </c>
      <c r="AM7" s="10">
        <v>1.0</v>
      </c>
      <c r="AN7" s="10" t="s">
        <v>108</v>
      </c>
      <c r="AO7" s="5" t="s">
        <v>108</v>
      </c>
      <c r="AP7" s="5" t="s">
        <v>108</v>
      </c>
      <c r="AQ7" s="5" t="s">
        <v>108</v>
      </c>
      <c r="AR7" s="5" t="s">
        <v>108</v>
      </c>
      <c r="AS7" s="5" t="s">
        <v>108</v>
      </c>
      <c r="AT7" s="10" t="s">
        <v>108</v>
      </c>
      <c r="AU7" s="5" t="s">
        <v>108</v>
      </c>
      <c r="AV7" s="5" t="s">
        <v>108</v>
      </c>
      <c r="AW7" s="5" t="s">
        <v>173</v>
      </c>
      <c r="AX7" s="10" t="s">
        <v>108</v>
      </c>
      <c r="AY7" s="10" t="s">
        <v>108</v>
      </c>
      <c r="AZ7" s="10" t="s">
        <v>108</v>
      </c>
      <c r="BA7" s="10" t="s">
        <v>108</v>
      </c>
      <c r="BB7" s="10" t="s">
        <v>108</v>
      </c>
      <c r="BC7" s="5" t="s">
        <v>108</v>
      </c>
      <c r="BD7" s="5" t="s">
        <v>108</v>
      </c>
      <c r="BE7" s="5" t="s">
        <v>108</v>
      </c>
      <c r="BF7" s="5" t="s">
        <v>108</v>
      </c>
      <c r="BG7" s="5" t="s">
        <v>108</v>
      </c>
      <c r="BH7" s="5" t="s">
        <v>108</v>
      </c>
      <c r="BI7" s="5" t="s">
        <v>108</v>
      </c>
      <c r="BJ7" s="5" t="s">
        <v>108</v>
      </c>
      <c r="BK7" s="5" t="s">
        <v>108</v>
      </c>
      <c r="BL7" s="5" t="s">
        <v>108</v>
      </c>
      <c r="BM7" s="5" t="s">
        <v>108</v>
      </c>
      <c r="BN7" s="5" t="s">
        <v>108</v>
      </c>
      <c r="BO7" s="5" t="s">
        <v>108</v>
      </c>
      <c r="BP7" s="5" t="s">
        <v>108</v>
      </c>
      <c r="BQ7" s="5" t="s">
        <v>108</v>
      </c>
      <c r="BR7" s="5" t="s">
        <v>108</v>
      </c>
      <c r="BS7" s="10" t="s">
        <v>174</v>
      </c>
      <c r="BT7" s="10" t="s">
        <v>108</v>
      </c>
      <c r="BU7" s="5" t="s">
        <v>175</v>
      </c>
      <c r="BV7" s="10" t="s">
        <v>121</v>
      </c>
      <c r="BW7" s="10" t="s">
        <v>108</v>
      </c>
      <c r="BX7" s="5" t="s">
        <v>122</v>
      </c>
      <c r="BY7" s="10" t="s">
        <v>108</v>
      </c>
      <c r="BZ7" s="10" t="s">
        <v>108</v>
      </c>
      <c r="CA7" s="10" t="s">
        <v>108</v>
      </c>
      <c r="CB7" s="10" t="s">
        <v>108</v>
      </c>
      <c r="CC7" s="10" t="s">
        <v>108</v>
      </c>
      <c r="CD7" s="5" t="s">
        <v>108</v>
      </c>
      <c r="CE7" s="5" t="s">
        <v>108</v>
      </c>
      <c r="CF7" s="5" t="s">
        <v>108</v>
      </c>
      <c r="CG7" s="10" t="s">
        <v>108</v>
      </c>
      <c r="CH7" s="10" t="s">
        <v>108</v>
      </c>
      <c r="CI7" s="5" t="s">
        <v>108</v>
      </c>
      <c r="CJ7" s="5" t="s">
        <v>108</v>
      </c>
      <c r="CK7" s="5" t="s">
        <v>108</v>
      </c>
      <c r="CL7" s="5" t="s">
        <v>108</v>
      </c>
      <c r="CM7" s="5" t="s">
        <v>108</v>
      </c>
      <c r="CN7" s="5" t="s">
        <v>108</v>
      </c>
      <c r="CO7" s="5" t="s">
        <v>108</v>
      </c>
      <c r="CP7" s="5" t="s">
        <v>108</v>
      </c>
      <c r="CQ7" s="5" t="s">
        <v>108</v>
      </c>
      <c r="CR7" s="5" t="s">
        <v>108</v>
      </c>
      <c r="CS7" s="10" t="s">
        <v>108</v>
      </c>
      <c r="CT7" s="5" t="s">
        <v>176</v>
      </c>
      <c r="CU7" s="5" t="s">
        <v>121</v>
      </c>
      <c r="CV7" s="5" t="s">
        <v>108</v>
      </c>
      <c r="CW7" s="5" t="s">
        <v>108</v>
      </c>
      <c r="CX7" s="5" t="s">
        <v>108</v>
      </c>
      <c r="CY7" s="13" t="s">
        <v>177</v>
      </c>
      <c r="CZ7" s="6"/>
      <c r="DA7" s="6"/>
      <c r="DB7" s="6"/>
      <c r="DC7" s="6"/>
      <c r="DD7" s="6"/>
      <c r="DE7" s="6"/>
      <c r="DF7" s="6"/>
      <c r="DG7" s="6"/>
      <c r="DH7" s="6"/>
      <c r="DI7" s="6"/>
    </row>
    <row r="8">
      <c r="A8" s="5" t="s">
        <v>103</v>
      </c>
      <c r="B8" s="5" t="s">
        <v>104</v>
      </c>
      <c r="C8" s="5" t="s">
        <v>178</v>
      </c>
      <c r="D8" s="5">
        <v>1256.0</v>
      </c>
      <c r="E8" s="10" t="s">
        <v>108</v>
      </c>
      <c r="F8" s="5">
        <v>1964.0</v>
      </c>
      <c r="G8" s="5" t="s">
        <v>138</v>
      </c>
      <c r="H8" s="16">
        <v>44941.0</v>
      </c>
      <c r="I8" s="5" t="s">
        <v>139</v>
      </c>
      <c r="J8" s="5" t="s">
        <v>110</v>
      </c>
      <c r="K8" s="5" t="s">
        <v>111</v>
      </c>
      <c r="L8" s="5" t="s">
        <v>108</v>
      </c>
      <c r="M8" s="5" t="s">
        <v>112</v>
      </c>
      <c r="N8" s="5">
        <v>1.0</v>
      </c>
      <c r="O8" s="5" t="s">
        <v>179</v>
      </c>
      <c r="P8" s="5" t="s">
        <v>180</v>
      </c>
      <c r="Q8" s="10" t="s">
        <v>108</v>
      </c>
      <c r="R8" s="5" t="s">
        <v>181</v>
      </c>
      <c r="S8" s="10" t="s">
        <v>108</v>
      </c>
      <c r="T8" s="5" t="s">
        <v>108</v>
      </c>
      <c r="U8" s="5" t="s">
        <v>108</v>
      </c>
      <c r="V8" s="5" t="s">
        <v>108</v>
      </c>
      <c r="W8" s="5" t="s">
        <v>108</v>
      </c>
      <c r="X8" s="5" t="s">
        <v>108</v>
      </c>
      <c r="Y8" s="5" t="s">
        <v>108</v>
      </c>
      <c r="Z8" s="5" t="s">
        <v>108</v>
      </c>
      <c r="AA8" s="5" t="s">
        <v>108</v>
      </c>
      <c r="AB8" s="5" t="s">
        <v>108</v>
      </c>
      <c r="AC8" s="5" t="s">
        <v>182</v>
      </c>
      <c r="AD8" s="5" t="s">
        <v>183</v>
      </c>
      <c r="AE8" s="5" t="s">
        <v>108</v>
      </c>
      <c r="AF8" s="5" t="s">
        <v>108</v>
      </c>
      <c r="AG8" s="5" t="s">
        <v>108</v>
      </c>
      <c r="AH8" s="10" t="s">
        <v>108</v>
      </c>
      <c r="AI8" s="11">
        <f t="shared" ref="AI8:AI10" si="1">CONVERT(AK8, "yd", "m")</f>
        <v>9.144</v>
      </c>
      <c r="AJ8" s="12">
        <f t="shared" ref="AJ8:AJ10" si="2">CONVERT(AI8, "m", "ft")</f>
        <v>30</v>
      </c>
      <c r="AK8" s="5">
        <v>10.0</v>
      </c>
      <c r="AL8" s="9" t="s">
        <v>108</v>
      </c>
      <c r="AM8" s="5">
        <v>1.0</v>
      </c>
      <c r="AN8" s="5">
        <v>6.0</v>
      </c>
      <c r="AO8" s="5" t="s">
        <v>108</v>
      </c>
      <c r="AP8" s="5" t="s">
        <v>108</v>
      </c>
      <c r="AQ8" s="5" t="s">
        <v>108</v>
      </c>
      <c r="AR8" s="5" t="s">
        <v>108</v>
      </c>
      <c r="AS8" s="5" t="s">
        <v>108</v>
      </c>
      <c r="AT8" s="10" t="s">
        <v>108</v>
      </c>
      <c r="AU8" s="5" t="s">
        <v>108</v>
      </c>
      <c r="AV8" s="5" t="s">
        <v>108</v>
      </c>
      <c r="AW8" s="5" t="s">
        <v>119</v>
      </c>
      <c r="AX8" s="10" t="s">
        <v>108</v>
      </c>
      <c r="AY8" s="10" t="s">
        <v>108</v>
      </c>
      <c r="AZ8" s="10" t="s">
        <v>108</v>
      </c>
      <c r="BA8" s="10" t="s">
        <v>108</v>
      </c>
      <c r="BB8" s="10" t="s">
        <v>108</v>
      </c>
      <c r="BC8" s="5" t="s">
        <v>108</v>
      </c>
      <c r="BD8" s="5" t="s">
        <v>108</v>
      </c>
      <c r="BE8" s="5" t="s">
        <v>108</v>
      </c>
      <c r="BF8" s="5" t="s">
        <v>108</v>
      </c>
      <c r="BG8" s="5" t="s">
        <v>108</v>
      </c>
      <c r="BH8" s="5" t="s">
        <v>108</v>
      </c>
      <c r="BI8" s="5" t="s">
        <v>108</v>
      </c>
      <c r="BJ8" s="5" t="s">
        <v>108</v>
      </c>
      <c r="BK8" s="5" t="s">
        <v>108</v>
      </c>
      <c r="BL8" s="5" t="s">
        <v>108</v>
      </c>
      <c r="BM8" s="5" t="s">
        <v>108</v>
      </c>
      <c r="BN8" s="5" t="s">
        <v>108</v>
      </c>
      <c r="BO8" s="5" t="s">
        <v>108</v>
      </c>
      <c r="BP8" s="5" t="s">
        <v>108</v>
      </c>
      <c r="BQ8" s="5" t="s">
        <v>108</v>
      </c>
      <c r="BR8" s="5" t="s">
        <v>108</v>
      </c>
      <c r="BS8" s="10" t="s">
        <v>184</v>
      </c>
      <c r="BT8" s="10" t="s">
        <v>108</v>
      </c>
      <c r="BU8" s="5" t="s">
        <v>185</v>
      </c>
      <c r="BV8" s="10" t="s">
        <v>108</v>
      </c>
      <c r="BW8" s="10" t="s">
        <v>108</v>
      </c>
      <c r="BX8" s="5" t="s">
        <v>122</v>
      </c>
      <c r="BY8" s="10" t="s">
        <v>108</v>
      </c>
      <c r="BZ8" s="10" t="s">
        <v>108</v>
      </c>
      <c r="CA8" s="5" t="s">
        <v>186</v>
      </c>
      <c r="CB8" s="10" t="s">
        <v>108</v>
      </c>
      <c r="CC8" s="10" t="s">
        <v>108</v>
      </c>
      <c r="CD8" s="5" t="s">
        <v>108</v>
      </c>
      <c r="CE8" s="5" t="s">
        <v>108</v>
      </c>
      <c r="CF8" s="5" t="s">
        <v>108</v>
      </c>
      <c r="CG8" s="10" t="s">
        <v>108</v>
      </c>
      <c r="CH8" s="10" t="s">
        <v>108</v>
      </c>
      <c r="CI8" s="5" t="s">
        <v>108</v>
      </c>
      <c r="CJ8" s="5" t="s">
        <v>108</v>
      </c>
      <c r="CK8" s="5" t="s">
        <v>108</v>
      </c>
      <c r="CL8" s="5" t="s">
        <v>108</v>
      </c>
      <c r="CM8" s="5" t="s">
        <v>108</v>
      </c>
      <c r="CN8" s="5" t="s">
        <v>108</v>
      </c>
      <c r="CO8" s="5" t="s">
        <v>108</v>
      </c>
      <c r="CP8" s="5" t="s">
        <v>108</v>
      </c>
      <c r="CQ8" s="5" t="s">
        <v>108</v>
      </c>
      <c r="CR8" s="5" t="s">
        <v>108</v>
      </c>
      <c r="CS8" s="10" t="s">
        <v>108</v>
      </c>
      <c r="CT8" s="10" t="s">
        <v>108</v>
      </c>
      <c r="CU8" s="5" t="s">
        <v>108</v>
      </c>
      <c r="CV8" s="5" t="s">
        <v>108</v>
      </c>
      <c r="CW8" s="5" t="s">
        <v>108</v>
      </c>
      <c r="CX8" s="5" t="s">
        <v>108</v>
      </c>
      <c r="CY8" s="13" t="s">
        <v>187</v>
      </c>
      <c r="CZ8" s="6"/>
      <c r="DA8" s="6"/>
      <c r="DB8" s="6"/>
      <c r="DC8" s="6"/>
      <c r="DD8" s="6"/>
      <c r="DE8" s="6"/>
      <c r="DF8" s="6"/>
      <c r="DG8" s="6"/>
      <c r="DH8" s="6"/>
      <c r="DI8" s="6"/>
    </row>
    <row r="9">
      <c r="A9" s="5" t="s">
        <v>103</v>
      </c>
      <c r="B9" s="5" t="s">
        <v>104</v>
      </c>
      <c r="C9" s="5" t="s">
        <v>178</v>
      </c>
      <c r="D9" s="5">
        <v>1258.0</v>
      </c>
      <c r="E9" s="10" t="s">
        <v>108</v>
      </c>
      <c r="F9" s="5" t="s">
        <v>188</v>
      </c>
      <c r="G9" s="10" t="s">
        <v>108</v>
      </c>
      <c r="H9" s="10" t="s">
        <v>108</v>
      </c>
      <c r="I9" s="5" t="s">
        <v>153</v>
      </c>
      <c r="J9" s="5" t="s">
        <v>110</v>
      </c>
      <c r="K9" s="5" t="s">
        <v>111</v>
      </c>
      <c r="L9" s="5" t="s">
        <v>108</v>
      </c>
      <c r="M9" s="5" t="s">
        <v>140</v>
      </c>
      <c r="N9" s="5">
        <v>12.0</v>
      </c>
      <c r="O9" s="5" t="s">
        <v>189</v>
      </c>
      <c r="P9" s="5" t="s">
        <v>190</v>
      </c>
      <c r="Q9" s="10" t="s">
        <v>108</v>
      </c>
      <c r="R9" s="5" t="s">
        <v>191</v>
      </c>
      <c r="S9" s="17" t="s">
        <v>192</v>
      </c>
      <c r="T9" s="10" t="s">
        <v>108</v>
      </c>
      <c r="U9" s="10" t="s">
        <v>108</v>
      </c>
      <c r="V9" s="5" t="s">
        <v>108</v>
      </c>
      <c r="W9" s="5" t="s">
        <v>108</v>
      </c>
      <c r="X9" s="10" t="s">
        <v>108</v>
      </c>
      <c r="Y9" s="5" t="s">
        <v>193</v>
      </c>
      <c r="Z9" s="5" t="s">
        <v>170</v>
      </c>
      <c r="AA9" s="5" t="s">
        <v>108</v>
      </c>
      <c r="AB9" s="5" t="s">
        <v>108</v>
      </c>
      <c r="AC9" s="5" t="s">
        <v>194</v>
      </c>
      <c r="AD9" s="5" t="s">
        <v>195</v>
      </c>
      <c r="AE9" s="5" t="s">
        <v>108</v>
      </c>
      <c r="AF9" s="5" t="s">
        <v>108</v>
      </c>
      <c r="AG9" s="5" t="s">
        <v>108</v>
      </c>
      <c r="AH9" s="10" t="s">
        <v>108</v>
      </c>
      <c r="AI9" s="11">
        <f t="shared" si="1"/>
        <v>804.672</v>
      </c>
      <c r="AJ9" s="12">
        <f t="shared" si="2"/>
        <v>2640</v>
      </c>
      <c r="AK9" s="5">
        <v>880.0</v>
      </c>
      <c r="AL9" s="9" t="s">
        <v>108</v>
      </c>
      <c r="AM9" s="10">
        <v>1.0</v>
      </c>
      <c r="AN9" s="10" t="s">
        <v>108</v>
      </c>
      <c r="AO9" s="5" t="s">
        <v>108</v>
      </c>
      <c r="AP9" s="5" t="s">
        <v>108</v>
      </c>
      <c r="AQ9" s="5" t="s">
        <v>108</v>
      </c>
      <c r="AR9" s="5" t="s">
        <v>108</v>
      </c>
      <c r="AS9" s="5" t="s">
        <v>108</v>
      </c>
      <c r="AT9" s="10" t="s">
        <v>108</v>
      </c>
      <c r="AU9" s="5" t="s">
        <v>108</v>
      </c>
      <c r="AV9" s="5" t="s">
        <v>108</v>
      </c>
      <c r="AW9" s="5" t="s">
        <v>173</v>
      </c>
      <c r="AX9" s="10" t="s">
        <v>108</v>
      </c>
      <c r="AY9" s="10" t="s">
        <v>108</v>
      </c>
      <c r="AZ9" s="10" t="s">
        <v>108</v>
      </c>
      <c r="BA9" s="10" t="s">
        <v>108</v>
      </c>
      <c r="BB9" s="10" t="s">
        <v>108</v>
      </c>
      <c r="BC9" s="5" t="s">
        <v>108</v>
      </c>
      <c r="BD9" s="5" t="s">
        <v>108</v>
      </c>
      <c r="BE9" s="5" t="s">
        <v>108</v>
      </c>
      <c r="BF9" s="5" t="s">
        <v>108</v>
      </c>
      <c r="BG9" s="5" t="s">
        <v>108</v>
      </c>
      <c r="BH9" s="5" t="s">
        <v>108</v>
      </c>
      <c r="BI9" s="5" t="s">
        <v>108</v>
      </c>
      <c r="BJ9" s="5" t="s">
        <v>108</v>
      </c>
      <c r="BK9" s="5" t="s">
        <v>108</v>
      </c>
      <c r="BL9" s="5" t="s">
        <v>108</v>
      </c>
      <c r="BM9" s="5" t="s">
        <v>108</v>
      </c>
      <c r="BN9" s="5" t="s">
        <v>108</v>
      </c>
      <c r="BO9" s="5" t="s">
        <v>108</v>
      </c>
      <c r="BP9" s="5" t="s">
        <v>108</v>
      </c>
      <c r="BQ9" s="5" t="s">
        <v>108</v>
      </c>
      <c r="BR9" s="5" t="s">
        <v>108</v>
      </c>
      <c r="BS9" s="10" t="s">
        <v>108</v>
      </c>
      <c r="BT9" s="5" t="s">
        <v>108</v>
      </c>
      <c r="BU9" s="5" t="s">
        <v>196</v>
      </c>
      <c r="BV9" s="10" t="s">
        <v>108</v>
      </c>
      <c r="BW9" s="5" t="s">
        <v>197</v>
      </c>
      <c r="BX9" s="5" t="s">
        <v>122</v>
      </c>
      <c r="BY9" s="10" t="s">
        <v>108</v>
      </c>
      <c r="BZ9" s="5" t="s">
        <v>121</v>
      </c>
      <c r="CA9" s="5" t="s">
        <v>108</v>
      </c>
      <c r="CB9" s="10" t="s">
        <v>108</v>
      </c>
      <c r="CC9" s="10" t="s">
        <v>108</v>
      </c>
      <c r="CD9" s="5" t="s">
        <v>108</v>
      </c>
      <c r="CE9" s="5" t="s">
        <v>108</v>
      </c>
      <c r="CF9" s="5" t="s">
        <v>108</v>
      </c>
      <c r="CG9" s="5" t="s">
        <v>108</v>
      </c>
      <c r="CH9" s="5" t="s">
        <v>108</v>
      </c>
      <c r="CI9" s="5" t="s">
        <v>108</v>
      </c>
      <c r="CJ9" s="5" t="s">
        <v>108</v>
      </c>
      <c r="CK9" s="5" t="s">
        <v>108</v>
      </c>
      <c r="CL9" s="5" t="s">
        <v>108</v>
      </c>
      <c r="CM9" s="5" t="s">
        <v>108</v>
      </c>
      <c r="CN9" s="5" t="s">
        <v>108</v>
      </c>
      <c r="CO9" s="5" t="s">
        <v>108</v>
      </c>
      <c r="CP9" s="5" t="s">
        <v>108</v>
      </c>
      <c r="CQ9" s="5" t="s">
        <v>108</v>
      </c>
      <c r="CR9" s="5" t="s">
        <v>108</v>
      </c>
      <c r="CS9" s="5" t="s">
        <v>108</v>
      </c>
      <c r="CT9" s="5" t="s">
        <v>108</v>
      </c>
      <c r="CU9" s="5" t="s">
        <v>108</v>
      </c>
      <c r="CV9" s="5" t="s">
        <v>108</v>
      </c>
      <c r="CW9" s="5" t="s">
        <v>108</v>
      </c>
      <c r="CX9" s="5" t="s">
        <v>108</v>
      </c>
      <c r="CY9" s="13" t="s">
        <v>198</v>
      </c>
      <c r="CZ9" s="6"/>
      <c r="DA9" s="6"/>
      <c r="DB9" s="6"/>
      <c r="DC9" s="6"/>
      <c r="DD9" s="6"/>
      <c r="DE9" s="6"/>
      <c r="DF9" s="6"/>
      <c r="DG9" s="6"/>
      <c r="DH9" s="6"/>
      <c r="DI9" s="6"/>
    </row>
    <row r="10">
      <c r="A10" s="5" t="s">
        <v>103</v>
      </c>
      <c r="B10" s="5" t="s">
        <v>104</v>
      </c>
      <c r="C10" s="5" t="s">
        <v>178</v>
      </c>
      <c r="D10" s="5">
        <v>1995.0</v>
      </c>
      <c r="E10" s="5" t="s">
        <v>199</v>
      </c>
      <c r="F10" s="5">
        <v>1997.0</v>
      </c>
      <c r="G10" s="5" t="s">
        <v>200</v>
      </c>
      <c r="H10" s="5" t="s">
        <v>201</v>
      </c>
      <c r="I10" s="5" t="s">
        <v>139</v>
      </c>
      <c r="J10" s="5" t="s">
        <v>127</v>
      </c>
      <c r="K10" s="5" t="s">
        <v>202</v>
      </c>
      <c r="L10" s="5" t="s">
        <v>108</v>
      </c>
      <c r="M10" s="5" t="s">
        <v>203</v>
      </c>
      <c r="N10" s="5">
        <v>1.0</v>
      </c>
      <c r="O10" s="5" t="s">
        <v>204</v>
      </c>
      <c r="P10" s="5" t="s">
        <v>205</v>
      </c>
      <c r="Q10" s="5" t="s">
        <v>178</v>
      </c>
      <c r="R10" s="5" t="s">
        <v>206</v>
      </c>
      <c r="S10" s="17" t="s">
        <v>207</v>
      </c>
      <c r="T10" s="5" t="s">
        <v>108</v>
      </c>
      <c r="U10" s="5" t="s">
        <v>108</v>
      </c>
      <c r="V10" s="5" t="s">
        <v>108</v>
      </c>
      <c r="W10" s="5" t="s">
        <v>108</v>
      </c>
      <c r="X10" s="5">
        <v>207.0</v>
      </c>
      <c r="Y10" s="5" t="s">
        <v>108</v>
      </c>
      <c r="Z10" s="5" t="s">
        <v>170</v>
      </c>
      <c r="AA10" s="5" t="s">
        <v>208</v>
      </c>
      <c r="AB10" s="5" t="s">
        <v>108</v>
      </c>
      <c r="AC10" s="5" t="s">
        <v>209</v>
      </c>
      <c r="AD10" s="5" t="s">
        <v>210</v>
      </c>
      <c r="AE10" s="5" t="s">
        <v>108</v>
      </c>
      <c r="AF10" s="5" t="s">
        <v>108</v>
      </c>
      <c r="AG10" s="5" t="s">
        <v>108</v>
      </c>
      <c r="AH10" s="5">
        <v>5.0</v>
      </c>
      <c r="AI10" s="11">
        <f t="shared" si="1"/>
        <v>9.144</v>
      </c>
      <c r="AJ10" s="12">
        <f t="shared" si="2"/>
        <v>30</v>
      </c>
      <c r="AK10" s="5">
        <v>10.0</v>
      </c>
      <c r="AL10" s="9" t="s">
        <v>108</v>
      </c>
      <c r="AM10" s="10" t="s">
        <v>108</v>
      </c>
      <c r="AN10" s="10" t="s">
        <v>108</v>
      </c>
      <c r="AO10" s="5" t="s">
        <v>108</v>
      </c>
      <c r="AP10" s="5" t="s">
        <v>108</v>
      </c>
      <c r="AQ10" s="5" t="s">
        <v>108</v>
      </c>
      <c r="AR10" s="5" t="s">
        <v>108</v>
      </c>
      <c r="AS10" s="5" t="s">
        <v>108</v>
      </c>
      <c r="AT10" s="10" t="s">
        <v>108</v>
      </c>
      <c r="AU10" s="5" t="s">
        <v>108</v>
      </c>
      <c r="AV10" s="5" t="s">
        <v>108</v>
      </c>
      <c r="AW10" s="10" t="s">
        <v>108</v>
      </c>
      <c r="AX10" s="10" t="s">
        <v>108</v>
      </c>
      <c r="AY10" s="10" t="s">
        <v>108</v>
      </c>
      <c r="AZ10" s="10" t="s">
        <v>108</v>
      </c>
      <c r="BA10" s="10" t="s">
        <v>108</v>
      </c>
      <c r="BB10" s="10" t="s">
        <v>108</v>
      </c>
      <c r="BC10" s="5" t="s">
        <v>108</v>
      </c>
      <c r="BD10" s="5" t="s">
        <v>108</v>
      </c>
      <c r="BE10" s="5" t="s">
        <v>108</v>
      </c>
      <c r="BF10" s="5" t="s">
        <v>108</v>
      </c>
      <c r="BG10" s="5" t="s">
        <v>108</v>
      </c>
      <c r="BH10" s="5" t="s">
        <v>108</v>
      </c>
      <c r="BI10" s="5" t="s">
        <v>108</v>
      </c>
      <c r="BJ10" s="5" t="s">
        <v>108</v>
      </c>
      <c r="BK10" s="5" t="s">
        <v>108</v>
      </c>
      <c r="BL10" s="5" t="s">
        <v>108</v>
      </c>
      <c r="BM10" s="5" t="s">
        <v>108</v>
      </c>
      <c r="BN10" s="5" t="s">
        <v>108</v>
      </c>
      <c r="BO10" s="5" t="s">
        <v>108</v>
      </c>
      <c r="BP10" s="5" t="s">
        <v>108</v>
      </c>
      <c r="BQ10" s="5" t="s">
        <v>108</v>
      </c>
      <c r="BR10" s="5" t="s">
        <v>108</v>
      </c>
      <c r="BS10" s="10" t="s">
        <v>108</v>
      </c>
      <c r="BT10" s="10" t="s">
        <v>108</v>
      </c>
      <c r="BU10" s="5" t="s">
        <v>211</v>
      </c>
      <c r="BV10" s="10" t="s">
        <v>108</v>
      </c>
      <c r="BW10" s="5" t="s">
        <v>212</v>
      </c>
      <c r="BX10" s="5" t="s">
        <v>122</v>
      </c>
      <c r="BY10" s="10" t="s">
        <v>108</v>
      </c>
      <c r="BZ10" s="10" t="s">
        <v>108</v>
      </c>
      <c r="CA10" s="5" t="s">
        <v>213</v>
      </c>
      <c r="CB10" s="10" t="s">
        <v>108</v>
      </c>
      <c r="CC10" s="10" t="s">
        <v>108</v>
      </c>
      <c r="CD10" s="5" t="s">
        <v>108</v>
      </c>
      <c r="CE10" s="5" t="s">
        <v>108</v>
      </c>
      <c r="CF10" s="5" t="s">
        <v>108</v>
      </c>
      <c r="CG10" s="5" t="s">
        <v>108</v>
      </c>
      <c r="CH10" s="5" t="s">
        <v>108</v>
      </c>
      <c r="CI10" s="5" t="s">
        <v>108</v>
      </c>
      <c r="CJ10" s="5" t="s">
        <v>108</v>
      </c>
      <c r="CK10" s="5" t="s">
        <v>108</v>
      </c>
      <c r="CL10" s="5" t="s">
        <v>108</v>
      </c>
      <c r="CM10" s="5" t="s">
        <v>108</v>
      </c>
      <c r="CN10" s="5" t="s">
        <v>108</v>
      </c>
      <c r="CO10" s="5" t="s">
        <v>108</v>
      </c>
      <c r="CP10" s="5" t="s">
        <v>108</v>
      </c>
      <c r="CQ10" s="5" t="s">
        <v>108</v>
      </c>
      <c r="CR10" s="5" t="s">
        <v>108</v>
      </c>
      <c r="CS10" s="5" t="s">
        <v>108</v>
      </c>
      <c r="CT10" s="10" t="s">
        <v>214</v>
      </c>
      <c r="CU10" s="5" t="s">
        <v>108</v>
      </c>
      <c r="CV10" s="5" t="s">
        <v>108</v>
      </c>
      <c r="CW10" s="5" t="s">
        <v>108</v>
      </c>
      <c r="CX10" s="5" t="s">
        <v>108</v>
      </c>
      <c r="CY10" s="13" t="s">
        <v>215</v>
      </c>
      <c r="CZ10" s="6"/>
      <c r="DA10" s="6"/>
      <c r="DB10" s="6"/>
      <c r="DC10" s="6"/>
      <c r="DD10" s="6"/>
      <c r="DE10" s="6"/>
      <c r="DF10" s="6"/>
      <c r="DG10" s="6"/>
      <c r="DH10" s="6"/>
      <c r="DI10" s="6"/>
    </row>
    <row r="11">
      <c r="A11" s="5" t="s">
        <v>103</v>
      </c>
      <c r="B11" s="5" t="s">
        <v>104</v>
      </c>
      <c r="C11" s="5" t="s">
        <v>178</v>
      </c>
      <c r="D11" s="5">
        <v>1257.0</v>
      </c>
      <c r="E11" s="5" t="s">
        <v>108</v>
      </c>
      <c r="F11" s="5">
        <v>1998.0</v>
      </c>
      <c r="G11" s="5" t="s">
        <v>216</v>
      </c>
      <c r="H11" s="5">
        <v>22.0</v>
      </c>
      <c r="I11" s="5" t="s">
        <v>217</v>
      </c>
      <c r="J11" s="5" t="s">
        <v>110</v>
      </c>
      <c r="K11" s="5" t="s">
        <v>111</v>
      </c>
      <c r="L11" s="5" t="s">
        <v>108</v>
      </c>
      <c r="M11" s="5" t="s">
        <v>218</v>
      </c>
      <c r="N11" s="5">
        <v>4.0</v>
      </c>
      <c r="O11" s="5" t="s">
        <v>219</v>
      </c>
      <c r="P11" s="5" t="s">
        <v>220</v>
      </c>
      <c r="Q11" s="5" t="s">
        <v>108</v>
      </c>
      <c r="R11" s="5" t="s">
        <v>221</v>
      </c>
      <c r="S11" s="17" t="s">
        <v>222</v>
      </c>
      <c r="T11" s="5" t="s">
        <v>108</v>
      </c>
      <c r="U11" s="5" t="s">
        <v>108</v>
      </c>
      <c r="V11" s="5" t="s">
        <v>108</v>
      </c>
      <c r="W11" s="5" t="s">
        <v>108</v>
      </c>
      <c r="X11" s="5" t="s">
        <v>108</v>
      </c>
      <c r="Y11" s="5" t="s">
        <v>108</v>
      </c>
      <c r="Z11" s="5" t="s">
        <v>108</v>
      </c>
      <c r="AA11" s="5" t="s">
        <v>223</v>
      </c>
      <c r="AB11" s="5">
        <v>15.0</v>
      </c>
      <c r="AC11" s="5" t="s">
        <v>224</v>
      </c>
      <c r="AD11" s="5" t="s">
        <v>108</v>
      </c>
      <c r="AE11" s="5" t="s">
        <v>108</v>
      </c>
      <c r="AF11" s="5" t="s">
        <v>108</v>
      </c>
      <c r="AG11" s="5" t="s">
        <v>108</v>
      </c>
      <c r="AH11" s="5" t="s">
        <v>108</v>
      </c>
      <c r="AI11" s="15" t="s">
        <v>108</v>
      </c>
      <c r="AJ11" s="14" t="s">
        <v>108</v>
      </c>
      <c r="AK11" s="5" t="s">
        <v>108</v>
      </c>
      <c r="AL11" s="9" t="s">
        <v>108</v>
      </c>
      <c r="AM11" s="5">
        <v>1.0</v>
      </c>
      <c r="AN11" s="5">
        <v>7.0</v>
      </c>
      <c r="AO11" s="5" t="s">
        <v>108</v>
      </c>
      <c r="AP11" s="5" t="s">
        <v>108</v>
      </c>
      <c r="AQ11" s="5" t="s">
        <v>108</v>
      </c>
      <c r="AR11" s="5" t="s">
        <v>108</v>
      </c>
      <c r="AS11" s="5" t="s">
        <v>108</v>
      </c>
      <c r="AT11" s="10" t="s">
        <v>108</v>
      </c>
      <c r="AU11" s="5" t="s">
        <v>108</v>
      </c>
      <c r="AV11" s="5" t="s">
        <v>108</v>
      </c>
      <c r="AW11" s="10" t="s">
        <v>108</v>
      </c>
      <c r="AX11" s="10" t="s">
        <v>108</v>
      </c>
      <c r="AY11" s="10" t="s">
        <v>108</v>
      </c>
      <c r="AZ11" s="10" t="s">
        <v>108</v>
      </c>
      <c r="BA11" s="10" t="s">
        <v>108</v>
      </c>
      <c r="BB11" s="10" t="s">
        <v>108</v>
      </c>
      <c r="BC11" s="5" t="s">
        <v>108</v>
      </c>
      <c r="BD11" s="5" t="s">
        <v>108</v>
      </c>
      <c r="BE11" s="5" t="s">
        <v>108</v>
      </c>
      <c r="BF11" s="5" t="s">
        <v>108</v>
      </c>
      <c r="BG11" s="5" t="s">
        <v>108</v>
      </c>
      <c r="BH11" s="5" t="s">
        <v>108</v>
      </c>
      <c r="BI11" s="5" t="s">
        <v>108</v>
      </c>
      <c r="BJ11" s="5" t="s">
        <v>108</v>
      </c>
      <c r="BK11" s="5" t="s">
        <v>108</v>
      </c>
      <c r="BL11" s="5" t="s">
        <v>108</v>
      </c>
      <c r="BM11" s="5" t="s">
        <v>108</v>
      </c>
      <c r="BN11" s="5" t="s">
        <v>108</v>
      </c>
      <c r="BO11" s="5" t="s">
        <v>108</v>
      </c>
      <c r="BP11" s="5" t="s">
        <v>108</v>
      </c>
      <c r="BQ11" s="5" t="s">
        <v>108</v>
      </c>
      <c r="BR11" s="5" t="s">
        <v>108</v>
      </c>
      <c r="BS11" s="10" t="s">
        <v>108</v>
      </c>
      <c r="BT11" s="10" t="s">
        <v>108</v>
      </c>
      <c r="BU11" s="5" t="s">
        <v>218</v>
      </c>
      <c r="BV11" s="10" t="s">
        <v>108</v>
      </c>
      <c r="BW11" s="5" t="s">
        <v>225</v>
      </c>
      <c r="BX11" s="5" t="s">
        <v>122</v>
      </c>
      <c r="BY11" s="10" t="s">
        <v>108</v>
      </c>
      <c r="BZ11" s="10" t="s">
        <v>108</v>
      </c>
      <c r="CA11" s="5" t="s">
        <v>108</v>
      </c>
      <c r="CB11" s="10" t="s">
        <v>108</v>
      </c>
      <c r="CC11" s="10" t="s">
        <v>108</v>
      </c>
      <c r="CD11" s="5" t="s">
        <v>108</v>
      </c>
      <c r="CE11" s="5" t="s">
        <v>108</v>
      </c>
      <c r="CF11" s="5" t="s">
        <v>108</v>
      </c>
      <c r="CG11" s="5" t="s">
        <v>108</v>
      </c>
      <c r="CH11" s="5" t="s">
        <v>108</v>
      </c>
      <c r="CI11" s="5" t="s">
        <v>108</v>
      </c>
      <c r="CJ11" s="5" t="s">
        <v>108</v>
      </c>
      <c r="CK11" s="5" t="s">
        <v>108</v>
      </c>
      <c r="CL11" s="5" t="s">
        <v>108</v>
      </c>
      <c r="CM11" s="5" t="s">
        <v>108</v>
      </c>
      <c r="CN11" s="5" t="s">
        <v>108</v>
      </c>
      <c r="CO11" s="5" t="s">
        <v>108</v>
      </c>
      <c r="CP11" s="5" t="s">
        <v>108</v>
      </c>
      <c r="CQ11" s="5" t="s">
        <v>108</v>
      </c>
      <c r="CR11" s="5" t="s">
        <v>108</v>
      </c>
      <c r="CS11" s="5" t="s">
        <v>108</v>
      </c>
      <c r="CT11" s="5" t="s">
        <v>108</v>
      </c>
      <c r="CU11" s="5" t="s">
        <v>108</v>
      </c>
      <c r="CV11" s="5" t="s">
        <v>108</v>
      </c>
      <c r="CW11" s="5" t="s">
        <v>108</v>
      </c>
      <c r="CX11" s="5" t="s">
        <v>108</v>
      </c>
      <c r="CY11" s="13" t="s">
        <v>226</v>
      </c>
      <c r="CZ11" s="6"/>
      <c r="DA11" s="6"/>
      <c r="DB11" s="6"/>
      <c r="DC11" s="6"/>
      <c r="DD11" s="6"/>
      <c r="DE11" s="6"/>
      <c r="DF11" s="6"/>
      <c r="DG11" s="6"/>
      <c r="DH11" s="6"/>
      <c r="DI11" s="6"/>
    </row>
    <row r="12">
      <c r="A12" s="5" t="s">
        <v>103</v>
      </c>
      <c r="B12" s="5" t="s">
        <v>104</v>
      </c>
      <c r="C12" s="5" t="s">
        <v>178</v>
      </c>
      <c r="D12" s="5">
        <v>26604.0</v>
      </c>
      <c r="E12" s="5" t="s">
        <v>227</v>
      </c>
      <c r="F12" s="5">
        <v>2009.0</v>
      </c>
      <c r="G12" s="5" t="s">
        <v>152</v>
      </c>
      <c r="H12" s="5" t="s">
        <v>108</v>
      </c>
      <c r="I12" s="5" t="s">
        <v>153</v>
      </c>
      <c r="J12" s="5" t="s">
        <v>110</v>
      </c>
      <c r="K12" s="5" t="s">
        <v>111</v>
      </c>
      <c r="L12" s="5" t="s">
        <v>108</v>
      </c>
      <c r="M12" s="5" t="s">
        <v>228</v>
      </c>
      <c r="N12" s="5">
        <v>1.0</v>
      </c>
      <c r="O12" s="5" t="s">
        <v>229</v>
      </c>
      <c r="P12" s="5" t="s">
        <v>230</v>
      </c>
      <c r="Q12" s="5" t="s">
        <v>178</v>
      </c>
      <c r="R12" s="5" t="s">
        <v>231</v>
      </c>
      <c r="S12" s="17" t="s">
        <v>232</v>
      </c>
      <c r="T12" s="5">
        <v>64.89</v>
      </c>
      <c r="U12" s="5">
        <v>-147.81</v>
      </c>
      <c r="V12" s="5">
        <v>215.09</v>
      </c>
      <c r="W12" s="5">
        <v>1595.0</v>
      </c>
      <c r="X12" s="5">
        <v>1800.0</v>
      </c>
      <c r="Y12" s="5" t="s">
        <v>108</v>
      </c>
      <c r="Z12" s="5" t="s">
        <v>170</v>
      </c>
      <c r="AA12" s="5" t="s">
        <v>108</v>
      </c>
      <c r="AB12" s="5" t="s">
        <v>108</v>
      </c>
      <c r="AC12" s="5" t="s">
        <v>233</v>
      </c>
      <c r="AD12" s="5" t="s">
        <v>234</v>
      </c>
      <c r="AE12" s="5" t="s">
        <v>108</v>
      </c>
      <c r="AF12" s="5" t="s">
        <v>108</v>
      </c>
      <c r="AG12" s="5" t="s">
        <v>108</v>
      </c>
      <c r="AH12" s="5">
        <v>0.5</v>
      </c>
      <c r="AI12" s="11">
        <f t="shared" ref="AI12:AI14" si="3">CONVERT(AK12, "yd", "m")</f>
        <v>22.86</v>
      </c>
      <c r="AJ12" s="12">
        <f t="shared" ref="AJ12:AJ14" si="4">CONVERT(AI12, "m", "ft")</f>
        <v>75</v>
      </c>
      <c r="AK12" s="5">
        <v>25.0</v>
      </c>
      <c r="AL12" s="9" t="s">
        <v>108</v>
      </c>
      <c r="AM12" s="5">
        <v>1.0</v>
      </c>
      <c r="AN12" s="5">
        <v>6.0</v>
      </c>
      <c r="AO12" s="5" t="s">
        <v>108</v>
      </c>
      <c r="AP12" s="5" t="s">
        <v>108</v>
      </c>
      <c r="AQ12" s="5" t="s">
        <v>108</v>
      </c>
      <c r="AR12" s="5" t="s">
        <v>108</v>
      </c>
      <c r="AS12" s="5" t="s">
        <v>108</v>
      </c>
      <c r="AT12" s="5">
        <v>200.0</v>
      </c>
      <c r="AU12" s="5" t="s">
        <v>108</v>
      </c>
      <c r="AV12" s="5" t="s">
        <v>108</v>
      </c>
      <c r="AW12" s="5" t="s">
        <v>235</v>
      </c>
      <c r="AX12" s="10" t="s">
        <v>108</v>
      </c>
      <c r="AY12" s="10" t="s">
        <v>108</v>
      </c>
      <c r="AZ12" s="10">
        <v>3.5</v>
      </c>
      <c r="BA12" s="10" t="s">
        <v>108</v>
      </c>
      <c r="BB12" s="10" t="s">
        <v>108</v>
      </c>
      <c r="BC12" s="5" t="s">
        <v>108</v>
      </c>
      <c r="BD12" s="5" t="s">
        <v>108</v>
      </c>
      <c r="BE12" s="5" t="s">
        <v>108</v>
      </c>
      <c r="BF12" s="5" t="s">
        <v>108</v>
      </c>
      <c r="BG12" s="5" t="s">
        <v>108</v>
      </c>
      <c r="BH12" s="5" t="s">
        <v>108</v>
      </c>
      <c r="BI12" s="5" t="s">
        <v>108</v>
      </c>
      <c r="BJ12" s="5" t="s">
        <v>108</v>
      </c>
      <c r="BK12" s="5" t="s">
        <v>108</v>
      </c>
      <c r="BL12" s="5" t="s">
        <v>108</v>
      </c>
      <c r="BM12" s="5" t="s">
        <v>108</v>
      </c>
      <c r="BN12" s="5" t="s">
        <v>108</v>
      </c>
      <c r="BO12" s="5" t="s">
        <v>108</v>
      </c>
      <c r="BP12" s="5" t="s">
        <v>108</v>
      </c>
      <c r="BQ12" s="5" t="s">
        <v>108</v>
      </c>
      <c r="BR12" s="5" t="s">
        <v>108</v>
      </c>
      <c r="BS12" s="10" t="s">
        <v>236</v>
      </c>
      <c r="BT12" s="10" t="s">
        <v>108</v>
      </c>
      <c r="BU12" s="5" t="s">
        <v>237</v>
      </c>
      <c r="BV12" s="5" t="s">
        <v>121</v>
      </c>
      <c r="BW12" s="5" t="s">
        <v>238</v>
      </c>
      <c r="BX12" s="5" t="s">
        <v>122</v>
      </c>
      <c r="BY12" s="10" t="s">
        <v>108</v>
      </c>
      <c r="BZ12" s="10" t="s">
        <v>108</v>
      </c>
      <c r="CA12" s="5" t="s">
        <v>108</v>
      </c>
      <c r="CB12" s="10" t="s">
        <v>108</v>
      </c>
      <c r="CC12" s="10" t="s">
        <v>108</v>
      </c>
      <c r="CD12" s="5" t="s">
        <v>108</v>
      </c>
      <c r="CE12" s="5" t="s">
        <v>108</v>
      </c>
      <c r="CF12" s="5" t="s">
        <v>108</v>
      </c>
      <c r="CG12" s="5" t="s">
        <v>108</v>
      </c>
      <c r="CH12" s="5" t="s">
        <v>108</v>
      </c>
      <c r="CI12" s="5" t="s">
        <v>108</v>
      </c>
      <c r="CJ12" s="5" t="s">
        <v>108</v>
      </c>
      <c r="CK12" s="5" t="s">
        <v>108</v>
      </c>
      <c r="CL12" s="5" t="s">
        <v>108</v>
      </c>
      <c r="CM12" s="5" t="s">
        <v>108</v>
      </c>
      <c r="CN12" s="5" t="s">
        <v>108</v>
      </c>
      <c r="CO12" s="5" t="s">
        <v>108</v>
      </c>
      <c r="CP12" s="5" t="s">
        <v>108</v>
      </c>
      <c r="CQ12" s="5" t="s">
        <v>108</v>
      </c>
      <c r="CR12" s="5" t="s">
        <v>108</v>
      </c>
      <c r="CS12" s="5" t="s">
        <v>239</v>
      </c>
      <c r="CT12" s="5" t="s">
        <v>240</v>
      </c>
      <c r="CU12" s="5" t="s">
        <v>121</v>
      </c>
      <c r="CV12" s="5" t="s">
        <v>108</v>
      </c>
      <c r="CW12" s="5" t="s">
        <v>108</v>
      </c>
      <c r="CX12" s="5" t="s">
        <v>108</v>
      </c>
      <c r="CY12" s="13" t="s">
        <v>241</v>
      </c>
      <c r="CZ12" s="6"/>
      <c r="DA12" s="6"/>
      <c r="DB12" s="6"/>
      <c r="DC12" s="6"/>
      <c r="DD12" s="6"/>
      <c r="DE12" s="6"/>
      <c r="DF12" s="6"/>
      <c r="DG12" s="6"/>
      <c r="DH12" s="6"/>
      <c r="DI12" s="6"/>
    </row>
    <row r="13">
      <c r="A13" s="5" t="s">
        <v>103</v>
      </c>
      <c r="B13" s="5" t="s">
        <v>104</v>
      </c>
      <c r="C13" s="5" t="s">
        <v>242</v>
      </c>
      <c r="D13" s="5">
        <v>1259.0</v>
      </c>
      <c r="E13" s="5" t="s">
        <v>108</v>
      </c>
      <c r="F13" s="5" t="s">
        <v>243</v>
      </c>
      <c r="G13" s="5" t="s">
        <v>244</v>
      </c>
      <c r="H13" s="5" t="s">
        <v>108</v>
      </c>
      <c r="I13" s="5" t="s">
        <v>139</v>
      </c>
      <c r="J13" s="5" t="s">
        <v>127</v>
      </c>
      <c r="K13" s="5" t="s">
        <v>111</v>
      </c>
      <c r="L13" s="5" t="s">
        <v>108</v>
      </c>
      <c r="M13" s="5" t="s">
        <v>218</v>
      </c>
      <c r="N13" s="5">
        <v>1.0</v>
      </c>
      <c r="O13" s="5" t="s">
        <v>245</v>
      </c>
      <c r="P13" s="5" t="s">
        <v>246</v>
      </c>
      <c r="Q13" s="5" t="s">
        <v>247</v>
      </c>
      <c r="R13" s="5" t="s">
        <v>248</v>
      </c>
      <c r="S13" s="17" t="s">
        <v>246</v>
      </c>
      <c r="T13" s="5" t="s">
        <v>108</v>
      </c>
      <c r="U13" s="5" t="s">
        <v>108</v>
      </c>
      <c r="V13" s="5" t="s">
        <v>108</v>
      </c>
      <c r="W13" s="5" t="s">
        <v>108</v>
      </c>
      <c r="X13" s="5">
        <v>1207.0</v>
      </c>
      <c r="Y13" s="5" t="s">
        <v>108</v>
      </c>
      <c r="Z13" s="5" t="s">
        <v>170</v>
      </c>
      <c r="AA13" s="5" t="s">
        <v>108</v>
      </c>
      <c r="AB13" s="5" t="s">
        <v>108</v>
      </c>
      <c r="AC13" s="5" t="s">
        <v>249</v>
      </c>
      <c r="AD13" s="5" t="s">
        <v>146</v>
      </c>
      <c r="AE13" s="5" t="s">
        <v>108</v>
      </c>
      <c r="AF13" s="5" t="s">
        <v>108</v>
      </c>
      <c r="AG13" s="5" t="s">
        <v>108</v>
      </c>
      <c r="AH13" s="5" t="s">
        <v>108</v>
      </c>
      <c r="AI13" s="11">
        <f t="shared" si="3"/>
        <v>251.46</v>
      </c>
      <c r="AJ13" s="12">
        <f t="shared" si="4"/>
        <v>825</v>
      </c>
      <c r="AK13" s="17">
        <v>275.0</v>
      </c>
      <c r="AL13" s="9" t="s">
        <v>108</v>
      </c>
      <c r="AM13" s="5">
        <v>1.0</v>
      </c>
      <c r="AN13" s="5">
        <v>6.5</v>
      </c>
      <c r="AO13" s="5" t="s">
        <v>108</v>
      </c>
      <c r="AP13" s="5" t="s">
        <v>108</v>
      </c>
      <c r="AQ13" s="5" t="s">
        <v>108</v>
      </c>
      <c r="AR13" s="5" t="s">
        <v>108</v>
      </c>
      <c r="AS13" s="5" t="s">
        <v>108</v>
      </c>
      <c r="AT13" s="5" t="s">
        <v>108</v>
      </c>
      <c r="AU13" s="5" t="s">
        <v>108</v>
      </c>
      <c r="AV13" s="5" t="s">
        <v>108</v>
      </c>
      <c r="AW13" s="5" t="s">
        <v>108</v>
      </c>
      <c r="AX13" s="10" t="s">
        <v>108</v>
      </c>
      <c r="AY13" s="10" t="s">
        <v>108</v>
      </c>
      <c r="AZ13" s="10" t="s">
        <v>108</v>
      </c>
      <c r="BA13" s="10" t="s">
        <v>108</v>
      </c>
      <c r="BB13" s="10" t="s">
        <v>108</v>
      </c>
      <c r="BC13" s="5" t="s">
        <v>108</v>
      </c>
      <c r="BD13" s="5" t="s">
        <v>108</v>
      </c>
      <c r="BE13" s="5" t="s">
        <v>108</v>
      </c>
      <c r="BF13" s="5" t="s">
        <v>108</v>
      </c>
      <c r="BG13" s="5" t="s">
        <v>108</v>
      </c>
      <c r="BH13" s="5" t="s">
        <v>108</v>
      </c>
      <c r="BI13" s="5" t="s">
        <v>108</v>
      </c>
      <c r="BJ13" s="5" t="s">
        <v>108</v>
      </c>
      <c r="BK13" s="5" t="s">
        <v>108</v>
      </c>
      <c r="BL13" s="5" t="s">
        <v>108</v>
      </c>
      <c r="BM13" s="5" t="s">
        <v>108</v>
      </c>
      <c r="BN13" s="5" t="s">
        <v>108</v>
      </c>
      <c r="BO13" s="5" t="s">
        <v>108</v>
      </c>
      <c r="BP13" s="5" t="s">
        <v>108</v>
      </c>
      <c r="BQ13" s="5" t="s">
        <v>108</v>
      </c>
      <c r="BR13" s="5" t="s">
        <v>108</v>
      </c>
      <c r="BS13" s="5" t="s">
        <v>108</v>
      </c>
      <c r="BT13" s="5" t="s">
        <v>108</v>
      </c>
      <c r="BU13" s="5" t="s">
        <v>218</v>
      </c>
      <c r="BV13" s="5" t="s">
        <v>121</v>
      </c>
      <c r="BW13" s="5" t="s">
        <v>108</v>
      </c>
      <c r="BX13" s="5" t="s">
        <v>122</v>
      </c>
      <c r="BY13" s="10" t="s">
        <v>108</v>
      </c>
      <c r="BZ13" s="10" t="s">
        <v>108</v>
      </c>
      <c r="CA13" s="5" t="s">
        <v>108</v>
      </c>
      <c r="CB13" s="10" t="s">
        <v>108</v>
      </c>
      <c r="CC13" s="10" t="s">
        <v>108</v>
      </c>
      <c r="CD13" s="5" t="s">
        <v>108</v>
      </c>
      <c r="CE13" s="5" t="s">
        <v>108</v>
      </c>
      <c r="CF13" s="5" t="s">
        <v>108</v>
      </c>
      <c r="CG13" s="5" t="s">
        <v>108</v>
      </c>
      <c r="CH13" s="5" t="s">
        <v>108</v>
      </c>
      <c r="CI13" s="5" t="s">
        <v>108</v>
      </c>
      <c r="CJ13" s="5" t="s">
        <v>108</v>
      </c>
      <c r="CK13" s="5" t="s">
        <v>108</v>
      </c>
      <c r="CL13" s="5" t="s">
        <v>108</v>
      </c>
      <c r="CM13" s="5" t="s">
        <v>108</v>
      </c>
      <c r="CN13" s="5" t="s">
        <v>108</v>
      </c>
      <c r="CO13" s="5" t="s">
        <v>108</v>
      </c>
      <c r="CP13" s="5" t="s">
        <v>108</v>
      </c>
      <c r="CQ13" s="5" t="s">
        <v>108</v>
      </c>
      <c r="CR13" s="5" t="s">
        <v>108</v>
      </c>
      <c r="CS13" s="5" t="s">
        <v>108</v>
      </c>
      <c r="CT13" s="5" t="s">
        <v>108</v>
      </c>
      <c r="CU13" s="5" t="s">
        <v>108</v>
      </c>
      <c r="CV13" s="5" t="s">
        <v>108</v>
      </c>
      <c r="CW13" s="5" t="s">
        <v>108</v>
      </c>
      <c r="CX13" s="5" t="s">
        <v>108</v>
      </c>
      <c r="CY13" s="13" t="s">
        <v>250</v>
      </c>
      <c r="CZ13" s="6"/>
      <c r="DA13" s="6"/>
      <c r="DB13" s="6"/>
      <c r="DC13" s="6"/>
      <c r="DD13" s="6"/>
      <c r="DE13" s="6"/>
      <c r="DF13" s="6"/>
      <c r="DG13" s="6"/>
      <c r="DH13" s="6"/>
      <c r="DI13" s="6"/>
    </row>
    <row r="14">
      <c r="A14" s="5" t="s">
        <v>103</v>
      </c>
      <c r="B14" s="5" t="s">
        <v>104</v>
      </c>
      <c r="C14" s="5" t="s">
        <v>251</v>
      </c>
      <c r="D14" s="5">
        <v>1260.0</v>
      </c>
      <c r="E14" s="5" t="s">
        <v>108</v>
      </c>
      <c r="F14" s="5">
        <v>1992.0</v>
      </c>
      <c r="G14" s="5" t="s">
        <v>108</v>
      </c>
      <c r="H14" s="5" t="s">
        <v>108</v>
      </c>
      <c r="I14" s="5" t="s">
        <v>139</v>
      </c>
      <c r="J14" s="5" t="s">
        <v>110</v>
      </c>
      <c r="K14" s="5" t="s">
        <v>111</v>
      </c>
      <c r="L14" s="5" t="s">
        <v>108</v>
      </c>
      <c r="M14" s="5" t="s">
        <v>228</v>
      </c>
      <c r="N14" s="5">
        <v>2.0</v>
      </c>
      <c r="O14" s="5" t="s">
        <v>252</v>
      </c>
      <c r="P14" s="5" t="s">
        <v>253</v>
      </c>
      <c r="Q14" s="5" t="s">
        <v>108</v>
      </c>
      <c r="R14" s="5" t="s">
        <v>254</v>
      </c>
      <c r="S14" s="17" t="s">
        <v>253</v>
      </c>
      <c r="T14" s="5" t="s">
        <v>108</v>
      </c>
      <c r="U14" s="5" t="s">
        <v>108</v>
      </c>
      <c r="V14" s="5" t="s">
        <v>108</v>
      </c>
      <c r="W14" s="5" t="s">
        <v>108</v>
      </c>
      <c r="X14" s="5">
        <v>207.0</v>
      </c>
      <c r="Y14" s="5" t="s">
        <v>108</v>
      </c>
      <c r="Z14" s="5" t="s">
        <v>108</v>
      </c>
      <c r="AA14" s="5" t="s">
        <v>108</v>
      </c>
      <c r="AB14" s="5" t="s">
        <v>108</v>
      </c>
      <c r="AC14" s="5" t="s">
        <v>255</v>
      </c>
      <c r="AD14" s="5" t="s">
        <v>256</v>
      </c>
      <c r="AE14" s="5" t="s">
        <v>108</v>
      </c>
      <c r="AF14" s="5" t="s">
        <v>108</v>
      </c>
      <c r="AG14" s="5" t="s">
        <v>108</v>
      </c>
      <c r="AH14" s="5" t="s">
        <v>108</v>
      </c>
      <c r="AI14" s="11">
        <f t="shared" si="3"/>
        <v>0.9144</v>
      </c>
      <c r="AJ14" s="12">
        <f t="shared" si="4"/>
        <v>3</v>
      </c>
      <c r="AK14" s="17">
        <v>1.0</v>
      </c>
      <c r="AL14" s="9" t="s">
        <v>108</v>
      </c>
      <c r="AM14" s="5">
        <v>1.0</v>
      </c>
      <c r="AN14" s="5" t="s">
        <v>108</v>
      </c>
      <c r="AO14" s="5" t="s">
        <v>108</v>
      </c>
      <c r="AP14" s="5" t="s">
        <v>108</v>
      </c>
      <c r="AQ14" s="5" t="s">
        <v>108</v>
      </c>
      <c r="AR14" s="5" t="s">
        <v>108</v>
      </c>
      <c r="AS14" s="5" t="s">
        <v>108</v>
      </c>
      <c r="AT14" s="5" t="s">
        <v>108</v>
      </c>
      <c r="AU14" s="5" t="s">
        <v>108</v>
      </c>
      <c r="AV14" s="5" t="s">
        <v>108</v>
      </c>
      <c r="AW14" s="5" t="s">
        <v>235</v>
      </c>
      <c r="AX14" s="10" t="s">
        <v>108</v>
      </c>
      <c r="AY14" s="10" t="s">
        <v>108</v>
      </c>
      <c r="AZ14" s="10" t="s">
        <v>108</v>
      </c>
      <c r="BA14" s="10" t="s">
        <v>108</v>
      </c>
      <c r="BB14" s="10" t="s">
        <v>108</v>
      </c>
      <c r="BC14" s="5" t="s">
        <v>108</v>
      </c>
      <c r="BD14" s="5" t="s">
        <v>108</v>
      </c>
      <c r="BE14" s="5" t="s">
        <v>108</v>
      </c>
      <c r="BF14" s="5" t="s">
        <v>108</v>
      </c>
      <c r="BG14" s="5" t="s">
        <v>108</v>
      </c>
      <c r="BH14" s="5" t="s">
        <v>108</v>
      </c>
      <c r="BI14" s="5" t="s">
        <v>108</v>
      </c>
      <c r="BJ14" s="5" t="s">
        <v>108</v>
      </c>
      <c r="BK14" s="5" t="s">
        <v>108</v>
      </c>
      <c r="BL14" s="5" t="s">
        <v>108</v>
      </c>
      <c r="BM14" s="5" t="s">
        <v>108</v>
      </c>
      <c r="BN14" s="5" t="s">
        <v>108</v>
      </c>
      <c r="BO14" s="5" t="s">
        <v>108</v>
      </c>
      <c r="BP14" s="5" t="s">
        <v>108</v>
      </c>
      <c r="BQ14" s="5" t="s">
        <v>108</v>
      </c>
      <c r="BR14" s="5" t="s">
        <v>108</v>
      </c>
      <c r="BS14" s="5" t="s">
        <v>257</v>
      </c>
      <c r="BT14" s="5" t="s">
        <v>108</v>
      </c>
      <c r="BU14" s="5" t="s">
        <v>258</v>
      </c>
      <c r="BV14" s="5" t="s">
        <v>108</v>
      </c>
      <c r="BW14" s="5" t="s">
        <v>108</v>
      </c>
      <c r="BX14" s="5" t="s">
        <v>108</v>
      </c>
      <c r="BY14" s="10" t="s">
        <v>108</v>
      </c>
      <c r="BZ14" s="10" t="s">
        <v>108</v>
      </c>
      <c r="CA14" s="5" t="s">
        <v>108</v>
      </c>
      <c r="CB14" s="10" t="s">
        <v>108</v>
      </c>
      <c r="CC14" s="10" t="s">
        <v>108</v>
      </c>
      <c r="CD14" s="5" t="s">
        <v>108</v>
      </c>
      <c r="CE14" s="5" t="s">
        <v>108</v>
      </c>
      <c r="CF14" s="5" t="s">
        <v>108</v>
      </c>
      <c r="CG14" s="5" t="s">
        <v>108</v>
      </c>
      <c r="CH14" s="5" t="s">
        <v>108</v>
      </c>
      <c r="CI14" s="5" t="s">
        <v>108</v>
      </c>
      <c r="CJ14" s="5" t="s">
        <v>108</v>
      </c>
      <c r="CK14" s="5" t="s">
        <v>108</v>
      </c>
      <c r="CL14" s="5" t="s">
        <v>108</v>
      </c>
      <c r="CM14" s="5" t="s">
        <v>108</v>
      </c>
      <c r="CN14" s="5" t="s">
        <v>108</v>
      </c>
      <c r="CO14" s="5" t="s">
        <v>108</v>
      </c>
      <c r="CP14" s="5" t="s">
        <v>108</v>
      </c>
      <c r="CQ14" s="5" t="s">
        <v>108</v>
      </c>
      <c r="CR14" s="5" t="s">
        <v>108</v>
      </c>
      <c r="CS14" s="5" t="s">
        <v>108</v>
      </c>
      <c r="CT14" s="5" t="s">
        <v>108</v>
      </c>
      <c r="CU14" s="5" t="s">
        <v>108</v>
      </c>
      <c r="CV14" s="5" t="s">
        <v>108</v>
      </c>
      <c r="CW14" s="5" t="s">
        <v>108</v>
      </c>
      <c r="CX14" s="5" t="s">
        <v>108</v>
      </c>
      <c r="CY14" s="13" t="s">
        <v>259</v>
      </c>
      <c r="CZ14" s="6"/>
      <c r="DA14" s="6"/>
      <c r="DB14" s="6"/>
      <c r="DC14" s="6"/>
      <c r="DD14" s="6"/>
      <c r="DE14" s="6"/>
      <c r="DF14" s="6"/>
      <c r="DG14" s="6"/>
      <c r="DH14" s="6"/>
      <c r="DI14" s="6"/>
    </row>
    <row r="15">
      <c r="A15" s="5" t="s">
        <v>103</v>
      </c>
      <c r="B15" s="5" t="s">
        <v>104</v>
      </c>
      <c r="C15" s="5" t="s">
        <v>251</v>
      </c>
      <c r="D15" s="5">
        <v>597.0</v>
      </c>
      <c r="E15" s="5" t="s">
        <v>108</v>
      </c>
      <c r="F15" s="5">
        <v>2000.0</v>
      </c>
      <c r="G15" s="5" t="s">
        <v>138</v>
      </c>
      <c r="H15" s="5">
        <v>7.0</v>
      </c>
      <c r="I15" s="5" t="s">
        <v>139</v>
      </c>
      <c r="J15" s="5" t="s">
        <v>127</v>
      </c>
      <c r="K15" s="5" t="s">
        <v>154</v>
      </c>
      <c r="L15" s="5" t="s">
        <v>108</v>
      </c>
      <c r="M15" s="5" t="s">
        <v>108</v>
      </c>
      <c r="N15" s="5">
        <v>2.0</v>
      </c>
      <c r="O15" s="5" t="s">
        <v>260</v>
      </c>
      <c r="P15" s="5" t="s">
        <v>261</v>
      </c>
      <c r="Q15" s="5" t="s">
        <v>262</v>
      </c>
      <c r="R15" s="5" t="s">
        <v>263</v>
      </c>
      <c r="S15" s="17" t="s">
        <v>108</v>
      </c>
      <c r="T15" s="5" t="s">
        <v>108</v>
      </c>
      <c r="U15" s="5" t="s">
        <v>108</v>
      </c>
      <c r="V15" s="5" t="s">
        <v>108</v>
      </c>
      <c r="W15" s="5" t="s">
        <v>108</v>
      </c>
      <c r="X15" s="5">
        <v>907.0</v>
      </c>
      <c r="Y15" s="5">
        <v>50.0</v>
      </c>
      <c r="Z15" s="5" t="s">
        <v>264</v>
      </c>
      <c r="AA15" s="5" t="s">
        <v>144</v>
      </c>
      <c r="AB15" s="5">
        <v>67.0</v>
      </c>
      <c r="AC15" s="5" t="s">
        <v>265</v>
      </c>
      <c r="AD15" s="5" t="s">
        <v>108</v>
      </c>
      <c r="AE15" s="5" t="s">
        <v>108</v>
      </c>
      <c r="AF15" s="5" t="s">
        <v>108</v>
      </c>
      <c r="AG15" s="5" t="s">
        <v>108</v>
      </c>
      <c r="AH15" s="5" t="s">
        <v>108</v>
      </c>
      <c r="AI15" s="15" t="s">
        <v>108</v>
      </c>
      <c r="AJ15" s="14" t="s">
        <v>108</v>
      </c>
      <c r="AK15" s="17" t="s">
        <v>108</v>
      </c>
      <c r="AL15" s="9" t="s">
        <v>108</v>
      </c>
      <c r="AM15" s="5" t="s">
        <v>108</v>
      </c>
      <c r="AN15" s="5" t="s">
        <v>108</v>
      </c>
      <c r="AO15" s="5" t="s">
        <v>108</v>
      </c>
      <c r="AP15" s="5" t="s">
        <v>108</v>
      </c>
      <c r="AQ15" s="5" t="s">
        <v>108</v>
      </c>
      <c r="AR15" s="5" t="s">
        <v>108</v>
      </c>
      <c r="AS15" s="5" t="s">
        <v>108</v>
      </c>
      <c r="AT15" s="5" t="s">
        <v>108</v>
      </c>
      <c r="AU15" s="5" t="s">
        <v>108</v>
      </c>
      <c r="AV15" s="5" t="s">
        <v>108</v>
      </c>
      <c r="AW15" s="5" t="s">
        <v>108</v>
      </c>
      <c r="AX15" s="10" t="s">
        <v>108</v>
      </c>
      <c r="AY15" s="10" t="s">
        <v>108</v>
      </c>
      <c r="AZ15" s="10" t="s">
        <v>108</v>
      </c>
      <c r="BA15" s="10" t="s">
        <v>108</v>
      </c>
      <c r="BB15" s="10" t="s">
        <v>108</v>
      </c>
      <c r="BC15" s="5" t="s">
        <v>108</v>
      </c>
      <c r="BD15" s="5" t="s">
        <v>108</v>
      </c>
      <c r="BE15" s="5" t="s">
        <v>108</v>
      </c>
      <c r="BF15" s="5" t="s">
        <v>108</v>
      </c>
      <c r="BG15" s="5" t="s">
        <v>108</v>
      </c>
      <c r="BH15" s="5" t="s">
        <v>108</v>
      </c>
      <c r="BI15" s="5" t="s">
        <v>108</v>
      </c>
      <c r="BJ15" s="5" t="s">
        <v>108</v>
      </c>
      <c r="BK15" s="5" t="s">
        <v>108</v>
      </c>
      <c r="BL15" s="5" t="s">
        <v>108</v>
      </c>
      <c r="BM15" s="5" t="s">
        <v>108</v>
      </c>
      <c r="BN15" s="5" t="s">
        <v>108</v>
      </c>
      <c r="BO15" s="5" t="s">
        <v>108</v>
      </c>
      <c r="BP15" s="5" t="s">
        <v>108</v>
      </c>
      <c r="BQ15" s="5" t="s">
        <v>108</v>
      </c>
      <c r="BR15" s="5" t="s">
        <v>108</v>
      </c>
      <c r="BS15" s="5" t="s">
        <v>266</v>
      </c>
      <c r="BT15" s="5" t="s">
        <v>108</v>
      </c>
      <c r="BU15" s="5" t="s">
        <v>108</v>
      </c>
      <c r="BV15" s="5" t="s">
        <v>108</v>
      </c>
      <c r="BW15" s="5" t="s">
        <v>108</v>
      </c>
      <c r="BX15" s="5" t="s">
        <v>108</v>
      </c>
      <c r="BY15" s="10" t="s">
        <v>108</v>
      </c>
      <c r="BZ15" s="10" t="s">
        <v>108</v>
      </c>
      <c r="CA15" s="5" t="s">
        <v>108</v>
      </c>
      <c r="CB15" s="10" t="s">
        <v>108</v>
      </c>
      <c r="CC15" s="10" t="s">
        <v>108</v>
      </c>
      <c r="CD15" s="5">
        <v>1.0</v>
      </c>
      <c r="CE15" s="5" t="s">
        <v>108</v>
      </c>
      <c r="CF15" s="5" t="s">
        <v>108</v>
      </c>
      <c r="CG15" s="5">
        <v>11.0</v>
      </c>
      <c r="CH15" s="5" t="s">
        <v>108</v>
      </c>
      <c r="CI15" s="5" t="s">
        <v>108</v>
      </c>
      <c r="CJ15" s="5" t="s">
        <v>108</v>
      </c>
      <c r="CK15" s="5" t="s">
        <v>108</v>
      </c>
      <c r="CL15" s="5" t="s">
        <v>108</v>
      </c>
      <c r="CM15" s="5" t="s">
        <v>108</v>
      </c>
      <c r="CN15" s="5" t="s">
        <v>108</v>
      </c>
      <c r="CO15" s="5" t="s">
        <v>121</v>
      </c>
      <c r="CP15" s="5">
        <v>5.0</v>
      </c>
      <c r="CQ15" s="5" t="s">
        <v>108</v>
      </c>
      <c r="CR15" s="5" t="s">
        <v>108</v>
      </c>
      <c r="CS15" s="5" t="s">
        <v>108</v>
      </c>
      <c r="CT15" s="5" t="s">
        <v>108</v>
      </c>
      <c r="CU15" s="5" t="s">
        <v>108</v>
      </c>
      <c r="CV15" s="5" t="s">
        <v>108</v>
      </c>
      <c r="CW15" s="5" t="s">
        <v>108</v>
      </c>
      <c r="CX15" s="5" t="s">
        <v>108</v>
      </c>
      <c r="CY15" s="13" t="s">
        <v>267</v>
      </c>
      <c r="CZ15" s="6"/>
      <c r="DA15" s="6"/>
      <c r="DB15" s="6"/>
      <c r="DC15" s="6"/>
      <c r="DD15" s="6"/>
      <c r="DE15" s="6"/>
      <c r="DF15" s="6"/>
      <c r="DG15" s="6"/>
      <c r="DH15" s="6"/>
      <c r="DI15" s="6"/>
    </row>
    <row r="16">
      <c r="A16" s="5" t="s">
        <v>103</v>
      </c>
      <c r="B16" s="5" t="s">
        <v>104</v>
      </c>
      <c r="C16" s="5" t="s">
        <v>268</v>
      </c>
      <c r="D16" s="5">
        <v>2917.0</v>
      </c>
      <c r="E16" s="5" t="s">
        <v>106</v>
      </c>
      <c r="F16" s="5">
        <v>1995.0</v>
      </c>
      <c r="G16" s="5" t="s">
        <v>108</v>
      </c>
      <c r="H16" s="5" t="s">
        <v>108</v>
      </c>
      <c r="I16" s="5" t="s">
        <v>217</v>
      </c>
      <c r="J16" s="5" t="s">
        <v>110</v>
      </c>
      <c r="K16" s="5" t="s">
        <v>111</v>
      </c>
      <c r="L16" s="5" t="s">
        <v>108</v>
      </c>
      <c r="M16" s="5" t="s">
        <v>269</v>
      </c>
      <c r="N16" s="5">
        <v>3.0</v>
      </c>
      <c r="O16" s="5" t="s">
        <v>270</v>
      </c>
      <c r="P16" s="5" t="s">
        <v>271</v>
      </c>
      <c r="Q16" s="5" t="s">
        <v>272</v>
      </c>
      <c r="R16" s="5" t="s">
        <v>273</v>
      </c>
      <c r="S16" s="5" t="s">
        <v>108</v>
      </c>
      <c r="T16" s="5" t="s">
        <v>108</v>
      </c>
      <c r="U16" s="5" t="s">
        <v>108</v>
      </c>
      <c r="V16" s="5" t="s">
        <v>108</v>
      </c>
      <c r="W16" s="5" t="s">
        <v>108</v>
      </c>
      <c r="X16" s="5">
        <v>1730.0</v>
      </c>
      <c r="Y16" s="5" t="s">
        <v>274</v>
      </c>
      <c r="Z16" s="5" t="s">
        <v>108</v>
      </c>
      <c r="AA16" s="5" t="s">
        <v>108</v>
      </c>
      <c r="AB16" s="10" t="s">
        <v>108</v>
      </c>
      <c r="AC16" s="5" t="s">
        <v>275</v>
      </c>
      <c r="AD16" s="5" t="s">
        <v>276</v>
      </c>
      <c r="AE16" s="5" t="s">
        <v>108</v>
      </c>
      <c r="AF16" s="5" t="s">
        <v>108</v>
      </c>
      <c r="AG16" s="5" t="s">
        <v>108</v>
      </c>
      <c r="AH16" s="5" t="s">
        <v>108</v>
      </c>
      <c r="AI16" s="15" t="s">
        <v>108</v>
      </c>
      <c r="AJ16" s="14" t="s">
        <v>108</v>
      </c>
      <c r="AK16" s="5" t="s">
        <v>108</v>
      </c>
      <c r="AL16" s="9" t="s">
        <v>108</v>
      </c>
      <c r="AM16" s="5">
        <v>1.0</v>
      </c>
      <c r="AN16" s="5">
        <v>8.5</v>
      </c>
      <c r="AO16" s="5" t="s">
        <v>108</v>
      </c>
      <c r="AP16" s="5" t="s">
        <v>108</v>
      </c>
      <c r="AQ16" s="5" t="s">
        <v>108</v>
      </c>
      <c r="AR16" s="5" t="s">
        <v>108</v>
      </c>
      <c r="AS16" s="5" t="s">
        <v>108</v>
      </c>
      <c r="AT16" s="5" t="s">
        <v>108</v>
      </c>
      <c r="AU16" s="5" t="s">
        <v>108</v>
      </c>
      <c r="AV16" s="5" t="s">
        <v>108</v>
      </c>
      <c r="AW16" s="5" t="s">
        <v>173</v>
      </c>
      <c r="AX16" s="10" t="s">
        <v>108</v>
      </c>
      <c r="AY16" s="10" t="s">
        <v>108</v>
      </c>
      <c r="AZ16" s="10" t="s">
        <v>108</v>
      </c>
      <c r="BA16" s="10" t="s">
        <v>108</v>
      </c>
      <c r="BB16" s="10" t="s">
        <v>108</v>
      </c>
      <c r="BC16" s="10" t="s">
        <v>277</v>
      </c>
      <c r="BD16" s="5" t="s">
        <v>108</v>
      </c>
      <c r="BE16" s="5" t="s">
        <v>108</v>
      </c>
      <c r="BF16" s="5" t="s">
        <v>108</v>
      </c>
      <c r="BG16" s="5" t="s">
        <v>108</v>
      </c>
      <c r="BH16" s="5" t="s">
        <v>108</v>
      </c>
      <c r="BI16" s="5" t="s">
        <v>108</v>
      </c>
      <c r="BJ16" s="5" t="s">
        <v>108</v>
      </c>
      <c r="BK16" s="5" t="s">
        <v>108</v>
      </c>
      <c r="BL16" s="5" t="s">
        <v>108</v>
      </c>
      <c r="BM16" s="5" t="s">
        <v>108</v>
      </c>
      <c r="BN16" s="5" t="s">
        <v>108</v>
      </c>
      <c r="BO16" s="5" t="s">
        <v>108</v>
      </c>
      <c r="BP16" s="5" t="s">
        <v>108</v>
      </c>
      <c r="BQ16" s="5" t="s">
        <v>108</v>
      </c>
      <c r="BR16" s="5" t="s">
        <v>108</v>
      </c>
      <c r="BS16" s="5" t="s">
        <v>278</v>
      </c>
      <c r="BT16" s="5" t="s">
        <v>108</v>
      </c>
      <c r="BU16" s="5" t="s">
        <v>279</v>
      </c>
      <c r="BV16" s="5" t="s">
        <v>108</v>
      </c>
      <c r="BW16" s="5" t="s">
        <v>108</v>
      </c>
      <c r="BX16" s="5" t="s">
        <v>122</v>
      </c>
      <c r="BY16" s="10" t="s">
        <v>108</v>
      </c>
      <c r="BZ16" s="10" t="s">
        <v>108</v>
      </c>
      <c r="CA16" s="5" t="s">
        <v>108</v>
      </c>
      <c r="CB16" s="10" t="s">
        <v>108</v>
      </c>
      <c r="CC16" s="10" t="s">
        <v>108</v>
      </c>
      <c r="CD16" s="5" t="s">
        <v>108</v>
      </c>
      <c r="CE16" s="5" t="s">
        <v>108</v>
      </c>
      <c r="CF16" s="5" t="s">
        <v>108</v>
      </c>
      <c r="CG16" s="5" t="s">
        <v>108</v>
      </c>
      <c r="CH16" s="5" t="s">
        <v>108</v>
      </c>
      <c r="CI16" s="5" t="s">
        <v>108</v>
      </c>
      <c r="CJ16" s="5" t="s">
        <v>108</v>
      </c>
      <c r="CK16" s="5" t="s">
        <v>108</v>
      </c>
      <c r="CL16" s="5" t="s">
        <v>108</v>
      </c>
      <c r="CM16" s="5" t="s">
        <v>108</v>
      </c>
      <c r="CN16" s="5" t="s">
        <v>108</v>
      </c>
      <c r="CO16" s="5" t="s">
        <v>108</v>
      </c>
      <c r="CP16" s="5" t="s">
        <v>108</v>
      </c>
      <c r="CQ16" s="5" t="s">
        <v>108</v>
      </c>
      <c r="CR16" s="5" t="s">
        <v>108</v>
      </c>
      <c r="CS16" s="5" t="s">
        <v>108</v>
      </c>
      <c r="CT16" s="5" t="s">
        <v>108</v>
      </c>
      <c r="CU16" s="5" t="s">
        <v>108</v>
      </c>
      <c r="CV16" s="5" t="s">
        <v>108</v>
      </c>
      <c r="CW16" s="5" t="s">
        <v>108</v>
      </c>
      <c r="CX16" s="5" t="s">
        <v>108</v>
      </c>
      <c r="CY16" s="13" t="s">
        <v>280</v>
      </c>
      <c r="CZ16" s="6"/>
      <c r="DA16" s="6"/>
      <c r="DB16" s="6"/>
      <c r="DC16" s="6"/>
      <c r="DD16" s="6"/>
      <c r="DE16" s="6"/>
      <c r="DF16" s="6"/>
      <c r="DG16" s="6"/>
      <c r="DH16" s="6"/>
      <c r="DI16" s="6"/>
    </row>
    <row r="17">
      <c r="A17" s="5" t="s">
        <v>103</v>
      </c>
      <c r="B17" s="5" t="s">
        <v>104</v>
      </c>
      <c r="C17" s="5" t="s">
        <v>268</v>
      </c>
      <c r="D17" s="5">
        <v>7963.0</v>
      </c>
      <c r="E17" s="5" t="s">
        <v>106</v>
      </c>
      <c r="F17" s="5">
        <v>2004.0</v>
      </c>
      <c r="G17" s="5" t="s">
        <v>107</v>
      </c>
      <c r="H17" s="5">
        <v>9.0</v>
      </c>
      <c r="I17" s="5" t="s">
        <v>109</v>
      </c>
      <c r="J17" s="5" t="s">
        <v>110</v>
      </c>
      <c r="K17" s="5" t="s">
        <v>111</v>
      </c>
      <c r="L17" s="5" t="s">
        <v>108</v>
      </c>
      <c r="M17" s="5" t="s">
        <v>281</v>
      </c>
      <c r="N17" s="5">
        <v>1.0</v>
      </c>
      <c r="O17" s="5" t="s">
        <v>282</v>
      </c>
      <c r="P17" s="5" t="s">
        <v>283</v>
      </c>
      <c r="Q17" s="5" t="s">
        <v>272</v>
      </c>
      <c r="R17" s="5" t="s">
        <v>284</v>
      </c>
      <c r="S17" s="5" t="s">
        <v>108</v>
      </c>
      <c r="T17" s="5" t="s">
        <v>108</v>
      </c>
      <c r="U17" s="5" t="s">
        <v>108</v>
      </c>
      <c r="V17" s="5" t="s">
        <v>108</v>
      </c>
      <c r="W17" s="5" t="s">
        <v>108</v>
      </c>
      <c r="X17" s="5">
        <v>2315.0</v>
      </c>
      <c r="Y17" s="5">
        <v>44.0</v>
      </c>
      <c r="Z17" s="5" t="s">
        <v>285</v>
      </c>
      <c r="AA17" s="5" t="s">
        <v>286</v>
      </c>
      <c r="AB17" s="5">
        <v>89.0</v>
      </c>
      <c r="AC17" s="5" t="s">
        <v>287</v>
      </c>
      <c r="AD17" s="5" t="s">
        <v>288</v>
      </c>
      <c r="AE17" s="5" t="s">
        <v>108</v>
      </c>
      <c r="AF17" s="5" t="s">
        <v>108</v>
      </c>
      <c r="AG17" s="5" t="s">
        <v>108</v>
      </c>
      <c r="AH17" s="5" t="s">
        <v>108</v>
      </c>
      <c r="AI17" s="15" t="s">
        <v>108</v>
      </c>
      <c r="AJ17" s="14" t="s">
        <v>108</v>
      </c>
      <c r="AK17" s="5" t="s">
        <v>108</v>
      </c>
      <c r="AL17" s="9" t="s">
        <v>108</v>
      </c>
      <c r="AM17" s="5">
        <v>1.0</v>
      </c>
      <c r="AN17" s="5">
        <v>8.0</v>
      </c>
      <c r="AO17" s="5" t="s">
        <v>108</v>
      </c>
      <c r="AP17" s="5" t="s">
        <v>108</v>
      </c>
      <c r="AQ17" s="5" t="s">
        <v>108</v>
      </c>
      <c r="AR17" s="5" t="s">
        <v>108</v>
      </c>
      <c r="AS17" s="5" t="s">
        <v>108</v>
      </c>
      <c r="AT17" s="5" t="s">
        <v>108</v>
      </c>
      <c r="AU17" s="5" t="s">
        <v>108</v>
      </c>
      <c r="AV17" s="5" t="s">
        <v>108</v>
      </c>
      <c r="AW17" s="5" t="s">
        <v>289</v>
      </c>
      <c r="AX17" s="10" t="s">
        <v>108</v>
      </c>
      <c r="AY17" s="10" t="s">
        <v>108</v>
      </c>
      <c r="AZ17" s="10" t="s">
        <v>108</v>
      </c>
      <c r="BA17" s="10" t="s">
        <v>108</v>
      </c>
      <c r="BB17" s="10" t="s">
        <v>108</v>
      </c>
      <c r="BC17" s="5" t="s">
        <v>108</v>
      </c>
      <c r="BD17" s="5" t="s">
        <v>108</v>
      </c>
      <c r="BE17" s="5" t="s">
        <v>108</v>
      </c>
      <c r="BF17" s="5" t="s">
        <v>108</v>
      </c>
      <c r="BG17" s="5" t="s">
        <v>108</v>
      </c>
      <c r="BH17" s="5" t="s">
        <v>108</v>
      </c>
      <c r="BI17" s="5" t="s">
        <v>108</v>
      </c>
      <c r="BJ17" s="5" t="s">
        <v>108</v>
      </c>
      <c r="BK17" s="5" t="s">
        <v>108</v>
      </c>
      <c r="BL17" s="5" t="s">
        <v>108</v>
      </c>
      <c r="BM17" s="5" t="s">
        <v>108</v>
      </c>
      <c r="BN17" s="5" t="s">
        <v>108</v>
      </c>
      <c r="BO17" s="5" t="s">
        <v>108</v>
      </c>
      <c r="BP17" s="5" t="s">
        <v>108</v>
      </c>
      <c r="BQ17" s="5" t="s">
        <v>108</v>
      </c>
      <c r="BR17" s="5" t="s">
        <v>108</v>
      </c>
      <c r="BS17" s="5" t="s">
        <v>108</v>
      </c>
      <c r="BT17" s="5" t="s">
        <v>108</v>
      </c>
      <c r="BU17" s="5" t="s">
        <v>290</v>
      </c>
      <c r="BV17" s="5" t="s">
        <v>108</v>
      </c>
      <c r="BW17" s="5" t="s">
        <v>291</v>
      </c>
      <c r="BX17" s="5" t="s">
        <v>122</v>
      </c>
      <c r="BY17" s="10" t="s">
        <v>108</v>
      </c>
      <c r="BZ17" s="10" t="s">
        <v>108</v>
      </c>
      <c r="CA17" s="5" t="s">
        <v>108</v>
      </c>
      <c r="CB17" s="10" t="s">
        <v>108</v>
      </c>
      <c r="CC17" s="10" t="s">
        <v>108</v>
      </c>
      <c r="CD17" s="5" t="s">
        <v>108</v>
      </c>
      <c r="CE17" s="5" t="s">
        <v>108</v>
      </c>
      <c r="CF17" s="5" t="s">
        <v>108</v>
      </c>
      <c r="CG17" s="5" t="s">
        <v>108</v>
      </c>
      <c r="CH17" s="5" t="s">
        <v>108</v>
      </c>
      <c r="CI17" s="5" t="s">
        <v>108</v>
      </c>
      <c r="CJ17" s="5" t="s">
        <v>108</v>
      </c>
      <c r="CK17" s="5" t="s">
        <v>108</v>
      </c>
      <c r="CL17" s="5" t="s">
        <v>108</v>
      </c>
      <c r="CM17" s="5" t="s">
        <v>108</v>
      </c>
      <c r="CN17" s="5" t="s">
        <v>108</v>
      </c>
      <c r="CO17" s="5" t="s">
        <v>108</v>
      </c>
      <c r="CP17" s="5" t="s">
        <v>108</v>
      </c>
      <c r="CQ17" s="5" t="s">
        <v>108</v>
      </c>
      <c r="CR17" s="5" t="s">
        <v>108</v>
      </c>
      <c r="CS17" s="5" t="s">
        <v>108</v>
      </c>
      <c r="CT17" s="5" t="s">
        <v>108</v>
      </c>
      <c r="CU17" s="5" t="s">
        <v>108</v>
      </c>
      <c r="CV17" s="5" t="s">
        <v>108</v>
      </c>
      <c r="CW17" s="5" t="s">
        <v>108</v>
      </c>
      <c r="CX17" s="5" t="s">
        <v>108</v>
      </c>
      <c r="CY17" s="13" t="s">
        <v>292</v>
      </c>
      <c r="CZ17" s="6"/>
      <c r="DA17" s="6"/>
      <c r="DB17" s="6"/>
      <c r="DC17" s="6"/>
      <c r="DD17" s="6"/>
      <c r="DE17" s="6"/>
      <c r="DF17" s="6"/>
      <c r="DG17" s="6"/>
      <c r="DH17" s="6"/>
      <c r="DI17" s="6"/>
    </row>
    <row r="18">
      <c r="A18" s="5" t="s">
        <v>103</v>
      </c>
      <c r="B18" s="5" t="s">
        <v>104</v>
      </c>
      <c r="C18" s="5" t="s">
        <v>268</v>
      </c>
      <c r="D18" s="5">
        <v>8797.0</v>
      </c>
      <c r="E18" s="5" t="s">
        <v>106</v>
      </c>
      <c r="F18" s="5">
        <v>2001.0</v>
      </c>
      <c r="G18" s="5" t="s">
        <v>216</v>
      </c>
      <c r="H18" s="5">
        <v>13.0</v>
      </c>
      <c r="I18" s="5" t="s">
        <v>217</v>
      </c>
      <c r="J18" s="5" t="s">
        <v>127</v>
      </c>
      <c r="K18" s="5" t="s">
        <v>154</v>
      </c>
      <c r="L18" s="5" t="s">
        <v>108</v>
      </c>
      <c r="M18" s="5" t="s">
        <v>108</v>
      </c>
      <c r="N18" s="5">
        <v>2.0</v>
      </c>
      <c r="O18" s="5" t="s">
        <v>293</v>
      </c>
      <c r="P18" s="5" t="s">
        <v>294</v>
      </c>
      <c r="Q18" s="5" t="s">
        <v>295</v>
      </c>
      <c r="R18" s="5" t="s">
        <v>296</v>
      </c>
      <c r="S18" s="5" t="s">
        <v>297</v>
      </c>
      <c r="T18" s="5" t="s">
        <v>108</v>
      </c>
      <c r="U18" s="5" t="s">
        <v>108</v>
      </c>
      <c r="V18" s="5" t="s">
        <v>108</v>
      </c>
      <c r="W18" s="5" t="s">
        <v>108</v>
      </c>
      <c r="X18" s="5">
        <v>1430.0</v>
      </c>
      <c r="Y18" s="5" t="s">
        <v>108</v>
      </c>
      <c r="Z18" s="5" t="s">
        <v>108</v>
      </c>
      <c r="AA18" s="5" t="s">
        <v>286</v>
      </c>
      <c r="AB18" s="5">
        <v>68.0</v>
      </c>
      <c r="AC18" s="5" t="s">
        <v>298</v>
      </c>
      <c r="AD18" s="5" t="s">
        <v>108</v>
      </c>
      <c r="AE18" s="5" t="s">
        <v>108</v>
      </c>
      <c r="AF18" s="5" t="s">
        <v>108</v>
      </c>
      <c r="AG18" s="5" t="s">
        <v>108</v>
      </c>
      <c r="AH18" s="5" t="s">
        <v>108</v>
      </c>
      <c r="AI18" s="15" t="s">
        <v>108</v>
      </c>
      <c r="AJ18" s="14" t="s">
        <v>108</v>
      </c>
      <c r="AK18" s="5" t="s">
        <v>108</v>
      </c>
      <c r="AL18" s="9" t="s">
        <v>108</v>
      </c>
      <c r="AM18" s="5" t="s">
        <v>108</v>
      </c>
      <c r="AN18" s="5" t="s">
        <v>108</v>
      </c>
      <c r="AO18" s="5" t="s">
        <v>108</v>
      </c>
      <c r="AP18" s="5" t="s">
        <v>108</v>
      </c>
      <c r="AQ18" s="5" t="s">
        <v>108</v>
      </c>
      <c r="AR18" s="5" t="s">
        <v>108</v>
      </c>
      <c r="AS18" s="5" t="s">
        <v>108</v>
      </c>
      <c r="AT18" s="5" t="s">
        <v>108</v>
      </c>
      <c r="AU18" s="5" t="s">
        <v>108</v>
      </c>
      <c r="AV18" s="5" t="s">
        <v>108</v>
      </c>
      <c r="AW18" s="5" t="s">
        <v>108</v>
      </c>
      <c r="AX18" s="10" t="s">
        <v>108</v>
      </c>
      <c r="AY18" s="10" t="s">
        <v>108</v>
      </c>
      <c r="AZ18" s="10" t="s">
        <v>108</v>
      </c>
      <c r="BA18" s="10" t="s">
        <v>108</v>
      </c>
      <c r="BB18" s="10" t="s">
        <v>108</v>
      </c>
      <c r="BC18" s="5" t="s">
        <v>108</v>
      </c>
      <c r="BD18" s="5" t="s">
        <v>108</v>
      </c>
      <c r="BE18" s="5" t="s">
        <v>108</v>
      </c>
      <c r="BF18" s="5" t="s">
        <v>108</v>
      </c>
      <c r="BG18" s="5" t="s">
        <v>108</v>
      </c>
      <c r="BH18" s="5" t="s">
        <v>108</v>
      </c>
      <c r="BI18" s="5" t="s">
        <v>108</v>
      </c>
      <c r="BJ18" s="5" t="s">
        <v>108</v>
      </c>
      <c r="BK18" s="5" t="s">
        <v>108</v>
      </c>
      <c r="BL18" s="5" t="s">
        <v>108</v>
      </c>
      <c r="BM18" s="5" t="s">
        <v>108</v>
      </c>
      <c r="BN18" s="5" t="s">
        <v>108</v>
      </c>
      <c r="BO18" s="5" t="s">
        <v>108</v>
      </c>
      <c r="BP18" s="5" t="s">
        <v>108</v>
      </c>
      <c r="BQ18" s="5" t="s">
        <v>108</v>
      </c>
      <c r="BR18" s="5" t="s">
        <v>108</v>
      </c>
      <c r="BS18" s="5" t="s">
        <v>108</v>
      </c>
      <c r="BT18" s="5" t="s">
        <v>108</v>
      </c>
      <c r="BU18" s="5" t="s">
        <v>108</v>
      </c>
      <c r="BV18" s="5" t="s">
        <v>108</v>
      </c>
      <c r="BW18" s="5" t="s">
        <v>108</v>
      </c>
      <c r="BX18" s="5" t="s">
        <v>108</v>
      </c>
      <c r="BY18" s="10" t="s">
        <v>108</v>
      </c>
      <c r="BZ18" s="10" t="s">
        <v>108</v>
      </c>
      <c r="CA18" s="5" t="s">
        <v>108</v>
      </c>
      <c r="CB18" s="10" t="s">
        <v>108</v>
      </c>
      <c r="CC18" s="10" t="s">
        <v>108</v>
      </c>
      <c r="CD18" s="5">
        <v>1.0</v>
      </c>
      <c r="CE18" s="5">
        <v>3.0</v>
      </c>
      <c r="CF18" s="5" t="s">
        <v>108</v>
      </c>
      <c r="CG18" s="5">
        <v>15.0</v>
      </c>
      <c r="CH18" s="5" t="s">
        <v>108</v>
      </c>
      <c r="CI18" s="5" t="s">
        <v>108</v>
      </c>
      <c r="CJ18" s="5" t="s">
        <v>108</v>
      </c>
      <c r="CK18" s="5" t="s">
        <v>108</v>
      </c>
      <c r="CL18" s="5" t="s">
        <v>108</v>
      </c>
      <c r="CM18" s="5" t="s">
        <v>108</v>
      </c>
      <c r="CN18" s="5" t="s">
        <v>108</v>
      </c>
      <c r="CO18" s="5" t="s">
        <v>121</v>
      </c>
      <c r="CP18" s="5">
        <v>5.0</v>
      </c>
      <c r="CQ18" s="5" t="s">
        <v>108</v>
      </c>
      <c r="CR18" s="5" t="s">
        <v>108</v>
      </c>
      <c r="CS18" s="5" t="s">
        <v>299</v>
      </c>
      <c r="CT18" s="5" t="s">
        <v>300</v>
      </c>
      <c r="CU18" s="5" t="s">
        <v>108</v>
      </c>
      <c r="CV18" s="5" t="s">
        <v>108</v>
      </c>
      <c r="CW18" s="5" t="s">
        <v>108</v>
      </c>
      <c r="CX18" s="5" t="s">
        <v>108</v>
      </c>
      <c r="CY18" s="13" t="s">
        <v>301</v>
      </c>
      <c r="CZ18" s="6"/>
      <c r="DA18" s="6"/>
      <c r="DB18" s="6"/>
      <c r="DC18" s="6"/>
      <c r="DD18" s="6"/>
      <c r="DE18" s="6"/>
      <c r="DF18" s="6"/>
      <c r="DG18" s="6"/>
      <c r="DH18" s="6"/>
      <c r="DI18" s="6"/>
    </row>
    <row r="19">
      <c r="A19" s="5" t="s">
        <v>103</v>
      </c>
      <c r="B19" s="5" t="s">
        <v>104</v>
      </c>
      <c r="C19" s="5" t="s">
        <v>302</v>
      </c>
      <c r="D19" s="5">
        <v>9317.0</v>
      </c>
      <c r="E19" s="5" t="s">
        <v>106</v>
      </c>
      <c r="F19" s="5">
        <v>2004.0</v>
      </c>
      <c r="G19" s="5" t="s">
        <v>166</v>
      </c>
      <c r="H19" s="5">
        <v>18.0</v>
      </c>
      <c r="I19" s="5" t="s">
        <v>153</v>
      </c>
      <c r="J19" s="5" t="s">
        <v>110</v>
      </c>
      <c r="K19" s="5" t="s">
        <v>111</v>
      </c>
      <c r="L19" s="5" t="s">
        <v>108</v>
      </c>
      <c r="M19" s="5" t="s">
        <v>269</v>
      </c>
      <c r="N19" s="5">
        <v>2.0</v>
      </c>
      <c r="O19" s="5" t="s">
        <v>303</v>
      </c>
      <c r="P19" s="5" t="s">
        <v>304</v>
      </c>
      <c r="Q19" s="5" t="s">
        <v>108</v>
      </c>
      <c r="R19" s="5" t="s">
        <v>305</v>
      </c>
      <c r="S19" s="5" t="s">
        <v>108</v>
      </c>
      <c r="T19" s="5" t="s">
        <v>108</v>
      </c>
      <c r="U19" s="5" t="s">
        <v>108</v>
      </c>
      <c r="V19" s="5" t="s">
        <v>108</v>
      </c>
      <c r="W19" s="5" t="s">
        <v>108</v>
      </c>
      <c r="X19" s="5">
        <v>1130.0</v>
      </c>
      <c r="Y19" s="5" t="s">
        <v>108</v>
      </c>
      <c r="Z19" s="5" t="s">
        <v>170</v>
      </c>
      <c r="AA19" s="5" t="s">
        <v>159</v>
      </c>
      <c r="AB19" s="5">
        <v>0.0</v>
      </c>
      <c r="AC19" s="5" t="s">
        <v>306</v>
      </c>
      <c r="AD19" s="5" t="s">
        <v>210</v>
      </c>
      <c r="AE19" s="5" t="s">
        <v>108</v>
      </c>
      <c r="AF19" s="5" t="s">
        <v>108</v>
      </c>
      <c r="AG19" s="5" t="s">
        <v>108</v>
      </c>
      <c r="AH19" s="5" t="s">
        <v>108</v>
      </c>
      <c r="AI19" s="15" t="s">
        <v>108</v>
      </c>
      <c r="AJ19" s="14" t="s">
        <v>108</v>
      </c>
      <c r="AK19" s="5" t="s">
        <v>108</v>
      </c>
      <c r="AL19" s="9" t="s">
        <v>108</v>
      </c>
      <c r="AM19" s="5">
        <v>1.0</v>
      </c>
      <c r="AN19" s="5">
        <v>9.0</v>
      </c>
      <c r="AO19" s="5" t="s">
        <v>108</v>
      </c>
      <c r="AP19" s="5" t="s">
        <v>108</v>
      </c>
      <c r="AQ19" s="5" t="s">
        <v>108</v>
      </c>
      <c r="AR19" s="5" t="s">
        <v>108</v>
      </c>
      <c r="AS19" s="5" t="s">
        <v>108</v>
      </c>
      <c r="AT19" s="5" t="s">
        <v>108</v>
      </c>
      <c r="AU19" s="5" t="s">
        <v>108</v>
      </c>
      <c r="AV19" s="5" t="s">
        <v>108</v>
      </c>
      <c r="AW19" s="5" t="s">
        <v>307</v>
      </c>
      <c r="AX19" s="10" t="s">
        <v>308</v>
      </c>
      <c r="AY19" s="10" t="s">
        <v>108</v>
      </c>
      <c r="AZ19" s="10" t="s">
        <v>108</v>
      </c>
      <c r="BA19" s="10" t="s">
        <v>108</v>
      </c>
      <c r="BB19" s="10" t="s">
        <v>108</v>
      </c>
      <c r="BC19" s="5" t="s">
        <v>108</v>
      </c>
      <c r="BD19" s="5" t="s">
        <v>108</v>
      </c>
      <c r="BE19" s="5" t="s">
        <v>108</v>
      </c>
      <c r="BF19" s="5" t="s">
        <v>108</v>
      </c>
      <c r="BG19" s="5" t="s">
        <v>108</v>
      </c>
      <c r="BH19" s="5" t="s">
        <v>108</v>
      </c>
      <c r="BI19" s="5" t="s">
        <v>108</v>
      </c>
      <c r="BJ19" s="5" t="s">
        <v>108</v>
      </c>
      <c r="BK19" s="5" t="s">
        <v>108</v>
      </c>
      <c r="BL19" s="5" t="s">
        <v>108</v>
      </c>
      <c r="BM19" s="5" t="s">
        <v>108</v>
      </c>
      <c r="BN19" s="5" t="s">
        <v>309</v>
      </c>
      <c r="BO19" s="5" t="s">
        <v>108</v>
      </c>
      <c r="BP19" s="5" t="s">
        <v>108</v>
      </c>
      <c r="BQ19" s="5" t="s">
        <v>108</v>
      </c>
      <c r="BR19" s="5" t="s">
        <v>108</v>
      </c>
      <c r="BS19" s="5" t="s">
        <v>310</v>
      </c>
      <c r="BT19" s="5" t="s">
        <v>108</v>
      </c>
      <c r="BU19" s="5" t="s">
        <v>311</v>
      </c>
      <c r="BV19" s="5" t="s">
        <v>108</v>
      </c>
      <c r="BW19" s="5" t="s">
        <v>312</v>
      </c>
      <c r="BX19" s="5" t="s">
        <v>122</v>
      </c>
      <c r="BY19" s="10" t="s">
        <v>108</v>
      </c>
      <c r="BZ19" s="10" t="s">
        <v>108</v>
      </c>
      <c r="CA19" s="5" t="s">
        <v>108</v>
      </c>
      <c r="CB19" s="10" t="s">
        <v>108</v>
      </c>
      <c r="CC19" s="10" t="s">
        <v>108</v>
      </c>
      <c r="CD19" s="5" t="s">
        <v>108</v>
      </c>
      <c r="CE19" s="5" t="s">
        <v>108</v>
      </c>
      <c r="CF19" s="5" t="s">
        <v>108</v>
      </c>
      <c r="CG19" s="5" t="s">
        <v>108</v>
      </c>
      <c r="CH19" s="5" t="s">
        <v>108</v>
      </c>
      <c r="CI19" s="5" t="s">
        <v>108</v>
      </c>
      <c r="CJ19" s="5" t="s">
        <v>108</v>
      </c>
      <c r="CK19" s="5" t="s">
        <v>108</v>
      </c>
      <c r="CL19" s="5" t="s">
        <v>108</v>
      </c>
      <c r="CM19" s="5" t="s">
        <v>108</v>
      </c>
      <c r="CN19" s="5" t="s">
        <v>108</v>
      </c>
      <c r="CO19" s="5" t="s">
        <v>108</v>
      </c>
      <c r="CP19" s="5" t="s">
        <v>108</v>
      </c>
      <c r="CQ19" s="5" t="s">
        <v>108</v>
      </c>
      <c r="CR19" s="5" t="s">
        <v>108</v>
      </c>
      <c r="CS19" s="5" t="s">
        <v>108</v>
      </c>
      <c r="CT19" s="5" t="s">
        <v>313</v>
      </c>
      <c r="CU19" s="5" t="s">
        <v>108</v>
      </c>
      <c r="CV19" s="5" t="s">
        <v>108</v>
      </c>
      <c r="CW19" s="5" t="s">
        <v>108</v>
      </c>
      <c r="CX19" s="5" t="s">
        <v>108</v>
      </c>
      <c r="CY19" s="13" t="s">
        <v>314</v>
      </c>
      <c r="CZ19" s="6"/>
      <c r="DA19" s="6"/>
      <c r="DB19" s="6"/>
      <c r="DC19" s="6"/>
      <c r="DD19" s="6"/>
      <c r="DE19" s="6"/>
      <c r="DF19" s="6"/>
      <c r="DG19" s="6"/>
      <c r="DH19" s="6"/>
      <c r="DI19" s="6"/>
    </row>
    <row r="20">
      <c r="A20" s="5" t="s">
        <v>103</v>
      </c>
      <c r="B20" s="5" t="s">
        <v>104</v>
      </c>
      <c r="C20" s="5" t="s">
        <v>302</v>
      </c>
      <c r="D20" s="5">
        <v>23666.0</v>
      </c>
      <c r="E20" s="5" t="s">
        <v>315</v>
      </c>
      <c r="F20" s="5">
        <v>2008.0</v>
      </c>
      <c r="G20" s="5" t="s">
        <v>316</v>
      </c>
      <c r="H20" s="5">
        <v>23.0</v>
      </c>
      <c r="I20" s="5" t="s">
        <v>217</v>
      </c>
      <c r="J20" s="5" t="s">
        <v>110</v>
      </c>
      <c r="K20" s="5" t="s">
        <v>111</v>
      </c>
      <c r="L20" s="5" t="s">
        <v>108</v>
      </c>
      <c r="M20" s="5" t="s">
        <v>218</v>
      </c>
      <c r="N20" s="5">
        <v>1.0</v>
      </c>
      <c r="O20" s="5" t="s">
        <v>317</v>
      </c>
      <c r="P20" s="5" t="s">
        <v>318</v>
      </c>
      <c r="Q20" s="5" t="s">
        <v>108</v>
      </c>
      <c r="R20" s="5" t="s">
        <v>305</v>
      </c>
      <c r="S20" s="5" t="s">
        <v>319</v>
      </c>
      <c r="T20" s="5" t="s">
        <v>108</v>
      </c>
      <c r="U20" s="5" t="s">
        <v>108</v>
      </c>
      <c r="V20" s="5" t="s">
        <v>108</v>
      </c>
      <c r="W20" s="5" t="s">
        <v>108</v>
      </c>
      <c r="X20" s="5">
        <v>1845.0</v>
      </c>
      <c r="Y20" s="5" t="s">
        <v>108</v>
      </c>
      <c r="Z20" s="5" t="s">
        <v>170</v>
      </c>
      <c r="AA20" s="5" t="s">
        <v>286</v>
      </c>
      <c r="AB20" s="5">
        <v>92.0</v>
      </c>
      <c r="AC20" s="5" t="s">
        <v>287</v>
      </c>
      <c r="AD20" s="5" t="s">
        <v>108</v>
      </c>
      <c r="AE20" s="5" t="s">
        <v>108</v>
      </c>
      <c r="AF20" s="5" t="s">
        <v>108</v>
      </c>
      <c r="AG20" s="5" t="s">
        <v>108</v>
      </c>
      <c r="AH20" s="5" t="s">
        <v>108</v>
      </c>
      <c r="AI20" s="11">
        <f>CONVERT(AK20, "yd", "m")</f>
        <v>1207.008</v>
      </c>
      <c r="AJ20" s="12">
        <f>CONVERT(AI20, "m", "ft")</f>
        <v>3960</v>
      </c>
      <c r="AK20" s="5">
        <v>1320.0</v>
      </c>
      <c r="AL20" s="9" t="s">
        <v>108</v>
      </c>
      <c r="AM20" s="5">
        <v>1.0</v>
      </c>
      <c r="AN20" s="5">
        <v>8.5</v>
      </c>
      <c r="AO20" s="5" t="s">
        <v>108</v>
      </c>
      <c r="AP20" s="5" t="s">
        <v>108</v>
      </c>
      <c r="AQ20" s="5" t="s">
        <v>108</v>
      </c>
      <c r="AR20" s="5" t="s">
        <v>108</v>
      </c>
      <c r="AS20" s="5" t="s">
        <v>108</v>
      </c>
      <c r="AT20" s="5" t="s">
        <v>108</v>
      </c>
      <c r="AU20" s="5" t="s">
        <v>108</v>
      </c>
      <c r="AV20" s="5" t="s">
        <v>108</v>
      </c>
      <c r="AW20" s="5" t="s">
        <v>320</v>
      </c>
      <c r="AX20" s="10" t="s">
        <v>108</v>
      </c>
      <c r="AY20" s="10" t="s">
        <v>108</v>
      </c>
      <c r="AZ20" s="10" t="s">
        <v>108</v>
      </c>
      <c r="BA20" s="10" t="s">
        <v>108</v>
      </c>
      <c r="BB20" s="10" t="s">
        <v>108</v>
      </c>
      <c r="BC20" s="5" t="s">
        <v>108</v>
      </c>
      <c r="BD20" s="5" t="s">
        <v>108</v>
      </c>
      <c r="BE20" s="5" t="s">
        <v>108</v>
      </c>
      <c r="BF20" s="5" t="s">
        <v>108</v>
      </c>
      <c r="BG20" s="5" t="s">
        <v>108</v>
      </c>
      <c r="BH20" s="5" t="s">
        <v>108</v>
      </c>
      <c r="BI20" s="5" t="s">
        <v>108</v>
      </c>
      <c r="BJ20" s="5" t="s">
        <v>108</v>
      </c>
      <c r="BK20" s="5" t="s">
        <v>108</v>
      </c>
      <c r="BL20" s="5" t="s">
        <v>321</v>
      </c>
      <c r="BM20" s="5" t="s">
        <v>108</v>
      </c>
      <c r="BN20" s="5" t="s">
        <v>108</v>
      </c>
      <c r="BO20" s="5" t="s">
        <v>321</v>
      </c>
      <c r="BP20" s="5" t="s">
        <v>108</v>
      </c>
      <c r="BQ20" s="5" t="s">
        <v>108</v>
      </c>
      <c r="BR20" s="5" t="s">
        <v>108</v>
      </c>
      <c r="BS20" s="5" t="s">
        <v>322</v>
      </c>
      <c r="BT20" s="5" t="s">
        <v>108</v>
      </c>
      <c r="BU20" s="5" t="s">
        <v>218</v>
      </c>
      <c r="BV20" s="5" t="s">
        <v>108</v>
      </c>
      <c r="BW20" s="5" t="s">
        <v>323</v>
      </c>
      <c r="BX20" s="5" t="s">
        <v>122</v>
      </c>
      <c r="BY20" s="10" t="s">
        <v>108</v>
      </c>
      <c r="BZ20" s="10" t="s">
        <v>108</v>
      </c>
      <c r="CA20" s="5" t="s">
        <v>108</v>
      </c>
      <c r="CB20" s="10" t="s">
        <v>108</v>
      </c>
      <c r="CC20" s="10" t="s">
        <v>108</v>
      </c>
      <c r="CD20" s="5" t="s">
        <v>108</v>
      </c>
      <c r="CE20" s="5" t="s">
        <v>108</v>
      </c>
      <c r="CF20" s="5" t="s">
        <v>108</v>
      </c>
      <c r="CG20" s="5" t="s">
        <v>108</v>
      </c>
      <c r="CH20" s="5" t="s">
        <v>108</v>
      </c>
      <c r="CI20" s="5" t="s">
        <v>108</v>
      </c>
      <c r="CJ20" s="5" t="s">
        <v>108</v>
      </c>
      <c r="CK20" s="5" t="s">
        <v>108</v>
      </c>
      <c r="CL20" s="5" t="s">
        <v>108</v>
      </c>
      <c r="CM20" s="5" t="s">
        <v>108</v>
      </c>
      <c r="CN20" s="5" t="s">
        <v>108</v>
      </c>
      <c r="CO20" s="5" t="s">
        <v>108</v>
      </c>
      <c r="CP20" s="5" t="s">
        <v>108</v>
      </c>
      <c r="CQ20" s="5" t="s">
        <v>108</v>
      </c>
      <c r="CR20" s="5" t="s">
        <v>108</v>
      </c>
      <c r="CS20" s="10" t="s">
        <v>324</v>
      </c>
      <c r="CT20" s="10" t="s">
        <v>325</v>
      </c>
      <c r="CU20" s="5" t="s">
        <v>108</v>
      </c>
      <c r="CV20" s="5" t="s">
        <v>108</v>
      </c>
      <c r="CW20" s="5" t="s">
        <v>108</v>
      </c>
      <c r="CX20" s="5" t="s">
        <v>108</v>
      </c>
      <c r="CY20" s="13" t="s">
        <v>326</v>
      </c>
      <c r="CZ20" s="6"/>
      <c r="DA20" s="6"/>
      <c r="DB20" s="6"/>
      <c r="DC20" s="6"/>
      <c r="DD20" s="6"/>
      <c r="DE20" s="6"/>
      <c r="DF20" s="6"/>
      <c r="DG20" s="6"/>
      <c r="DH20" s="6"/>
      <c r="DI20" s="6"/>
    </row>
    <row r="21">
      <c r="A21" s="5" t="s">
        <v>103</v>
      </c>
      <c r="B21" s="5" t="s">
        <v>104</v>
      </c>
      <c r="C21" s="5" t="s">
        <v>302</v>
      </c>
      <c r="D21" s="5">
        <v>25442.0</v>
      </c>
      <c r="E21" s="5" t="s">
        <v>327</v>
      </c>
      <c r="F21" s="5">
        <v>2008.0</v>
      </c>
      <c r="G21" s="5" t="s">
        <v>200</v>
      </c>
      <c r="H21" s="5">
        <v>20.0</v>
      </c>
      <c r="I21" s="5" t="s">
        <v>139</v>
      </c>
      <c r="J21" s="5" t="s">
        <v>127</v>
      </c>
      <c r="K21" s="5" t="s">
        <v>328</v>
      </c>
      <c r="L21" s="5" t="s">
        <v>108</v>
      </c>
      <c r="M21" s="5" t="s">
        <v>329</v>
      </c>
      <c r="N21" s="5">
        <v>1.0</v>
      </c>
      <c r="O21" s="10" t="s">
        <v>330</v>
      </c>
      <c r="P21" s="5" t="s">
        <v>331</v>
      </c>
      <c r="Q21" s="5" t="s">
        <v>332</v>
      </c>
      <c r="R21" s="5" t="s">
        <v>333</v>
      </c>
      <c r="S21" s="5" t="s">
        <v>334</v>
      </c>
      <c r="T21" s="5" t="s">
        <v>108</v>
      </c>
      <c r="U21" s="5" t="s">
        <v>108</v>
      </c>
      <c r="V21" s="5" t="s">
        <v>108</v>
      </c>
      <c r="W21" s="5" t="s">
        <v>108</v>
      </c>
      <c r="X21" s="5">
        <v>215.0</v>
      </c>
      <c r="Y21" s="5" t="s">
        <v>108</v>
      </c>
      <c r="Z21" s="5" t="s">
        <v>108</v>
      </c>
      <c r="AA21" s="5" t="s">
        <v>286</v>
      </c>
      <c r="AB21" s="5">
        <v>86.0</v>
      </c>
      <c r="AC21" s="5" t="s">
        <v>335</v>
      </c>
      <c r="AD21" s="5" t="s">
        <v>336</v>
      </c>
      <c r="AE21" s="5" t="s">
        <v>108</v>
      </c>
      <c r="AF21" s="5" t="s">
        <v>108</v>
      </c>
      <c r="AG21" s="5" t="s">
        <v>108</v>
      </c>
      <c r="AH21" s="5" t="s">
        <v>108</v>
      </c>
      <c r="AI21" s="15" t="s">
        <v>108</v>
      </c>
      <c r="AJ21" s="14" t="s">
        <v>108</v>
      </c>
      <c r="AK21" s="5" t="s">
        <v>108</v>
      </c>
      <c r="AL21" s="9" t="s">
        <v>108</v>
      </c>
      <c r="AM21" s="5" t="s">
        <v>108</v>
      </c>
      <c r="AN21" s="5" t="s">
        <v>108</v>
      </c>
      <c r="AO21" s="5" t="s">
        <v>108</v>
      </c>
      <c r="AP21" s="5" t="s">
        <v>108</v>
      </c>
      <c r="AQ21" s="5" t="s">
        <v>108</v>
      </c>
      <c r="AR21" s="5" t="s">
        <v>108</v>
      </c>
      <c r="AS21" s="5" t="s">
        <v>108</v>
      </c>
      <c r="AT21" s="5" t="s">
        <v>108</v>
      </c>
      <c r="AU21" s="5" t="s">
        <v>108</v>
      </c>
      <c r="AV21" s="5" t="s">
        <v>108</v>
      </c>
      <c r="AW21" s="5" t="s">
        <v>108</v>
      </c>
      <c r="AX21" s="10" t="s">
        <v>108</v>
      </c>
      <c r="AY21" s="10" t="s">
        <v>108</v>
      </c>
      <c r="AZ21" s="10" t="s">
        <v>108</v>
      </c>
      <c r="BA21" s="10" t="s">
        <v>108</v>
      </c>
      <c r="BB21" s="10" t="s">
        <v>108</v>
      </c>
      <c r="BC21" s="5" t="s">
        <v>108</v>
      </c>
      <c r="BD21" s="5" t="s">
        <v>108</v>
      </c>
      <c r="BE21" s="5" t="s">
        <v>108</v>
      </c>
      <c r="BF21" s="5" t="s">
        <v>108</v>
      </c>
      <c r="BG21" s="5" t="s">
        <v>108</v>
      </c>
      <c r="BH21" s="5" t="s">
        <v>108</v>
      </c>
      <c r="BI21" s="5" t="s">
        <v>108</v>
      </c>
      <c r="BJ21" s="5" t="s">
        <v>108</v>
      </c>
      <c r="BK21" s="5" t="s">
        <v>108</v>
      </c>
      <c r="BL21" s="5" t="s">
        <v>108</v>
      </c>
      <c r="BM21" s="5" t="s">
        <v>108</v>
      </c>
      <c r="BN21" s="5" t="s">
        <v>108</v>
      </c>
      <c r="BO21" s="5" t="s">
        <v>108</v>
      </c>
      <c r="BP21" s="5" t="s">
        <v>108</v>
      </c>
      <c r="BQ21" s="5" t="s">
        <v>108</v>
      </c>
      <c r="BR21" s="5" t="s">
        <v>108</v>
      </c>
      <c r="BS21" s="5" t="s">
        <v>108</v>
      </c>
      <c r="BT21" s="5" t="s">
        <v>108</v>
      </c>
      <c r="BU21" s="5" t="s">
        <v>337</v>
      </c>
      <c r="BV21" s="5" t="s">
        <v>108</v>
      </c>
      <c r="BW21" s="5" t="s">
        <v>108</v>
      </c>
      <c r="BX21" s="5" t="s">
        <v>108</v>
      </c>
      <c r="BY21" s="10" t="s">
        <v>108</v>
      </c>
      <c r="BZ21" s="10" t="s">
        <v>108</v>
      </c>
      <c r="CA21" s="5" t="s">
        <v>108</v>
      </c>
      <c r="CB21" s="5" t="s">
        <v>121</v>
      </c>
      <c r="CC21" s="5" t="s">
        <v>338</v>
      </c>
      <c r="CD21" s="5" t="s">
        <v>108</v>
      </c>
      <c r="CE21" s="5" t="s">
        <v>108</v>
      </c>
      <c r="CF21" s="5" t="s">
        <v>108</v>
      </c>
      <c r="CG21" s="5" t="s">
        <v>108</v>
      </c>
      <c r="CH21" s="5" t="s">
        <v>108</v>
      </c>
      <c r="CI21" s="5" t="s">
        <v>108</v>
      </c>
      <c r="CJ21" s="5" t="s">
        <v>108</v>
      </c>
      <c r="CK21" s="5" t="s">
        <v>108</v>
      </c>
      <c r="CL21" s="5" t="s">
        <v>108</v>
      </c>
      <c r="CM21" s="5" t="s">
        <v>108</v>
      </c>
      <c r="CN21" s="5" t="s">
        <v>108</v>
      </c>
      <c r="CO21" s="5" t="s">
        <v>108</v>
      </c>
      <c r="CP21" s="5" t="s">
        <v>108</v>
      </c>
      <c r="CQ21" s="5" t="s">
        <v>108</v>
      </c>
      <c r="CR21" s="5" t="s">
        <v>108</v>
      </c>
      <c r="CS21" s="5" t="s">
        <v>108</v>
      </c>
      <c r="CT21" s="10" t="s">
        <v>339</v>
      </c>
      <c r="CU21" s="5" t="s">
        <v>108</v>
      </c>
      <c r="CV21" s="5" t="s">
        <v>108</v>
      </c>
      <c r="CW21" s="5" t="s">
        <v>108</v>
      </c>
      <c r="CX21" s="5" t="s">
        <v>108</v>
      </c>
      <c r="CY21" s="13" t="s">
        <v>340</v>
      </c>
      <c r="CZ21" s="6"/>
      <c r="DA21" s="6"/>
      <c r="DB21" s="6"/>
      <c r="DC21" s="6"/>
      <c r="DD21" s="6"/>
      <c r="DE21" s="6"/>
      <c r="DF21" s="6"/>
      <c r="DG21" s="6"/>
      <c r="DH21" s="6"/>
      <c r="DI21" s="6"/>
    </row>
    <row r="22">
      <c r="A22" s="5" t="s">
        <v>103</v>
      </c>
      <c r="B22" s="5" t="s">
        <v>104</v>
      </c>
      <c r="C22" s="5" t="s">
        <v>341</v>
      </c>
      <c r="D22" s="5">
        <v>1261.0</v>
      </c>
      <c r="E22" s="5" t="s">
        <v>106</v>
      </c>
      <c r="F22" s="5" t="s">
        <v>342</v>
      </c>
      <c r="G22" s="5" t="s">
        <v>108</v>
      </c>
      <c r="H22" s="5" t="s">
        <v>108</v>
      </c>
      <c r="I22" s="5" t="s">
        <v>139</v>
      </c>
      <c r="J22" s="5" t="s">
        <v>110</v>
      </c>
      <c r="K22" s="5" t="s">
        <v>111</v>
      </c>
      <c r="L22" s="5" t="s">
        <v>108</v>
      </c>
      <c r="M22" s="5" t="s">
        <v>140</v>
      </c>
      <c r="N22" s="5">
        <v>1.0</v>
      </c>
      <c r="O22" s="10" t="s">
        <v>343</v>
      </c>
      <c r="P22" s="5" t="s">
        <v>344</v>
      </c>
      <c r="Q22" s="5" t="s">
        <v>108</v>
      </c>
      <c r="R22" s="5" t="s">
        <v>108</v>
      </c>
      <c r="S22" s="5" t="s">
        <v>345</v>
      </c>
      <c r="T22" s="5" t="s">
        <v>108</v>
      </c>
      <c r="U22" s="5" t="s">
        <v>108</v>
      </c>
      <c r="V22" s="5" t="s">
        <v>108</v>
      </c>
      <c r="W22" s="5" t="s">
        <v>108</v>
      </c>
      <c r="X22" s="5" t="s">
        <v>108</v>
      </c>
      <c r="Y22" s="5" t="s">
        <v>108</v>
      </c>
      <c r="Z22" s="5" t="s">
        <v>108</v>
      </c>
      <c r="AA22" s="5" t="s">
        <v>108</v>
      </c>
      <c r="AB22" s="10" t="s">
        <v>108</v>
      </c>
      <c r="AC22" s="5" t="s">
        <v>346</v>
      </c>
      <c r="AD22" s="5" t="s">
        <v>347</v>
      </c>
      <c r="AE22" s="5" t="s">
        <v>108</v>
      </c>
      <c r="AF22" s="5" t="s">
        <v>108</v>
      </c>
      <c r="AG22" s="5" t="s">
        <v>108</v>
      </c>
      <c r="AH22" s="5" t="s">
        <v>108</v>
      </c>
      <c r="AI22" s="11">
        <f>CONVERT(AK22, "yd", "m")</f>
        <v>304.4952</v>
      </c>
      <c r="AJ22" s="12">
        <f>CONVERT(AI22, "m", "ft")</f>
        <v>999</v>
      </c>
      <c r="AK22" s="5">
        <v>333.0</v>
      </c>
      <c r="AL22" s="9" t="s">
        <v>108</v>
      </c>
      <c r="AM22" s="5">
        <v>1.0</v>
      </c>
      <c r="AN22" s="5" t="s">
        <v>108</v>
      </c>
      <c r="AO22" s="5" t="s">
        <v>108</v>
      </c>
      <c r="AP22" s="5" t="s">
        <v>108</v>
      </c>
      <c r="AQ22" s="5" t="s">
        <v>108</v>
      </c>
      <c r="AR22" s="5" t="s">
        <v>108</v>
      </c>
      <c r="AS22" s="5" t="s">
        <v>108</v>
      </c>
      <c r="AT22" s="5" t="s">
        <v>108</v>
      </c>
      <c r="AU22" s="5" t="s">
        <v>108</v>
      </c>
      <c r="AV22" s="5" t="s">
        <v>108</v>
      </c>
      <c r="AW22" s="5" t="s">
        <v>173</v>
      </c>
      <c r="AX22" s="10" t="s">
        <v>108</v>
      </c>
      <c r="AY22" s="10" t="s">
        <v>108</v>
      </c>
      <c r="AZ22" s="10" t="s">
        <v>108</v>
      </c>
      <c r="BA22" s="10" t="s">
        <v>108</v>
      </c>
      <c r="BB22" s="10" t="s">
        <v>108</v>
      </c>
      <c r="BC22" s="5" t="s">
        <v>108</v>
      </c>
      <c r="BD22" s="5" t="s">
        <v>108</v>
      </c>
      <c r="BE22" s="5" t="s">
        <v>108</v>
      </c>
      <c r="BF22" s="5" t="s">
        <v>108</v>
      </c>
      <c r="BG22" s="5" t="s">
        <v>108</v>
      </c>
      <c r="BH22" s="5" t="s">
        <v>108</v>
      </c>
      <c r="BI22" s="5" t="s">
        <v>108</v>
      </c>
      <c r="BJ22" s="5" t="s">
        <v>108</v>
      </c>
      <c r="BK22" s="5" t="s">
        <v>108</v>
      </c>
      <c r="BL22" s="5" t="s">
        <v>108</v>
      </c>
      <c r="BM22" s="5" t="s">
        <v>108</v>
      </c>
      <c r="BN22" s="5" t="s">
        <v>108</v>
      </c>
      <c r="BO22" s="5" t="s">
        <v>108</v>
      </c>
      <c r="BP22" s="5" t="s">
        <v>108</v>
      </c>
      <c r="BQ22" s="5" t="s">
        <v>108</v>
      </c>
      <c r="BR22" s="5" t="s">
        <v>108</v>
      </c>
      <c r="BS22" s="5" t="s">
        <v>348</v>
      </c>
      <c r="BT22" s="5" t="s">
        <v>108</v>
      </c>
      <c r="BU22" s="5" t="s">
        <v>349</v>
      </c>
      <c r="BV22" s="5" t="s">
        <v>108</v>
      </c>
      <c r="BW22" s="5" t="s">
        <v>350</v>
      </c>
      <c r="BX22" s="5" t="s">
        <v>122</v>
      </c>
      <c r="BY22" s="5" t="s">
        <v>351</v>
      </c>
      <c r="BZ22" s="10" t="s">
        <v>108</v>
      </c>
      <c r="CA22" s="5" t="s">
        <v>108</v>
      </c>
      <c r="CB22" s="5" t="s">
        <v>108</v>
      </c>
      <c r="CC22" s="5" t="s">
        <v>108</v>
      </c>
      <c r="CD22" s="5" t="s">
        <v>108</v>
      </c>
      <c r="CE22" s="5" t="s">
        <v>108</v>
      </c>
      <c r="CF22" s="5" t="s">
        <v>108</v>
      </c>
      <c r="CG22" s="5" t="s">
        <v>108</v>
      </c>
      <c r="CH22" s="5" t="s">
        <v>108</v>
      </c>
      <c r="CI22" s="5" t="s">
        <v>108</v>
      </c>
      <c r="CJ22" s="5" t="s">
        <v>108</v>
      </c>
      <c r="CK22" s="5" t="s">
        <v>108</v>
      </c>
      <c r="CL22" s="5" t="s">
        <v>108</v>
      </c>
      <c r="CM22" s="5" t="s">
        <v>108</v>
      </c>
      <c r="CN22" s="5" t="s">
        <v>108</v>
      </c>
      <c r="CO22" s="5" t="s">
        <v>108</v>
      </c>
      <c r="CP22" s="5" t="s">
        <v>108</v>
      </c>
      <c r="CQ22" s="5" t="s">
        <v>108</v>
      </c>
      <c r="CR22" s="5" t="s">
        <v>108</v>
      </c>
      <c r="CS22" s="5" t="s">
        <v>108</v>
      </c>
      <c r="CT22" s="10" t="s">
        <v>352</v>
      </c>
      <c r="CU22" s="5" t="s">
        <v>108</v>
      </c>
      <c r="CV22" s="5" t="s">
        <v>108</v>
      </c>
      <c r="CW22" s="5" t="s">
        <v>108</v>
      </c>
      <c r="CX22" s="5" t="s">
        <v>108</v>
      </c>
      <c r="CY22" s="13" t="s">
        <v>353</v>
      </c>
      <c r="CZ22" s="6"/>
      <c r="DA22" s="6"/>
      <c r="DB22" s="6"/>
      <c r="DC22" s="6"/>
      <c r="DD22" s="6"/>
      <c r="DE22" s="6"/>
      <c r="DF22" s="6"/>
      <c r="DG22" s="6"/>
      <c r="DH22" s="6"/>
      <c r="DI22" s="6"/>
    </row>
    <row r="23">
      <c r="A23" s="5" t="s">
        <v>103</v>
      </c>
      <c r="B23" s="5" t="s">
        <v>104</v>
      </c>
      <c r="C23" s="5" t="s">
        <v>341</v>
      </c>
      <c r="D23" s="5">
        <v>75309.0</v>
      </c>
      <c r="E23" s="5" t="s">
        <v>354</v>
      </c>
      <c r="F23" s="5">
        <v>2022.0</v>
      </c>
      <c r="G23" s="5" t="s">
        <v>216</v>
      </c>
      <c r="H23" s="5" t="s">
        <v>108</v>
      </c>
      <c r="I23" s="5" t="s">
        <v>217</v>
      </c>
      <c r="J23" s="5" t="s">
        <v>110</v>
      </c>
      <c r="K23" s="5" t="s">
        <v>111</v>
      </c>
      <c r="L23" s="5" t="s">
        <v>108</v>
      </c>
      <c r="M23" s="5" t="s">
        <v>218</v>
      </c>
      <c r="N23" s="5">
        <v>2.0</v>
      </c>
      <c r="O23" s="10" t="s">
        <v>355</v>
      </c>
      <c r="P23" s="5" t="s">
        <v>356</v>
      </c>
      <c r="Q23" s="5" t="s">
        <v>357</v>
      </c>
      <c r="R23" s="5" t="s">
        <v>181</v>
      </c>
      <c r="S23" s="5" t="s">
        <v>358</v>
      </c>
      <c r="T23" s="5">
        <v>61.968017</v>
      </c>
      <c r="U23" s="5">
        <v>-145.342695</v>
      </c>
      <c r="V23" s="5">
        <v>346.921</v>
      </c>
      <c r="W23" s="5">
        <v>1168.0</v>
      </c>
      <c r="X23" s="5">
        <v>830.0</v>
      </c>
      <c r="Y23" s="5" t="s">
        <v>108</v>
      </c>
      <c r="Z23" s="5" t="s">
        <v>170</v>
      </c>
      <c r="AA23" s="5" t="s">
        <v>108</v>
      </c>
      <c r="AB23" s="10" t="s">
        <v>108</v>
      </c>
      <c r="AC23" s="5" t="s">
        <v>359</v>
      </c>
      <c r="AD23" s="5" t="s">
        <v>108</v>
      </c>
      <c r="AE23" s="5" t="s">
        <v>108</v>
      </c>
      <c r="AF23" s="5" t="s">
        <v>108</v>
      </c>
      <c r="AG23" s="5" t="s">
        <v>108</v>
      </c>
      <c r="AH23" s="5" t="s">
        <v>108</v>
      </c>
      <c r="AI23" s="15" t="s">
        <v>108</v>
      </c>
      <c r="AJ23" s="14" t="s">
        <v>108</v>
      </c>
      <c r="AK23" s="5" t="s">
        <v>108</v>
      </c>
      <c r="AL23" s="9" t="s">
        <v>108</v>
      </c>
      <c r="AM23" s="5">
        <v>1.0</v>
      </c>
      <c r="AN23" s="5" t="s">
        <v>108</v>
      </c>
      <c r="AO23" s="5" t="s">
        <v>108</v>
      </c>
      <c r="AP23" s="5" t="s">
        <v>108</v>
      </c>
      <c r="AQ23" s="5" t="s">
        <v>108</v>
      </c>
      <c r="AR23" s="5" t="s">
        <v>108</v>
      </c>
      <c r="AS23" s="5" t="s">
        <v>108</v>
      </c>
      <c r="AT23" s="5" t="s">
        <v>108</v>
      </c>
      <c r="AU23" s="5" t="s">
        <v>108</v>
      </c>
      <c r="AV23" s="5" t="s">
        <v>108</v>
      </c>
      <c r="AW23" s="5" t="s">
        <v>173</v>
      </c>
      <c r="AX23" s="10" t="s">
        <v>108</v>
      </c>
      <c r="AY23" s="10" t="s">
        <v>108</v>
      </c>
      <c r="AZ23" s="10" t="s">
        <v>108</v>
      </c>
      <c r="BA23" s="10" t="s">
        <v>108</v>
      </c>
      <c r="BB23" s="10" t="s">
        <v>108</v>
      </c>
      <c r="BC23" s="5" t="s">
        <v>108</v>
      </c>
      <c r="BD23" s="5" t="s">
        <v>108</v>
      </c>
      <c r="BE23" s="5" t="s">
        <v>108</v>
      </c>
      <c r="BF23" s="5" t="s">
        <v>108</v>
      </c>
      <c r="BG23" s="5" t="s">
        <v>108</v>
      </c>
      <c r="BH23" s="5" t="s">
        <v>108</v>
      </c>
      <c r="BI23" s="5" t="s">
        <v>108</v>
      </c>
      <c r="BJ23" s="5" t="s">
        <v>108</v>
      </c>
      <c r="BK23" s="5" t="s">
        <v>108</v>
      </c>
      <c r="BL23" s="5" t="s">
        <v>108</v>
      </c>
      <c r="BM23" s="5" t="s">
        <v>108</v>
      </c>
      <c r="BN23" s="5" t="s">
        <v>108</v>
      </c>
      <c r="BO23" s="5" t="s">
        <v>108</v>
      </c>
      <c r="BP23" s="5" t="s">
        <v>108</v>
      </c>
      <c r="BQ23" s="5" t="s">
        <v>108</v>
      </c>
      <c r="BR23" s="5" t="s">
        <v>108</v>
      </c>
      <c r="BS23" s="5" t="s">
        <v>108</v>
      </c>
      <c r="BT23" s="5" t="s">
        <v>108</v>
      </c>
      <c r="BU23" s="5" t="s">
        <v>218</v>
      </c>
      <c r="BV23" s="5" t="s">
        <v>108</v>
      </c>
      <c r="BW23" s="5" t="s">
        <v>108</v>
      </c>
      <c r="BX23" s="5" t="s">
        <v>122</v>
      </c>
      <c r="BY23" s="10" t="s">
        <v>108</v>
      </c>
      <c r="BZ23" s="10" t="s">
        <v>108</v>
      </c>
      <c r="CA23" s="5" t="s">
        <v>108</v>
      </c>
      <c r="CB23" s="5" t="s">
        <v>108</v>
      </c>
      <c r="CC23" s="5" t="s">
        <v>108</v>
      </c>
      <c r="CD23" s="5" t="s">
        <v>108</v>
      </c>
      <c r="CE23" s="5" t="s">
        <v>108</v>
      </c>
      <c r="CF23" s="5" t="s">
        <v>108</v>
      </c>
      <c r="CG23" s="5" t="s">
        <v>108</v>
      </c>
      <c r="CH23" s="5" t="s">
        <v>108</v>
      </c>
      <c r="CI23" s="5" t="s">
        <v>108</v>
      </c>
      <c r="CJ23" s="5" t="s">
        <v>108</v>
      </c>
      <c r="CK23" s="5" t="s">
        <v>108</v>
      </c>
      <c r="CL23" s="5" t="s">
        <v>108</v>
      </c>
      <c r="CM23" s="5" t="s">
        <v>108</v>
      </c>
      <c r="CN23" s="5" t="s">
        <v>108</v>
      </c>
      <c r="CO23" s="5" t="s">
        <v>108</v>
      </c>
      <c r="CP23" s="5" t="s">
        <v>108</v>
      </c>
      <c r="CQ23" s="5" t="s">
        <v>108</v>
      </c>
      <c r="CR23" s="5" t="s">
        <v>108</v>
      </c>
      <c r="CS23" s="5" t="s">
        <v>360</v>
      </c>
      <c r="CT23" s="10" t="s">
        <v>108</v>
      </c>
      <c r="CU23" s="5" t="s">
        <v>121</v>
      </c>
      <c r="CV23" s="5" t="s">
        <v>108</v>
      </c>
      <c r="CW23" s="5" t="s">
        <v>108</v>
      </c>
      <c r="CX23" s="5" t="s">
        <v>108</v>
      </c>
      <c r="CY23" s="13" t="s">
        <v>361</v>
      </c>
      <c r="CZ23" s="6"/>
      <c r="DA23" s="6"/>
      <c r="DB23" s="6"/>
      <c r="DC23" s="6"/>
      <c r="DD23" s="6"/>
      <c r="DE23" s="6"/>
      <c r="DF23" s="6"/>
      <c r="DG23" s="6"/>
      <c r="DH23" s="6"/>
      <c r="DI23" s="6"/>
    </row>
    <row r="24">
      <c r="A24" s="5"/>
      <c r="B24" s="5"/>
      <c r="C24" s="6"/>
      <c r="D24" s="6"/>
      <c r="E24" s="6"/>
      <c r="F24" s="6"/>
      <c r="G24" s="6"/>
      <c r="H24" s="6"/>
      <c r="I24" s="6"/>
      <c r="J24" s="6"/>
      <c r="K24" s="6"/>
      <c r="L24" s="6"/>
      <c r="M24" s="6"/>
      <c r="N24" s="6"/>
      <c r="O24" s="10"/>
      <c r="P24" s="6"/>
      <c r="Q24" s="6"/>
      <c r="R24" s="6"/>
      <c r="S24" s="6"/>
      <c r="T24" s="6"/>
      <c r="U24" s="6"/>
      <c r="V24" s="6"/>
      <c r="W24" s="6"/>
      <c r="X24" s="6"/>
      <c r="Y24" s="6"/>
      <c r="Z24" s="6"/>
      <c r="AA24" s="6"/>
      <c r="AB24" s="6"/>
      <c r="AC24" s="6"/>
      <c r="AD24" s="6"/>
      <c r="AE24" s="5" t="s">
        <v>108</v>
      </c>
      <c r="AF24" s="5"/>
      <c r="AG24" s="5"/>
      <c r="AH24" s="6"/>
      <c r="AI24" s="11"/>
      <c r="AJ24" s="12"/>
      <c r="AK24" s="6"/>
      <c r="AL24" s="10"/>
      <c r="AM24" s="6"/>
      <c r="AN24" s="6"/>
      <c r="AO24" s="6"/>
      <c r="AP24" s="6"/>
      <c r="AQ24" s="6"/>
      <c r="AR24" s="6"/>
      <c r="AS24" s="6"/>
      <c r="AT24" s="6"/>
      <c r="AU24" s="6"/>
      <c r="AV24" s="6"/>
      <c r="AW24" s="6"/>
      <c r="AX24" s="6"/>
      <c r="AY24" s="6"/>
      <c r="AZ24" s="6"/>
      <c r="BA24" s="6"/>
      <c r="BB24" s="6"/>
      <c r="BC24" s="6"/>
      <c r="BD24" s="6"/>
      <c r="BE24" s="6"/>
      <c r="BF24" s="6"/>
      <c r="BG24" s="6"/>
      <c r="BH24" s="6"/>
      <c r="BI24" s="6"/>
      <c r="BJ24" s="6"/>
      <c r="BK24" s="5"/>
      <c r="BL24" s="6"/>
      <c r="BM24" s="6"/>
      <c r="BN24" s="6"/>
      <c r="BO24" s="6"/>
      <c r="BP24" s="6"/>
      <c r="BQ24" s="6"/>
      <c r="BR24" s="6"/>
      <c r="BS24" s="6"/>
      <c r="BT24" s="6"/>
      <c r="BU24" s="6"/>
      <c r="BV24" s="6"/>
      <c r="BW24" s="6"/>
      <c r="BX24" s="6"/>
      <c r="BY24" s="6"/>
      <c r="BZ24" s="10" t="s">
        <v>108</v>
      </c>
      <c r="CA24" s="6"/>
      <c r="CB24" s="6"/>
      <c r="CC24" s="6"/>
      <c r="CD24" s="6"/>
      <c r="CE24" s="6"/>
      <c r="CF24" s="6"/>
      <c r="CG24" s="6"/>
      <c r="CH24" s="6"/>
      <c r="CI24" s="6"/>
      <c r="CJ24" s="6"/>
      <c r="CK24" s="6"/>
      <c r="CL24" s="6"/>
      <c r="CM24" s="6"/>
      <c r="CN24" s="6"/>
      <c r="CO24" s="6"/>
      <c r="CP24" s="6"/>
      <c r="CQ24" s="6"/>
      <c r="CR24" s="6"/>
      <c r="CS24" s="6"/>
      <c r="CT24" s="18"/>
      <c r="CU24" s="6"/>
      <c r="CV24" s="6"/>
      <c r="CW24" s="6"/>
      <c r="CX24" s="6"/>
      <c r="CY24" s="6"/>
      <c r="CZ24" s="6"/>
      <c r="DA24" s="6"/>
      <c r="DB24" s="6"/>
      <c r="DC24" s="6"/>
      <c r="DD24" s="6"/>
      <c r="DE24" s="6"/>
      <c r="DF24" s="6"/>
      <c r="DG24" s="6"/>
      <c r="DH24" s="6"/>
      <c r="DI24" s="6"/>
    </row>
    <row r="25">
      <c r="A25" s="5" t="s">
        <v>103</v>
      </c>
      <c r="B25" s="5" t="s">
        <v>362</v>
      </c>
      <c r="C25" s="5" t="s">
        <v>363</v>
      </c>
      <c r="D25" s="5">
        <v>1783.0</v>
      </c>
      <c r="E25" s="5" t="s">
        <v>108</v>
      </c>
      <c r="F25" s="5">
        <v>1985.0</v>
      </c>
      <c r="G25" s="5" t="s">
        <v>108</v>
      </c>
      <c r="H25" s="5" t="s">
        <v>108</v>
      </c>
      <c r="I25" s="5" t="s">
        <v>108</v>
      </c>
      <c r="J25" s="5" t="s">
        <v>127</v>
      </c>
      <c r="K25" s="5" t="s">
        <v>202</v>
      </c>
      <c r="L25" s="5" t="s">
        <v>108</v>
      </c>
      <c r="M25" s="5" t="s">
        <v>202</v>
      </c>
      <c r="N25" s="5">
        <v>2.0</v>
      </c>
      <c r="O25" s="10" t="s">
        <v>364</v>
      </c>
      <c r="P25" s="5" t="s">
        <v>365</v>
      </c>
      <c r="Q25" s="5" t="s">
        <v>366</v>
      </c>
      <c r="R25" s="5" t="s">
        <v>108</v>
      </c>
      <c r="S25" s="5" t="s">
        <v>108</v>
      </c>
      <c r="T25" s="5" t="s">
        <v>108</v>
      </c>
      <c r="U25" s="5" t="s">
        <v>108</v>
      </c>
      <c r="V25" s="5" t="s">
        <v>108</v>
      </c>
      <c r="W25" s="5" t="s">
        <v>108</v>
      </c>
      <c r="X25" s="5">
        <v>207.0</v>
      </c>
      <c r="Y25" s="5" t="s">
        <v>108</v>
      </c>
      <c r="Z25" s="5" t="s">
        <v>108</v>
      </c>
      <c r="AA25" s="5" t="s">
        <v>108</v>
      </c>
      <c r="AB25" s="10" t="s">
        <v>108</v>
      </c>
      <c r="AC25" s="5" t="s">
        <v>367</v>
      </c>
      <c r="AD25" s="5" t="s">
        <v>368</v>
      </c>
      <c r="AE25" s="5" t="s">
        <v>108</v>
      </c>
      <c r="AF25" s="5" t="s">
        <v>108</v>
      </c>
      <c r="AG25" s="5" t="s">
        <v>108</v>
      </c>
      <c r="AH25" s="5" t="s">
        <v>108</v>
      </c>
      <c r="AI25" s="11">
        <f>CONVERT(AK25, "yd", "m")</f>
        <v>1207.008</v>
      </c>
      <c r="AJ25" s="12">
        <f>CONVERT(AI25, "m", "ft")</f>
        <v>3960</v>
      </c>
      <c r="AK25" s="5">
        <v>1320.0</v>
      </c>
      <c r="AL25" s="10" t="s">
        <v>108</v>
      </c>
      <c r="AM25" s="5" t="s">
        <v>108</v>
      </c>
      <c r="AN25" s="5" t="s">
        <v>108</v>
      </c>
      <c r="AO25" s="5" t="s">
        <v>108</v>
      </c>
      <c r="AP25" s="5" t="s">
        <v>108</v>
      </c>
      <c r="AQ25" s="5" t="s">
        <v>108</v>
      </c>
      <c r="AR25" s="5" t="s">
        <v>108</v>
      </c>
      <c r="AS25" s="5" t="s">
        <v>108</v>
      </c>
      <c r="AT25" s="5" t="s">
        <v>108</v>
      </c>
      <c r="AU25" s="5" t="s">
        <v>108</v>
      </c>
      <c r="AV25" s="5" t="s">
        <v>108</v>
      </c>
      <c r="AW25" s="5" t="s">
        <v>108</v>
      </c>
      <c r="AX25" s="5" t="s">
        <v>108</v>
      </c>
      <c r="AY25" s="5" t="s">
        <v>108</v>
      </c>
      <c r="AZ25" s="5" t="s">
        <v>108</v>
      </c>
      <c r="BA25" s="5" t="s">
        <v>108</v>
      </c>
      <c r="BB25" s="5" t="s">
        <v>108</v>
      </c>
      <c r="BC25" s="5" t="s">
        <v>108</v>
      </c>
      <c r="BD25" s="5" t="s">
        <v>108</v>
      </c>
      <c r="BE25" s="5" t="s">
        <v>108</v>
      </c>
      <c r="BF25" s="5" t="s">
        <v>108</v>
      </c>
      <c r="BG25" s="5" t="s">
        <v>108</v>
      </c>
      <c r="BH25" s="5" t="s">
        <v>108</v>
      </c>
      <c r="BI25" s="5" t="s">
        <v>108</v>
      </c>
      <c r="BJ25" s="5" t="s">
        <v>108</v>
      </c>
      <c r="BK25" s="5" t="s">
        <v>108</v>
      </c>
      <c r="BL25" s="5" t="s">
        <v>108</v>
      </c>
      <c r="BM25" s="5" t="s">
        <v>108</v>
      </c>
      <c r="BN25" s="5" t="s">
        <v>108</v>
      </c>
      <c r="BO25" s="5" t="s">
        <v>108</v>
      </c>
      <c r="BP25" s="5" t="s">
        <v>108</v>
      </c>
      <c r="BQ25" s="5" t="s">
        <v>108</v>
      </c>
      <c r="BR25" s="5" t="s">
        <v>108</v>
      </c>
      <c r="BS25" s="5" t="s">
        <v>108</v>
      </c>
      <c r="BT25" s="5" t="s">
        <v>108</v>
      </c>
      <c r="BU25" s="5" t="s">
        <v>369</v>
      </c>
      <c r="BV25" s="5" t="s">
        <v>108</v>
      </c>
      <c r="BW25" s="5" t="s">
        <v>370</v>
      </c>
      <c r="BX25" s="5" t="s">
        <v>108</v>
      </c>
      <c r="BY25" s="10" t="s">
        <v>108</v>
      </c>
      <c r="BZ25" s="10" t="s">
        <v>108</v>
      </c>
      <c r="CA25" s="5" t="s">
        <v>371</v>
      </c>
      <c r="CB25" s="5" t="s">
        <v>108</v>
      </c>
      <c r="CC25" s="5" t="s">
        <v>108</v>
      </c>
      <c r="CD25" s="5" t="s">
        <v>108</v>
      </c>
      <c r="CE25" s="5" t="s">
        <v>108</v>
      </c>
      <c r="CF25" s="5" t="s">
        <v>108</v>
      </c>
      <c r="CG25" s="5" t="s">
        <v>108</v>
      </c>
      <c r="CH25" s="5" t="s">
        <v>108</v>
      </c>
      <c r="CI25" s="5" t="s">
        <v>108</v>
      </c>
      <c r="CJ25" s="5" t="s">
        <v>108</v>
      </c>
      <c r="CK25" s="5" t="s">
        <v>108</v>
      </c>
      <c r="CL25" s="5" t="s">
        <v>108</v>
      </c>
      <c r="CM25" s="5" t="s">
        <v>108</v>
      </c>
      <c r="CN25" s="5" t="s">
        <v>108</v>
      </c>
      <c r="CO25" s="5" t="s">
        <v>108</v>
      </c>
      <c r="CP25" s="5" t="s">
        <v>108</v>
      </c>
      <c r="CQ25" s="5" t="s">
        <v>108</v>
      </c>
      <c r="CR25" s="5" t="s">
        <v>108</v>
      </c>
      <c r="CS25" s="5" t="s">
        <v>108</v>
      </c>
      <c r="CT25" s="5" t="s">
        <v>108</v>
      </c>
      <c r="CU25" s="5" t="s">
        <v>108</v>
      </c>
      <c r="CV25" s="5" t="s">
        <v>108</v>
      </c>
      <c r="CW25" s="5" t="s">
        <v>108</v>
      </c>
      <c r="CX25" s="5" t="s">
        <v>108</v>
      </c>
      <c r="CY25" s="13" t="s">
        <v>372</v>
      </c>
      <c r="CZ25" s="6"/>
      <c r="DA25" s="6"/>
      <c r="DB25" s="6"/>
      <c r="DC25" s="6"/>
      <c r="DD25" s="6"/>
      <c r="DE25" s="6"/>
      <c r="DF25" s="6"/>
      <c r="DG25" s="6"/>
      <c r="DH25" s="6"/>
      <c r="DI25" s="6"/>
    </row>
    <row r="26">
      <c r="A26" s="5" t="s">
        <v>103</v>
      </c>
      <c r="B26" s="5" t="s">
        <v>362</v>
      </c>
      <c r="C26" s="5" t="s">
        <v>373</v>
      </c>
      <c r="D26" s="5">
        <v>26513.0</v>
      </c>
      <c r="E26" s="5" t="s">
        <v>374</v>
      </c>
      <c r="F26" s="5">
        <v>1979.0</v>
      </c>
      <c r="G26" s="5" t="s">
        <v>138</v>
      </c>
      <c r="H26" s="5" t="s">
        <v>108</v>
      </c>
      <c r="I26" s="5" t="s">
        <v>139</v>
      </c>
      <c r="J26" s="5" t="s">
        <v>110</v>
      </c>
      <c r="K26" s="5" t="s">
        <v>111</v>
      </c>
      <c r="L26" s="5" t="s">
        <v>108</v>
      </c>
      <c r="M26" s="5" t="s">
        <v>375</v>
      </c>
      <c r="N26" s="5">
        <v>1.0</v>
      </c>
      <c r="O26" s="10" t="s">
        <v>376</v>
      </c>
      <c r="P26" s="5" t="s">
        <v>377</v>
      </c>
      <c r="Q26" s="5" t="s">
        <v>378</v>
      </c>
      <c r="R26" s="5" t="s">
        <v>379</v>
      </c>
      <c r="S26" s="5" t="s">
        <v>108</v>
      </c>
      <c r="T26" s="5" t="s">
        <v>108</v>
      </c>
      <c r="U26" s="5" t="s">
        <v>108</v>
      </c>
      <c r="V26" s="5" t="s">
        <v>108</v>
      </c>
      <c r="W26" s="5" t="s">
        <v>108</v>
      </c>
      <c r="X26" s="5">
        <v>2300.0</v>
      </c>
      <c r="Y26" s="5" t="s">
        <v>108</v>
      </c>
      <c r="Z26" s="5" t="s">
        <v>108</v>
      </c>
      <c r="AA26" s="5" t="s">
        <v>108</v>
      </c>
      <c r="AB26" s="10" t="s">
        <v>108</v>
      </c>
      <c r="AC26" s="5" t="s">
        <v>380</v>
      </c>
      <c r="AD26" s="5" t="s">
        <v>108</v>
      </c>
      <c r="AE26" s="5" t="s">
        <v>108</v>
      </c>
      <c r="AF26" s="5" t="s">
        <v>108</v>
      </c>
      <c r="AG26" s="5" t="s">
        <v>108</v>
      </c>
      <c r="AH26" s="5" t="s">
        <v>108</v>
      </c>
      <c r="AI26" s="15" t="s">
        <v>108</v>
      </c>
      <c r="AJ26" s="14" t="s">
        <v>108</v>
      </c>
      <c r="AK26" s="5" t="s">
        <v>108</v>
      </c>
      <c r="AL26" s="10" t="s">
        <v>108</v>
      </c>
      <c r="AM26" s="5">
        <v>1.0</v>
      </c>
      <c r="AN26" s="5">
        <v>7.0</v>
      </c>
      <c r="AO26" s="5" t="s">
        <v>108</v>
      </c>
      <c r="AP26" s="5" t="s">
        <v>108</v>
      </c>
      <c r="AQ26" s="5" t="s">
        <v>108</v>
      </c>
      <c r="AR26" s="5" t="s">
        <v>108</v>
      </c>
      <c r="AS26" s="5" t="s">
        <v>108</v>
      </c>
      <c r="AT26" s="5" t="s">
        <v>108</v>
      </c>
      <c r="AU26" s="5" t="s">
        <v>108</v>
      </c>
      <c r="AV26" s="5" t="s">
        <v>108</v>
      </c>
      <c r="AW26" s="5" t="s">
        <v>173</v>
      </c>
      <c r="AX26" s="5" t="s">
        <v>108</v>
      </c>
      <c r="AY26" s="5" t="s">
        <v>108</v>
      </c>
      <c r="AZ26" s="5" t="s">
        <v>108</v>
      </c>
      <c r="BA26" s="5" t="s">
        <v>108</v>
      </c>
      <c r="BB26" s="5" t="s">
        <v>108</v>
      </c>
      <c r="BC26" s="5" t="s">
        <v>235</v>
      </c>
      <c r="BD26" s="5" t="s">
        <v>381</v>
      </c>
      <c r="BE26" s="5" t="s">
        <v>382</v>
      </c>
      <c r="BF26" s="5" t="s">
        <v>108</v>
      </c>
      <c r="BG26" s="5" t="s">
        <v>121</v>
      </c>
      <c r="BH26" s="5" t="s">
        <v>108</v>
      </c>
      <c r="BI26" s="5" t="s">
        <v>108</v>
      </c>
      <c r="BJ26" s="5" t="s">
        <v>108</v>
      </c>
      <c r="BK26" s="5" t="s">
        <v>108</v>
      </c>
      <c r="BL26" s="5" t="s">
        <v>108</v>
      </c>
      <c r="BM26" s="5" t="s">
        <v>108</v>
      </c>
      <c r="BN26" s="5" t="s">
        <v>108</v>
      </c>
      <c r="BO26" s="5" t="s">
        <v>108</v>
      </c>
      <c r="BP26" s="5" t="s">
        <v>383</v>
      </c>
      <c r="BQ26" s="5" t="s">
        <v>108</v>
      </c>
      <c r="BR26" s="5" t="s">
        <v>108</v>
      </c>
      <c r="BS26" s="5" t="s">
        <v>384</v>
      </c>
      <c r="BT26" s="5" t="s">
        <v>108</v>
      </c>
      <c r="BU26" s="5" t="s">
        <v>385</v>
      </c>
      <c r="BV26" s="5" t="s">
        <v>121</v>
      </c>
      <c r="BW26" s="5" t="s">
        <v>386</v>
      </c>
      <c r="BX26" s="5" t="s">
        <v>122</v>
      </c>
      <c r="BY26" s="10" t="s">
        <v>108</v>
      </c>
      <c r="BZ26" s="10" t="s">
        <v>108</v>
      </c>
      <c r="CA26" s="5" t="s">
        <v>387</v>
      </c>
      <c r="CB26" s="5" t="s">
        <v>108</v>
      </c>
      <c r="CC26" s="5" t="s">
        <v>108</v>
      </c>
      <c r="CD26" s="5" t="s">
        <v>108</v>
      </c>
      <c r="CE26" s="5" t="s">
        <v>108</v>
      </c>
      <c r="CF26" s="5" t="s">
        <v>108</v>
      </c>
      <c r="CG26" s="5" t="s">
        <v>108</v>
      </c>
      <c r="CH26" s="5" t="s">
        <v>108</v>
      </c>
      <c r="CI26" s="5" t="s">
        <v>108</v>
      </c>
      <c r="CJ26" s="5" t="s">
        <v>108</v>
      </c>
      <c r="CK26" s="5" t="s">
        <v>108</v>
      </c>
      <c r="CL26" s="5" t="s">
        <v>108</v>
      </c>
      <c r="CM26" s="5" t="s">
        <v>108</v>
      </c>
      <c r="CN26" s="5" t="s">
        <v>108</v>
      </c>
      <c r="CO26" s="5" t="s">
        <v>108</v>
      </c>
      <c r="CP26" s="5" t="s">
        <v>108</v>
      </c>
      <c r="CQ26" s="5" t="s">
        <v>108</v>
      </c>
      <c r="CR26" s="5" t="s">
        <v>108</v>
      </c>
      <c r="CS26" s="5" t="s">
        <v>108</v>
      </c>
      <c r="CT26" s="13" t="s">
        <v>388</v>
      </c>
      <c r="CU26" s="5" t="s">
        <v>108</v>
      </c>
      <c r="CV26" s="5" t="s">
        <v>108</v>
      </c>
      <c r="CW26" s="5" t="s">
        <v>108</v>
      </c>
      <c r="CX26" s="5" t="s">
        <v>108</v>
      </c>
      <c r="CY26" s="13" t="s">
        <v>389</v>
      </c>
      <c r="CZ26" s="6"/>
      <c r="DA26" s="6"/>
      <c r="DB26" s="6"/>
      <c r="DC26" s="6"/>
      <c r="DD26" s="6"/>
      <c r="DE26" s="6"/>
      <c r="DF26" s="6"/>
      <c r="DG26" s="6"/>
      <c r="DH26" s="6"/>
      <c r="DI26" s="6"/>
    </row>
    <row r="27">
      <c r="A27" s="5" t="s">
        <v>103</v>
      </c>
      <c r="B27" s="5" t="s">
        <v>362</v>
      </c>
      <c r="C27" s="5" t="s">
        <v>373</v>
      </c>
      <c r="D27" s="5">
        <v>71896.0</v>
      </c>
      <c r="E27" s="5" t="s">
        <v>390</v>
      </c>
      <c r="F27" s="5">
        <v>2021.0</v>
      </c>
      <c r="G27" s="5" t="s">
        <v>244</v>
      </c>
      <c r="H27" s="5">
        <v>21.0</v>
      </c>
      <c r="I27" s="5" t="s">
        <v>139</v>
      </c>
      <c r="J27" s="5" t="s">
        <v>127</v>
      </c>
      <c r="K27" s="5" t="s">
        <v>111</v>
      </c>
      <c r="L27" s="5" t="s">
        <v>108</v>
      </c>
      <c r="M27" s="5" t="s">
        <v>218</v>
      </c>
      <c r="N27" s="5">
        <v>1.0</v>
      </c>
      <c r="O27" s="10" t="s">
        <v>391</v>
      </c>
      <c r="P27" s="5" t="s">
        <v>392</v>
      </c>
      <c r="Q27" s="5" t="s">
        <v>393</v>
      </c>
      <c r="R27" s="5" t="s">
        <v>394</v>
      </c>
      <c r="S27" s="5" t="s">
        <v>108</v>
      </c>
      <c r="T27" s="5">
        <v>30.317862</v>
      </c>
      <c r="U27" s="5">
        <v>-87.649338</v>
      </c>
      <c r="V27" s="5">
        <v>9.934</v>
      </c>
      <c r="W27" s="5">
        <v>31.0</v>
      </c>
      <c r="X27" s="5">
        <v>900.0</v>
      </c>
      <c r="Y27" s="5" t="s">
        <v>108</v>
      </c>
      <c r="Z27" s="5" t="s">
        <v>170</v>
      </c>
      <c r="AA27" s="5" t="s">
        <v>286</v>
      </c>
      <c r="AB27" s="5">
        <v>96.0</v>
      </c>
      <c r="AC27" s="5" t="s">
        <v>287</v>
      </c>
      <c r="AD27" s="5" t="s">
        <v>395</v>
      </c>
      <c r="AE27" s="5" t="s">
        <v>108</v>
      </c>
      <c r="AF27" s="5" t="s">
        <v>108</v>
      </c>
      <c r="AG27" s="5" t="s">
        <v>108</v>
      </c>
      <c r="AH27" s="5" t="s">
        <v>108</v>
      </c>
      <c r="AI27" s="11">
        <f t="shared" ref="AI27:AI29" si="5">CONVERT(AK27, "yd", "m")</f>
        <v>91.44</v>
      </c>
      <c r="AJ27" s="12">
        <f t="shared" ref="AJ27:AJ29" si="6">CONVERT(AI27, "m", "ft")</f>
        <v>300</v>
      </c>
      <c r="AK27" s="5">
        <v>100.0</v>
      </c>
      <c r="AL27" s="10" t="s">
        <v>108</v>
      </c>
      <c r="AM27" s="5">
        <v>1.0</v>
      </c>
      <c r="AN27" s="5" t="s">
        <v>108</v>
      </c>
      <c r="AO27" s="5" t="s">
        <v>108</v>
      </c>
      <c r="AP27" s="5" t="s">
        <v>108</v>
      </c>
      <c r="AQ27" s="5" t="s">
        <v>108</v>
      </c>
      <c r="AR27" s="5" t="s">
        <v>108</v>
      </c>
      <c r="AS27" s="5" t="s">
        <v>108</v>
      </c>
      <c r="AT27" s="5" t="s">
        <v>108</v>
      </c>
      <c r="AU27" s="5" t="s">
        <v>108</v>
      </c>
      <c r="AV27" s="5" t="s">
        <v>108</v>
      </c>
      <c r="AW27" s="5" t="s">
        <v>173</v>
      </c>
      <c r="AX27" s="5" t="s">
        <v>108</v>
      </c>
      <c r="AY27" s="5" t="s">
        <v>108</v>
      </c>
      <c r="AZ27" s="5" t="s">
        <v>108</v>
      </c>
      <c r="BA27" s="5" t="s">
        <v>108</v>
      </c>
      <c r="BB27" s="5" t="s">
        <v>108</v>
      </c>
      <c r="BC27" s="5" t="s">
        <v>108</v>
      </c>
      <c r="BD27" s="5" t="s">
        <v>108</v>
      </c>
      <c r="BE27" s="5" t="s">
        <v>108</v>
      </c>
      <c r="BF27" s="5" t="s">
        <v>108</v>
      </c>
      <c r="BG27" s="5" t="s">
        <v>108</v>
      </c>
      <c r="BH27" s="5" t="s">
        <v>108</v>
      </c>
      <c r="BI27" s="5" t="s">
        <v>108</v>
      </c>
      <c r="BJ27" s="5" t="s">
        <v>108</v>
      </c>
      <c r="BK27" s="5" t="s">
        <v>108</v>
      </c>
      <c r="BL27" s="5" t="s">
        <v>108</v>
      </c>
      <c r="BM27" s="5" t="s">
        <v>108</v>
      </c>
      <c r="BN27" s="5" t="s">
        <v>108</v>
      </c>
      <c r="BO27" s="5" t="s">
        <v>108</v>
      </c>
      <c r="BP27" s="5" t="s">
        <v>108</v>
      </c>
      <c r="BQ27" s="5" t="s">
        <v>108</v>
      </c>
      <c r="BR27" s="5" t="s">
        <v>108</v>
      </c>
      <c r="BS27" s="5" t="s">
        <v>108</v>
      </c>
      <c r="BT27" s="5" t="s">
        <v>108</v>
      </c>
      <c r="BU27" s="5" t="s">
        <v>218</v>
      </c>
      <c r="BV27" s="5" t="s">
        <v>108</v>
      </c>
      <c r="BW27" s="5" t="s">
        <v>108</v>
      </c>
      <c r="BX27" s="5" t="s">
        <v>122</v>
      </c>
      <c r="BY27" s="10" t="s">
        <v>108</v>
      </c>
      <c r="BZ27" s="10" t="s">
        <v>108</v>
      </c>
      <c r="CA27" s="5" t="s">
        <v>108</v>
      </c>
      <c r="CB27" s="5" t="s">
        <v>108</v>
      </c>
      <c r="CC27" s="5" t="s">
        <v>108</v>
      </c>
      <c r="CD27" s="5" t="s">
        <v>108</v>
      </c>
      <c r="CE27" s="5" t="s">
        <v>108</v>
      </c>
      <c r="CF27" s="5" t="s">
        <v>108</v>
      </c>
      <c r="CG27" s="5" t="s">
        <v>108</v>
      </c>
      <c r="CH27" s="5" t="s">
        <v>108</v>
      </c>
      <c r="CI27" s="5" t="s">
        <v>108</v>
      </c>
      <c r="CJ27" s="5" t="s">
        <v>108</v>
      </c>
      <c r="CK27" s="5" t="s">
        <v>108</v>
      </c>
      <c r="CL27" s="5" t="s">
        <v>108</v>
      </c>
      <c r="CM27" s="5" t="s">
        <v>108</v>
      </c>
      <c r="CN27" s="5" t="s">
        <v>108</v>
      </c>
      <c r="CO27" s="5" t="s">
        <v>108</v>
      </c>
      <c r="CP27" s="5" t="s">
        <v>108</v>
      </c>
      <c r="CQ27" s="5" t="s">
        <v>108</v>
      </c>
      <c r="CR27" s="5" t="s">
        <v>108</v>
      </c>
      <c r="CS27" s="5" t="s">
        <v>108</v>
      </c>
      <c r="CT27" s="19" t="s">
        <v>396</v>
      </c>
      <c r="CU27" s="5" t="s">
        <v>121</v>
      </c>
      <c r="CV27" s="5" t="s">
        <v>108</v>
      </c>
      <c r="CW27" s="5" t="s">
        <v>108</v>
      </c>
      <c r="CX27" s="5" t="s">
        <v>108</v>
      </c>
      <c r="CY27" s="13" t="s">
        <v>397</v>
      </c>
      <c r="CZ27" s="6"/>
      <c r="DA27" s="6"/>
      <c r="DB27" s="6"/>
      <c r="DC27" s="6"/>
      <c r="DD27" s="6"/>
      <c r="DE27" s="6"/>
      <c r="DF27" s="6"/>
      <c r="DG27" s="6"/>
      <c r="DH27" s="6"/>
      <c r="DI27" s="6"/>
    </row>
    <row r="28">
      <c r="A28" s="5" t="s">
        <v>103</v>
      </c>
      <c r="B28" s="5" t="s">
        <v>362</v>
      </c>
      <c r="C28" s="5" t="s">
        <v>398</v>
      </c>
      <c r="D28" s="5">
        <v>27067.0</v>
      </c>
      <c r="E28" s="5" t="s">
        <v>399</v>
      </c>
      <c r="F28" s="5">
        <v>1980.0</v>
      </c>
      <c r="G28" s="5" t="s">
        <v>400</v>
      </c>
      <c r="H28" s="5">
        <v>12.0</v>
      </c>
      <c r="I28" s="5" t="s">
        <v>109</v>
      </c>
      <c r="J28" s="5" t="s">
        <v>110</v>
      </c>
      <c r="K28" s="5" t="s">
        <v>111</v>
      </c>
      <c r="L28" s="5" t="s">
        <v>108</v>
      </c>
      <c r="M28" s="5" t="s">
        <v>218</v>
      </c>
      <c r="N28" s="5">
        <v>7.0</v>
      </c>
      <c r="O28" s="10" t="s">
        <v>401</v>
      </c>
      <c r="P28" s="5" t="s">
        <v>402</v>
      </c>
      <c r="Q28" s="5" t="s">
        <v>403</v>
      </c>
      <c r="R28" s="5" t="s">
        <v>404</v>
      </c>
      <c r="S28" s="5" t="s">
        <v>108</v>
      </c>
      <c r="T28" s="5" t="s">
        <v>108</v>
      </c>
      <c r="U28" s="5" t="s">
        <v>108</v>
      </c>
      <c r="V28" s="5" t="s">
        <v>108</v>
      </c>
      <c r="W28" s="5" t="s">
        <v>108</v>
      </c>
      <c r="X28" s="5" t="s">
        <v>108</v>
      </c>
      <c r="Y28" s="5" t="s">
        <v>274</v>
      </c>
      <c r="Z28" s="5" t="s">
        <v>170</v>
      </c>
      <c r="AA28" s="5" t="s">
        <v>223</v>
      </c>
      <c r="AB28" s="5">
        <v>99.0</v>
      </c>
      <c r="AC28" s="5" t="s">
        <v>405</v>
      </c>
      <c r="AD28" s="5" t="s">
        <v>406</v>
      </c>
      <c r="AE28" s="5" t="s">
        <v>108</v>
      </c>
      <c r="AF28" s="5" t="s">
        <v>108</v>
      </c>
      <c r="AG28" s="5" t="s">
        <v>108</v>
      </c>
      <c r="AH28" s="5">
        <v>2.5</v>
      </c>
      <c r="AI28" s="11">
        <f t="shared" si="5"/>
        <v>27.432</v>
      </c>
      <c r="AJ28" s="12">
        <f t="shared" si="6"/>
        <v>90</v>
      </c>
      <c r="AK28" s="5">
        <v>30.0</v>
      </c>
      <c r="AL28" s="10" t="s">
        <v>108</v>
      </c>
      <c r="AM28" s="5">
        <v>1.0</v>
      </c>
      <c r="AN28" s="5">
        <v>7.0</v>
      </c>
      <c r="AO28" s="5" t="s">
        <v>108</v>
      </c>
      <c r="AP28" s="5" t="s">
        <v>108</v>
      </c>
      <c r="AQ28" s="5" t="s">
        <v>108</v>
      </c>
      <c r="AR28" s="5" t="s">
        <v>108</v>
      </c>
      <c r="AS28" s="5" t="s">
        <v>108</v>
      </c>
      <c r="AT28" s="5" t="s">
        <v>108</v>
      </c>
      <c r="AU28" s="5" t="s">
        <v>108</v>
      </c>
      <c r="AV28" s="5" t="s">
        <v>108</v>
      </c>
      <c r="AW28" s="5" t="s">
        <v>173</v>
      </c>
      <c r="AX28" s="5" t="s">
        <v>108</v>
      </c>
      <c r="AY28" s="5" t="s">
        <v>108</v>
      </c>
      <c r="AZ28" s="5" t="s">
        <v>108</v>
      </c>
      <c r="BA28" s="5" t="s">
        <v>108</v>
      </c>
      <c r="BB28" s="5" t="s">
        <v>108</v>
      </c>
      <c r="BC28" s="5" t="s">
        <v>108</v>
      </c>
      <c r="BD28" s="5" t="s">
        <v>108</v>
      </c>
      <c r="BE28" s="5" t="s">
        <v>108</v>
      </c>
      <c r="BF28" s="5" t="s">
        <v>108</v>
      </c>
      <c r="BG28" s="5" t="s">
        <v>108</v>
      </c>
      <c r="BH28" s="5" t="s">
        <v>108</v>
      </c>
      <c r="BI28" s="5" t="s">
        <v>108</v>
      </c>
      <c r="BJ28" s="5" t="s">
        <v>108</v>
      </c>
      <c r="BK28" s="5" t="s">
        <v>407</v>
      </c>
      <c r="BL28" s="5" t="s">
        <v>108</v>
      </c>
      <c r="BM28" s="5" t="s">
        <v>108</v>
      </c>
      <c r="BN28" s="5" t="s">
        <v>108</v>
      </c>
      <c r="BO28" s="5" t="s">
        <v>108</v>
      </c>
      <c r="BP28" s="5" t="s">
        <v>408</v>
      </c>
      <c r="BQ28" s="5" t="s">
        <v>108</v>
      </c>
      <c r="BR28" s="5" t="s">
        <v>108</v>
      </c>
      <c r="BS28" s="5" t="s">
        <v>409</v>
      </c>
      <c r="BT28" s="5" t="s">
        <v>108</v>
      </c>
      <c r="BU28" s="5" t="s">
        <v>410</v>
      </c>
      <c r="BV28" s="5" t="s">
        <v>108</v>
      </c>
      <c r="BW28" s="5" t="s">
        <v>411</v>
      </c>
      <c r="BX28" s="5" t="s">
        <v>122</v>
      </c>
      <c r="BY28" s="10" t="s">
        <v>108</v>
      </c>
      <c r="BZ28" s="5" t="s">
        <v>121</v>
      </c>
      <c r="CA28" s="5" t="s">
        <v>108</v>
      </c>
      <c r="CB28" s="5" t="s">
        <v>108</v>
      </c>
      <c r="CC28" s="5" t="s">
        <v>108</v>
      </c>
      <c r="CD28" s="5" t="s">
        <v>108</v>
      </c>
      <c r="CE28" s="5" t="s">
        <v>108</v>
      </c>
      <c r="CF28" s="5" t="s">
        <v>108</v>
      </c>
      <c r="CG28" s="5" t="s">
        <v>108</v>
      </c>
      <c r="CH28" s="5" t="s">
        <v>108</v>
      </c>
      <c r="CI28" s="5" t="s">
        <v>108</v>
      </c>
      <c r="CJ28" s="5" t="s">
        <v>108</v>
      </c>
      <c r="CK28" s="5" t="s">
        <v>108</v>
      </c>
      <c r="CL28" s="5" t="s">
        <v>108</v>
      </c>
      <c r="CM28" s="5" t="s">
        <v>108</v>
      </c>
      <c r="CN28" s="5" t="s">
        <v>108</v>
      </c>
      <c r="CO28" s="5" t="s">
        <v>108</v>
      </c>
      <c r="CP28" s="5" t="s">
        <v>108</v>
      </c>
      <c r="CQ28" s="5" t="s">
        <v>108</v>
      </c>
      <c r="CR28" s="5" t="s">
        <v>108</v>
      </c>
      <c r="CS28" s="5" t="s">
        <v>108</v>
      </c>
      <c r="CT28" s="10" t="s">
        <v>412</v>
      </c>
      <c r="CU28" s="5" t="s">
        <v>108</v>
      </c>
      <c r="CV28" s="5" t="s">
        <v>108</v>
      </c>
      <c r="CW28" s="5" t="s">
        <v>108</v>
      </c>
      <c r="CX28" s="5" t="s">
        <v>108</v>
      </c>
      <c r="CY28" s="13" t="s">
        <v>413</v>
      </c>
      <c r="CZ28" s="6"/>
      <c r="DA28" s="6"/>
      <c r="DB28" s="6"/>
      <c r="DC28" s="6"/>
      <c r="DD28" s="6"/>
      <c r="DE28" s="6"/>
      <c r="DF28" s="6"/>
      <c r="DG28" s="6"/>
      <c r="DH28" s="6"/>
      <c r="DI28" s="6"/>
    </row>
    <row r="29">
      <c r="A29" s="5" t="s">
        <v>103</v>
      </c>
      <c r="B29" s="5" t="s">
        <v>362</v>
      </c>
      <c r="C29" s="5" t="s">
        <v>414</v>
      </c>
      <c r="D29" s="5">
        <v>21714.0</v>
      </c>
      <c r="E29" s="5" t="s">
        <v>415</v>
      </c>
      <c r="F29" s="5">
        <v>1987.0</v>
      </c>
      <c r="G29" s="5" t="s">
        <v>200</v>
      </c>
      <c r="H29" s="5" t="s">
        <v>108</v>
      </c>
      <c r="I29" s="5" t="s">
        <v>153</v>
      </c>
      <c r="J29" s="5" t="s">
        <v>127</v>
      </c>
      <c r="K29" s="5" t="s">
        <v>128</v>
      </c>
      <c r="L29" s="5" t="s">
        <v>108</v>
      </c>
      <c r="M29" s="5" t="s">
        <v>375</v>
      </c>
      <c r="N29" s="5">
        <v>2.0</v>
      </c>
      <c r="O29" s="10" t="s">
        <v>416</v>
      </c>
      <c r="P29" s="5" t="s">
        <v>417</v>
      </c>
      <c r="Q29" s="5" t="s">
        <v>418</v>
      </c>
      <c r="R29" s="5" t="s">
        <v>419</v>
      </c>
      <c r="S29" s="5" t="s">
        <v>108</v>
      </c>
      <c r="T29" s="5" t="s">
        <v>108</v>
      </c>
      <c r="U29" s="5" t="s">
        <v>108</v>
      </c>
      <c r="V29" s="5" t="s">
        <v>108</v>
      </c>
      <c r="W29" s="5" t="s">
        <v>108</v>
      </c>
      <c r="X29" s="5">
        <v>2000.0</v>
      </c>
      <c r="Y29" s="5" t="s">
        <v>420</v>
      </c>
      <c r="Z29" s="5" t="s">
        <v>170</v>
      </c>
      <c r="AA29" s="5" t="s">
        <v>159</v>
      </c>
      <c r="AB29" s="5" t="s">
        <v>108</v>
      </c>
      <c r="AC29" s="5" t="s">
        <v>421</v>
      </c>
      <c r="AD29" s="5" t="s">
        <v>422</v>
      </c>
      <c r="AE29" s="5" t="s">
        <v>108</v>
      </c>
      <c r="AF29" s="5" t="s">
        <v>108</v>
      </c>
      <c r="AG29" s="5" t="s">
        <v>108</v>
      </c>
      <c r="AH29" s="5">
        <v>5.0</v>
      </c>
      <c r="AI29" s="11">
        <f t="shared" si="5"/>
        <v>16.4592</v>
      </c>
      <c r="AJ29" s="12">
        <f t="shared" si="6"/>
        <v>54</v>
      </c>
      <c r="AK29" s="5">
        <v>18.0</v>
      </c>
      <c r="AL29" s="10" t="s">
        <v>108</v>
      </c>
      <c r="AM29" s="5" t="s">
        <v>108</v>
      </c>
      <c r="AN29" s="5">
        <v>7.0</v>
      </c>
      <c r="AO29" s="5" t="s">
        <v>108</v>
      </c>
      <c r="AP29" s="5" t="s">
        <v>108</v>
      </c>
      <c r="AQ29" s="5" t="s">
        <v>108</v>
      </c>
      <c r="AR29" s="5" t="s">
        <v>108</v>
      </c>
      <c r="AS29" s="5" t="s">
        <v>108</v>
      </c>
      <c r="AT29" s="5" t="s">
        <v>108</v>
      </c>
      <c r="AU29" s="5" t="s">
        <v>108</v>
      </c>
      <c r="AV29" s="5" t="s">
        <v>108</v>
      </c>
      <c r="AW29" s="5" t="s">
        <v>108</v>
      </c>
      <c r="AX29" s="5" t="s">
        <v>108</v>
      </c>
      <c r="AY29" s="5" t="s">
        <v>108</v>
      </c>
      <c r="AZ29" s="5" t="s">
        <v>108</v>
      </c>
      <c r="BA29" s="5" t="s">
        <v>108</v>
      </c>
      <c r="BB29" s="5" t="s">
        <v>108</v>
      </c>
      <c r="BC29" s="5" t="s">
        <v>108</v>
      </c>
      <c r="BD29" s="5" t="s">
        <v>108</v>
      </c>
      <c r="BE29" s="5" t="s">
        <v>108</v>
      </c>
      <c r="BF29" s="5" t="s">
        <v>108</v>
      </c>
      <c r="BG29" s="5" t="s">
        <v>108</v>
      </c>
      <c r="BH29" s="5" t="s">
        <v>108</v>
      </c>
      <c r="BI29" s="5" t="s">
        <v>108</v>
      </c>
      <c r="BJ29" s="5" t="s">
        <v>108</v>
      </c>
      <c r="BK29" s="5" t="s">
        <v>108</v>
      </c>
      <c r="BL29" s="5" t="s">
        <v>108</v>
      </c>
      <c r="BM29" s="5" t="s">
        <v>108</v>
      </c>
      <c r="BN29" s="5" t="s">
        <v>108</v>
      </c>
      <c r="BO29" s="5" t="s">
        <v>108</v>
      </c>
      <c r="BP29" s="5" t="s">
        <v>108</v>
      </c>
      <c r="BQ29" s="5" t="s">
        <v>108</v>
      </c>
      <c r="BR29" s="5" t="s">
        <v>108</v>
      </c>
      <c r="BS29" s="5" t="s">
        <v>108</v>
      </c>
      <c r="BT29" s="5" t="s">
        <v>108</v>
      </c>
      <c r="BU29" s="5" t="s">
        <v>423</v>
      </c>
      <c r="BV29" s="5" t="s">
        <v>108</v>
      </c>
      <c r="BW29" s="5" t="s">
        <v>108</v>
      </c>
      <c r="BX29" s="5" t="s">
        <v>108</v>
      </c>
      <c r="BY29" s="10" t="s">
        <v>108</v>
      </c>
      <c r="BZ29" s="10" t="s">
        <v>108</v>
      </c>
      <c r="CA29" s="5" t="s">
        <v>186</v>
      </c>
      <c r="CB29" s="5" t="s">
        <v>108</v>
      </c>
      <c r="CC29" s="5" t="s">
        <v>108</v>
      </c>
      <c r="CD29" s="5" t="s">
        <v>108</v>
      </c>
      <c r="CE29" s="5" t="s">
        <v>108</v>
      </c>
      <c r="CF29" s="5" t="s">
        <v>108</v>
      </c>
      <c r="CG29" s="5" t="s">
        <v>108</v>
      </c>
      <c r="CH29" s="5" t="s">
        <v>108</v>
      </c>
      <c r="CI29" s="5" t="s">
        <v>108</v>
      </c>
      <c r="CJ29" s="5" t="s">
        <v>108</v>
      </c>
      <c r="CK29" s="5" t="s">
        <v>108</v>
      </c>
      <c r="CL29" s="5" t="s">
        <v>108</v>
      </c>
      <c r="CM29" s="5" t="s">
        <v>108</v>
      </c>
      <c r="CN29" s="5" t="s">
        <v>108</v>
      </c>
      <c r="CO29" s="5" t="s">
        <v>108</v>
      </c>
      <c r="CP29" s="5" t="s">
        <v>108</v>
      </c>
      <c r="CQ29" s="5" t="s">
        <v>108</v>
      </c>
      <c r="CR29" s="5" t="s">
        <v>108</v>
      </c>
      <c r="CS29" s="5" t="s">
        <v>108</v>
      </c>
      <c r="CT29" s="10" t="s">
        <v>424</v>
      </c>
      <c r="CU29" s="5" t="s">
        <v>108</v>
      </c>
      <c r="CV29" s="5" t="s">
        <v>108</v>
      </c>
      <c r="CW29" s="5" t="s">
        <v>108</v>
      </c>
      <c r="CX29" s="5" t="s">
        <v>108</v>
      </c>
      <c r="CY29" s="13" t="s">
        <v>425</v>
      </c>
      <c r="CZ29" s="6"/>
      <c r="DA29" s="6"/>
      <c r="DB29" s="6"/>
      <c r="DC29" s="6"/>
      <c r="DD29" s="6"/>
      <c r="DE29" s="6"/>
      <c r="DF29" s="6"/>
      <c r="DG29" s="6"/>
      <c r="DH29" s="6"/>
      <c r="DI29" s="6"/>
    </row>
    <row r="30">
      <c r="A30" s="5" t="s">
        <v>103</v>
      </c>
      <c r="B30" s="5" t="s">
        <v>362</v>
      </c>
      <c r="C30" s="5" t="s">
        <v>426</v>
      </c>
      <c r="D30" s="5">
        <v>1730.0</v>
      </c>
      <c r="E30" s="5" t="s">
        <v>108</v>
      </c>
      <c r="F30" s="5">
        <v>1975.0</v>
      </c>
      <c r="G30" s="5" t="s">
        <v>108</v>
      </c>
      <c r="H30" s="5" t="s">
        <v>108</v>
      </c>
      <c r="I30" s="5" t="s">
        <v>153</v>
      </c>
      <c r="J30" s="5" t="s">
        <v>427</v>
      </c>
      <c r="K30" s="5" t="s">
        <v>111</v>
      </c>
      <c r="L30" s="5" t="s">
        <v>108</v>
      </c>
      <c r="M30" s="5" t="s">
        <v>269</v>
      </c>
      <c r="N30" s="5">
        <v>1.0</v>
      </c>
      <c r="O30" s="10" t="s">
        <v>428</v>
      </c>
      <c r="P30" s="5" t="s">
        <v>429</v>
      </c>
      <c r="Q30" s="5" t="s">
        <v>430</v>
      </c>
      <c r="R30" s="5" t="s">
        <v>108</v>
      </c>
      <c r="S30" s="5" t="s">
        <v>431</v>
      </c>
      <c r="T30" s="5" t="s">
        <v>108</v>
      </c>
      <c r="U30" s="5" t="s">
        <v>108</v>
      </c>
      <c r="V30" s="5" t="s">
        <v>108</v>
      </c>
      <c r="W30" s="5" t="s">
        <v>108</v>
      </c>
      <c r="X30" s="5">
        <v>207.0</v>
      </c>
      <c r="Y30" s="5" t="s">
        <v>108</v>
      </c>
      <c r="Z30" s="5" t="s">
        <v>108</v>
      </c>
      <c r="AA30" s="5" t="s">
        <v>108</v>
      </c>
      <c r="AB30" s="5" t="s">
        <v>108</v>
      </c>
      <c r="AC30" s="5" t="s">
        <v>432</v>
      </c>
      <c r="AD30" s="5" t="s">
        <v>406</v>
      </c>
      <c r="AE30" s="5" t="s">
        <v>108</v>
      </c>
      <c r="AF30" s="5" t="s">
        <v>108</v>
      </c>
      <c r="AG30" s="5" t="s">
        <v>108</v>
      </c>
      <c r="AH30" s="5" t="s">
        <v>108</v>
      </c>
      <c r="AI30" s="15" t="s">
        <v>108</v>
      </c>
      <c r="AJ30" s="14" t="s">
        <v>108</v>
      </c>
      <c r="AK30" s="5" t="s">
        <v>108</v>
      </c>
      <c r="AL30" s="10" t="s">
        <v>108</v>
      </c>
      <c r="AM30" s="5" t="s">
        <v>108</v>
      </c>
      <c r="AN30" s="5" t="s">
        <v>108</v>
      </c>
      <c r="AO30" s="5" t="s">
        <v>108</v>
      </c>
      <c r="AP30" s="5" t="s">
        <v>108</v>
      </c>
      <c r="AQ30" s="5" t="s">
        <v>108</v>
      </c>
      <c r="AR30" s="5" t="s">
        <v>108</v>
      </c>
      <c r="AS30" s="5" t="s">
        <v>108</v>
      </c>
      <c r="AT30" s="5" t="s">
        <v>108</v>
      </c>
      <c r="AU30" s="5" t="s">
        <v>108</v>
      </c>
      <c r="AV30" s="5" t="s">
        <v>108</v>
      </c>
      <c r="AW30" s="5" t="s">
        <v>108</v>
      </c>
      <c r="AX30" s="5" t="s">
        <v>108</v>
      </c>
      <c r="AY30" s="5" t="s">
        <v>108</v>
      </c>
      <c r="AZ30" s="5" t="s">
        <v>108</v>
      </c>
      <c r="BA30" s="5" t="s">
        <v>108</v>
      </c>
      <c r="BB30" s="5" t="s">
        <v>108</v>
      </c>
      <c r="BC30" s="5" t="s">
        <v>108</v>
      </c>
      <c r="BD30" s="5" t="s">
        <v>108</v>
      </c>
      <c r="BE30" s="5" t="s">
        <v>108</v>
      </c>
      <c r="BF30" s="5" t="s">
        <v>108</v>
      </c>
      <c r="BG30" s="5" t="s">
        <v>108</v>
      </c>
      <c r="BH30" s="5" t="s">
        <v>108</v>
      </c>
      <c r="BI30" s="5" t="s">
        <v>108</v>
      </c>
      <c r="BJ30" s="5" t="s">
        <v>108</v>
      </c>
      <c r="BK30" s="5" t="s">
        <v>108</v>
      </c>
      <c r="BL30" s="5" t="s">
        <v>108</v>
      </c>
      <c r="BM30" s="5" t="s">
        <v>108</v>
      </c>
      <c r="BN30" s="5" t="s">
        <v>309</v>
      </c>
      <c r="BO30" s="5" t="s">
        <v>108</v>
      </c>
      <c r="BP30" s="5" t="s">
        <v>108</v>
      </c>
      <c r="BQ30" s="5" t="s">
        <v>108</v>
      </c>
      <c r="BR30" s="5" t="s">
        <v>108</v>
      </c>
      <c r="BS30" s="5" t="s">
        <v>108</v>
      </c>
      <c r="BT30" s="5" t="s">
        <v>108</v>
      </c>
      <c r="BU30" s="5" t="s">
        <v>433</v>
      </c>
      <c r="BV30" s="5" t="s">
        <v>108</v>
      </c>
      <c r="BW30" s="5" t="s">
        <v>108</v>
      </c>
      <c r="BX30" s="5" t="s">
        <v>122</v>
      </c>
      <c r="BY30" s="10" t="s">
        <v>108</v>
      </c>
      <c r="BZ30" s="10" t="s">
        <v>108</v>
      </c>
      <c r="CA30" s="5" t="s">
        <v>108</v>
      </c>
      <c r="CB30" s="5" t="s">
        <v>108</v>
      </c>
      <c r="CC30" s="5" t="s">
        <v>108</v>
      </c>
      <c r="CD30" s="5" t="s">
        <v>108</v>
      </c>
      <c r="CE30" s="5" t="s">
        <v>108</v>
      </c>
      <c r="CF30" s="5" t="s">
        <v>108</v>
      </c>
      <c r="CG30" s="5" t="s">
        <v>108</v>
      </c>
      <c r="CH30" s="5" t="s">
        <v>108</v>
      </c>
      <c r="CI30" s="5" t="s">
        <v>108</v>
      </c>
      <c r="CJ30" s="5" t="s">
        <v>108</v>
      </c>
      <c r="CK30" s="5" t="s">
        <v>108</v>
      </c>
      <c r="CL30" s="5" t="s">
        <v>108</v>
      </c>
      <c r="CM30" s="5" t="s">
        <v>108</v>
      </c>
      <c r="CN30" s="5" t="s">
        <v>108</v>
      </c>
      <c r="CO30" s="5" t="s">
        <v>108</v>
      </c>
      <c r="CP30" s="5" t="s">
        <v>108</v>
      </c>
      <c r="CQ30" s="5" t="s">
        <v>108</v>
      </c>
      <c r="CR30" s="5" t="s">
        <v>108</v>
      </c>
      <c r="CS30" s="5" t="s">
        <v>108</v>
      </c>
      <c r="CT30" s="5" t="s">
        <v>108</v>
      </c>
      <c r="CU30" s="5" t="s">
        <v>108</v>
      </c>
      <c r="CV30" s="5" t="s">
        <v>108</v>
      </c>
      <c r="CW30" s="5" t="s">
        <v>108</v>
      </c>
      <c r="CX30" s="5" t="s">
        <v>108</v>
      </c>
      <c r="CY30" s="13" t="s">
        <v>434</v>
      </c>
      <c r="CZ30" s="6"/>
      <c r="DA30" s="6"/>
      <c r="DB30" s="6"/>
      <c r="DC30" s="6"/>
      <c r="DD30" s="6"/>
      <c r="DE30" s="6"/>
      <c r="DF30" s="6"/>
      <c r="DG30" s="6"/>
      <c r="DH30" s="6"/>
      <c r="DI30" s="6"/>
    </row>
    <row r="31">
      <c r="A31" s="5" t="s">
        <v>103</v>
      </c>
      <c r="B31" s="5" t="s">
        <v>362</v>
      </c>
      <c r="C31" s="5" t="s">
        <v>426</v>
      </c>
      <c r="D31" s="5">
        <v>1730.0</v>
      </c>
      <c r="E31" s="5" t="s">
        <v>108</v>
      </c>
      <c r="F31" s="5">
        <v>1991.0</v>
      </c>
      <c r="G31" s="5" t="s">
        <v>108</v>
      </c>
      <c r="H31" s="5" t="s">
        <v>108</v>
      </c>
      <c r="I31" s="5" t="s">
        <v>153</v>
      </c>
      <c r="J31" s="5" t="s">
        <v>427</v>
      </c>
      <c r="K31" s="5" t="s">
        <v>111</v>
      </c>
      <c r="L31" s="5" t="s">
        <v>108</v>
      </c>
      <c r="M31" s="5" t="s">
        <v>269</v>
      </c>
      <c r="N31" s="5">
        <v>1.0</v>
      </c>
      <c r="O31" s="10" t="s">
        <v>435</v>
      </c>
      <c r="P31" s="5" t="s">
        <v>436</v>
      </c>
      <c r="Q31" s="5" t="s">
        <v>430</v>
      </c>
      <c r="R31" s="5" t="s">
        <v>108</v>
      </c>
      <c r="S31" s="5" t="s">
        <v>437</v>
      </c>
      <c r="T31" s="5" t="s">
        <v>108</v>
      </c>
      <c r="U31" s="5" t="s">
        <v>108</v>
      </c>
      <c r="V31" s="5" t="s">
        <v>108</v>
      </c>
      <c r="W31" s="5" t="s">
        <v>108</v>
      </c>
      <c r="X31" s="5">
        <v>2300.0</v>
      </c>
      <c r="Y31" s="5" t="s">
        <v>108</v>
      </c>
      <c r="Z31" s="5" t="s">
        <v>108</v>
      </c>
      <c r="AA31" s="5" t="s">
        <v>108</v>
      </c>
      <c r="AB31" s="5" t="s">
        <v>108</v>
      </c>
      <c r="AC31" s="5" t="s">
        <v>287</v>
      </c>
      <c r="AD31" s="5" t="s">
        <v>108</v>
      </c>
      <c r="AE31" s="5" t="s">
        <v>108</v>
      </c>
      <c r="AF31" s="5" t="s">
        <v>108</v>
      </c>
      <c r="AG31" s="5" t="s">
        <v>108</v>
      </c>
      <c r="AH31" s="5">
        <v>1.0</v>
      </c>
      <c r="AI31" s="15" t="s">
        <v>108</v>
      </c>
      <c r="AJ31" s="14" t="s">
        <v>108</v>
      </c>
      <c r="AK31" s="5" t="s">
        <v>108</v>
      </c>
      <c r="AL31" s="10" t="s">
        <v>108</v>
      </c>
      <c r="AM31" s="5">
        <v>1.0</v>
      </c>
      <c r="AN31" s="5">
        <v>8.0</v>
      </c>
      <c r="AO31" s="5" t="s">
        <v>108</v>
      </c>
      <c r="AP31" s="5" t="s">
        <v>108</v>
      </c>
      <c r="AQ31" s="5" t="s">
        <v>108</v>
      </c>
      <c r="AR31" s="5" t="s">
        <v>108</v>
      </c>
      <c r="AS31" s="5" t="s">
        <v>108</v>
      </c>
      <c r="AT31" s="5" t="s">
        <v>108</v>
      </c>
      <c r="AU31" s="5" t="s">
        <v>108</v>
      </c>
      <c r="AV31" s="5" t="s">
        <v>108</v>
      </c>
      <c r="AW31" s="5" t="s">
        <v>173</v>
      </c>
      <c r="AX31" s="5" t="s">
        <v>108</v>
      </c>
      <c r="AY31" s="5" t="s">
        <v>108</v>
      </c>
      <c r="AZ31" s="5" t="s">
        <v>108</v>
      </c>
      <c r="BA31" s="5" t="s">
        <v>108</v>
      </c>
      <c r="BB31" s="5" t="s">
        <v>289</v>
      </c>
      <c r="BC31" s="5" t="s">
        <v>108</v>
      </c>
      <c r="BD31" s="5" t="s">
        <v>108</v>
      </c>
      <c r="BE31" s="5" t="s">
        <v>108</v>
      </c>
      <c r="BF31" s="5" t="s">
        <v>108</v>
      </c>
      <c r="BG31" s="5" t="s">
        <v>108</v>
      </c>
      <c r="BH31" s="5" t="s">
        <v>108</v>
      </c>
      <c r="BI31" s="5" t="s">
        <v>108</v>
      </c>
      <c r="BJ31" s="5" t="s">
        <v>108</v>
      </c>
      <c r="BK31" s="5" t="s">
        <v>108</v>
      </c>
      <c r="BL31" s="5" t="s">
        <v>321</v>
      </c>
      <c r="BM31" s="5" t="s">
        <v>108</v>
      </c>
      <c r="BN31" s="5" t="s">
        <v>309</v>
      </c>
      <c r="BO31" s="5" t="s">
        <v>108</v>
      </c>
      <c r="BP31" s="5" t="s">
        <v>108</v>
      </c>
      <c r="BQ31" s="5" t="s">
        <v>108</v>
      </c>
      <c r="BR31" s="5" t="s">
        <v>121</v>
      </c>
      <c r="BS31" s="5" t="s">
        <v>438</v>
      </c>
      <c r="BT31" s="5" t="s">
        <v>108</v>
      </c>
      <c r="BU31" s="5" t="s">
        <v>433</v>
      </c>
      <c r="BV31" s="5" t="s">
        <v>108</v>
      </c>
      <c r="BW31" s="5" t="s">
        <v>108</v>
      </c>
      <c r="BX31" s="5" t="s">
        <v>122</v>
      </c>
      <c r="BY31" s="10" t="s">
        <v>108</v>
      </c>
      <c r="BZ31" s="10" t="s">
        <v>108</v>
      </c>
      <c r="CA31" s="5" t="s">
        <v>108</v>
      </c>
      <c r="CB31" s="5" t="s">
        <v>108</v>
      </c>
      <c r="CC31" s="5" t="s">
        <v>108</v>
      </c>
      <c r="CD31" s="5" t="s">
        <v>108</v>
      </c>
      <c r="CE31" s="5" t="s">
        <v>108</v>
      </c>
      <c r="CF31" s="5" t="s">
        <v>108</v>
      </c>
      <c r="CG31" s="5" t="s">
        <v>108</v>
      </c>
      <c r="CH31" s="5" t="s">
        <v>108</v>
      </c>
      <c r="CI31" s="5" t="s">
        <v>108</v>
      </c>
      <c r="CJ31" s="5" t="s">
        <v>108</v>
      </c>
      <c r="CK31" s="5" t="s">
        <v>108</v>
      </c>
      <c r="CL31" s="5" t="s">
        <v>108</v>
      </c>
      <c r="CM31" s="5" t="s">
        <v>108</v>
      </c>
      <c r="CN31" s="5" t="s">
        <v>108</v>
      </c>
      <c r="CO31" s="5" t="s">
        <v>108</v>
      </c>
      <c r="CP31" s="5" t="s">
        <v>108</v>
      </c>
      <c r="CQ31" s="5" t="s">
        <v>108</v>
      </c>
      <c r="CR31" s="5" t="s">
        <v>108</v>
      </c>
      <c r="CS31" s="5" t="s">
        <v>108</v>
      </c>
      <c r="CT31" s="5" t="s">
        <v>108</v>
      </c>
      <c r="CU31" s="5" t="s">
        <v>108</v>
      </c>
      <c r="CV31" s="5" t="s">
        <v>108</v>
      </c>
      <c r="CW31" s="5" t="s">
        <v>108</v>
      </c>
      <c r="CX31" s="5" t="s">
        <v>108</v>
      </c>
      <c r="CY31" s="13" t="s">
        <v>434</v>
      </c>
      <c r="CZ31" s="6"/>
      <c r="DA31" s="6"/>
      <c r="DB31" s="6"/>
      <c r="DC31" s="6"/>
      <c r="DD31" s="6"/>
      <c r="DE31" s="6"/>
      <c r="DF31" s="6"/>
      <c r="DG31" s="6"/>
      <c r="DH31" s="6"/>
      <c r="DI31" s="6"/>
    </row>
    <row r="32">
      <c r="A32" s="5" t="s">
        <v>103</v>
      </c>
      <c r="B32" s="5" t="s">
        <v>362</v>
      </c>
      <c r="C32" s="5" t="s">
        <v>426</v>
      </c>
      <c r="D32" s="5">
        <v>50178.0</v>
      </c>
      <c r="E32" s="5" t="s">
        <v>439</v>
      </c>
      <c r="F32" s="5">
        <v>1975.0</v>
      </c>
      <c r="G32" s="5" t="s">
        <v>108</v>
      </c>
      <c r="H32" s="5" t="s">
        <v>108</v>
      </c>
      <c r="I32" s="5" t="s">
        <v>153</v>
      </c>
      <c r="J32" s="5" t="s">
        <v>110</v>
      </c>
      <c r="K32" s="5" t="s">
        <v>111</v>
      </c>
      <c r="L32" s="5" t="s">
        <v>108</v>
      </c>
      <c r="M32" s="5" t="s">
        <v>218</v>
      </c>
      <c r="N32" s="5">
        <v>1.0</v>
      </c>
      <c r="O32" s="10" t="s">
        <v>440</v>
      </c>
      <c r="P32" s="5" t="s">
        <v>441</v>
      </c>
      <c r="Q32" s="5" t="s">
        <v>442</v>
      </c>
      <c r="R32" s="5" t="s">
        <v>443</v>
      </c>
      <c r="S32" s="5" t="s">
        <v>108</v>
      </c>
      <c r="T32" s="5" t="s">
        <v>108</v>
      </c>
      <c r="U32" s="5" t="s">
        <v>108</v>
      </c>
      <c r="V32" s="5" t="s">
        <v>108</v>
      </c>
      <c r="W32" s="5" t="s">
        <v>108</v>
      </c>
      <c r="X32" s="5">
        <v>2100.0</v>
      </c>
      <c r="Y32" s="5" t="s">
        <v>108</v>
      </c>
      <c r="Z32" s="5" t="s">
        <v>108</v>
      </c>
      <c r="AA32" s="5" t="s">
        <v>108</v>
      </c>
      <c r="AB32" s="5" t="s">
        <v>108</v>
      </c>
      <c r="AC32" s="5" t="s">
        <v>287</v>
      </c>
      <c r="AD32" s="5" t="s">
        <v>444</v>
      </c>
      <c r="AE32" s="5" t="s">
        <v>108</v>
      </c>
      <c r="AF32" s="5" t="s">
        <v>108</v>
      </c>
      <c r="AG32" s="5" t="s">
        <v>108</v>
      </c>
      <c r="AH32" s="5" t="s">
        <v>108</v>
      </c>
      <c r="AI32" s="11">
        <f t="shared" ref="AI32:AI33" si="7">CONVERT(AK32, "yd", "m")</f>
        <v>0.9144</v>
      </c>
      <c r="AJ32" s="12">
        <f t="shared" ref="AJ32:AJ33" si="8">CONVERT(AI32, "m", "ft")</f>
        <v>3</v>
      </c>
      <c r="AK32" s="5">
        <v>1.0</v>
      </c>
      <c r="AL32" s="10" t="s">
        <v>108</v>
      </c>
      <c r="AM32" s="5">
        <v>1.0</v>
      </c>
      <c r="AN32" s="5">
        <v>7.0</v>
      </c>
      <c r="AO32" s="5" t="s">
        <v>108</v>
      </c>
      <c r="AP32" s="5" t="s">
        <v>108</v>
      </c>
      <c r="AQ32" s="5" t="s">
        <v>108</v>
      </c>
      <c r="AR32" s="5" t="s">
        <v>108</v>
      </c>
      <c r="AS32" s="5" t="s">
        <v>108</v>
      </c>
      <c r="AT32" s="5" t="s">
        <v>108</v>
      </c>
      <c r="AU32" s="5" t="s">
        <v>108</v>
      </c>
      <c r="AV32" s="5" t="s">
        <v>108</v>
      </c>
      <c r="AW32" s="5" t="s">
        <v>445</v>
      </c>
      <c r="AX32" s="5" t="s">
        <v>108</v>
      </c>
      <c r="AY32" s="5" t="s">
        <v>108</v>
      </c>
      <c r="AZ32" s="5" t="s">
        <v>108</v>
      </c>
      <c r="BA32" s="5" t="s">
        <v>108</v>
      </c>
      <c r="BB32" s="5" t="s">
        <v>108</v>
      </c>
      <c r="BC32" s="5" t="s">
        <v>108</v>
      </c>
      <c r="BD32" s="5" t="s">
        <v>108</v>
      </c>
      <c r="BE32" s="5" t="s">
        <v>108</v>
      </c>
      <c r="BF32" s="5" t="s">
        <v>108</v>
      </c>
      <c r="BG32" s="5" t="s">
        <v>108</v>
      </c>
      <c r="BH32" s="5" t="s">
        <v>108</v>
      </c>
      <c r="BI32" s="5" t="s">
        <v>108</v>
      </c>
      <c r="BJ32" s="5" t="s">
        <v>108</v>
      </c>
      <c r="BK32" s="5" t="s">
        <v>108</v>
      </c>
      <c r="BL32" s="5" t="s">
        <v>108</v>
      </c>
      <c r="BM32" s="5" t="s">
        <v>108</v>
      </c>
      <c r="BN32" s="5" t="s">
        <v>108</v>
      </c>
      <c r="BO32" s="5" t="s">
        <v>108</v>
      </c>
      <c r="BP32" s="5" t="s">
        <v>446</v>
      </c>
      <c r="BQ32" s="5" t="s">
        <v>108</v>
      </c>
      <c r="BR32" s="5" t="s">
        <v>108</v>
      </c>
      <c r="BS32" s="5" t="s">
        <v>447</v>
      </c>
      <c r="BT32" s="5" t="s">
        <v>108</v>
      </c>
      <c r="BU32" s="5" t="s">
        <v>218</v>
      </c>
      <c r="BV32" s="5" t="s">
        <v>108</v>
      </c>
      <c r="BW32" s="5" t="s">
        <v>448</v>
      </c>
      <c r="BX32" s="5" t="s">
        <v>449</v>
      </c>
      <c r="BY32" s="10" t="s">
        <v>108</v>
      </c>
      <c r="BZ32" s="10" t="s">
        <v>108</v>
      </c>
      <c r="CA32" s="5" t="s">
        <v>108</v>
      </c>
      <c r="CB32" s="5" t="s">
        <v>108</v>
      </c>
      <c r="CC32" s="5" t="s">
        <v>108</v>
      </c>
      <c r="CD32" s="5" t="s">
        <v>108</v>
      </c>
      <c r="CE32" s="5" t="s">
        <v>108</v>
      </c>
      <c r="CF32" s="5" t="s">
        <v>108</v>
      </c>
      <c r="CG32" s="5" t="s">
        <v>108</v>
      </c>
      <c r="CH32" s="5" t="s">
        <v>108</v>
      </c>
      <c r="CI32" s="5" t="s">
        <v>108</v>
      </c>
      <c r="CJ32" s="5" t="s">
        <v>108</v>
      </c>
      <c r="CK32" s="5" t="s">
        <v>108</v>
      </c>
      <c r="CL32" s="5" t="s">
        <v>108</v>
      </c>
      <c r="CM32" s="5" t="s">
        <v>108</v>
      </c>
      <c r="CN32" s="5" t="s">
        <v>108</v>
      </c>
      <c r="CO32" s="5" t="s">
        <v>108</v>
      </c>
      <c r="CP32" s="5" t="s">
        <v>108</v>
      </c>
      <c r="CQ32" s="5" t="s">
        <v>108</v>
      </c>
      <c r="CR32" s="5" t="s">
        <v>108</v>
      </c>
      <c r="CS32" s="5" t="s">
        <v>108</v>
      </c>
      <c r="CT32" s="10" t="s">
        <v>450</v>
      </c>
      <c r="CU32" s="5" t="s">
        <v>108</v>
      </c>
      <c r="CV32" s="5" t="s">
        <v>108</v>
      </c>
      <c r="CW32" s="5" t="s">
        <v>108</v>
      </c>
      <c r="CX32" s="5" t="s">
        <v>108</v>
      </c>
      <c r="CY32" s="13" t="s">
        <v>451</v>
      </c>
      <c r="CZ32" s="6"/>
      <c r="DA32" s="6"/>
      <c r="DB32" s="6"/>
      <c r="DC32" s="6"/>
      <c r="DD32" s="6"/>
      <c r="DE32" s="6"/>
      <c r="DF32" s="6"/>
      <c r="DG32" s="6"/>
      <c r="DH32" s="6"/>
      <c r="DI32" s="6"/>
    </row>
    <row r="33">
      <c r="A33" s="5" t="s">
        <v>103</v>
      </c>
      <c r="B33" s="5" t="s">
        <v>362</v>
      </c>
      <c r="C33" s="5" t="s">
        <v>426</v>
      </c>
      <c r="D33" s="5">
        <v>43963.0</v>
      </c>
      <c r="E33" s="5" t="s">
        <v>439</v>
      </c>
      <c r="F33" s="5">
        <v>1998.0</v>
      </c>
      <c r="G33" s="5" t="s">
        <v>108</v>
      </c>
      <c r="H33" s="5" t="s">
        <v>108</v>
      </c>
      <c r="I33" s="5" t="s">
        <v>139</v>
      </c>
      <c r="J33" s="5" t="s">
        <v>127</v>
      </c>
      <c r="K33" s="5" t="s">
        <v>111</v>
      </c>
      <c r="L33" s="5" t="s">
        <v>108</v>
      </c>
      <c r="M33" s="5" t="s">
        <v>112</v>
      </c>
      <c r="N33" s="5">
        <v>1.0</v>
      </c>
      <c r="O33" s="10" t="s">
        <v>452</v>
      </c>
      <c r="P33" s="5" t="s">
        <v>453</v>
      </c>
      <c r="Q33" s="5" t="s">
        <v>430</v>
      </c>
      <c r="R33" s="5" t="s">
        <v>454</v>
      </c>
      <c r="S33" s="5" t="s">
        <v>108</v>
      </c>
      <c r="T33" s="5" t="s">
        <v>108</v>
      </c>
      <c r="U33" s="5" t="s">
        <v>108</v>
      </c>
      <c r="V33" s="5" t="s">
        <v>108</v>
      </c>
      <c r="W33" s="5" t="s">
        <v>108</v>
      </c>
      <c r="X33" s="5">
        <v>530.0</v>
      </c>
      <c r="Y33" s="5" t="s">
        <v>193</v>
      </c>
      <c r="Z33" s="5" t="s">
        <v>170</v>
      </c>
      <c r="AA33" s="5" t="s">
        <v>108</v>
      </c>
      <c r="AB33" s="5" t="s">
        <v>108</v>
      </c>
      <c r="AC33" s="5" t="s">
        <v>455</v>
      </c>
      <c r="AD33" s="5" t="s">
        <v>108</v>
      </c>
      <c r="AE33" s="5" t="s">
        <v>108</v>
      </c>
      <c r="AF33" s="5" t="s">
        <v>108</v>
      </c>
      <c r="AG33" s="5" t="s">
        <v>108</v>
      </c>
      <c r="AH33" s="5" t="s">
        <v>108</v>
      </c>
      <c r="AI33" s="11">
        <f t="shared" si="7"/>
        <v>82.296</v>
      </c>
      <c r="AJ33" s="12">
        <f t="shared" si="8"/>
        <v>270</v>
      </c>
      <c r="AK33" s="5">
        <v>90.0</v>
      </c>
      <c r="AL33" s="10" t="s">
        <v>108</v>
      </c>
      <c r="AM33" s="5">
        <v>2.0</v>
      </c>
      <c r="AN33" s="5" t="s">
        <v>108</v>
      </c>
      <c r="AO33" s="5" t="s">
        <v>108</v>
      </c>
      <c r="AP33" s="5" t="s">
        <v>108</v>
      </c>
      <c r="AQ33" s="5" t="s">
        <v>108</v>
      </c>
      <c r="AR33" s="5" t="s">
        <v>108</v>
      </c>
      <c r="AS33" s="5" t="s">
        <v>108</v>
      </c>
      <c r="AT33" s="5" t="s">
        <v>108</v>
      </c>
      <c r="AU33" s="5" t="s">
        <v>108</v>
      </c>
      <c r="AV33" s="5" t="s">
        <v>108</v>
      </c>
      <c r="AW33" s="5" t="s">
        <v>456</v>
      </c>
      <c r="AX33" s="5" t="s">
        <v>108</v>
      </c>
      <c r="AY33" s="5" t="s">
        <v>108</v>
      </c>
      <c r="AZ33" s="5" t="s">
        <v>108</v>
      </c>
      <c r="BA33" s="5" t="s">
        <v>108</v>
      </c>
      <c r="BB33" s="5" t="s">
        <v>108</v>
      </c>
      <c r="BC33" s="5" t="s">
        <v>108</v>
      </c>
      <c r="BD33" s="5" t="s">
        <v>108</v>
      </c>
      <c r="BE33" s="5" t="s">
        <v>108</v>
      </c>
      <c r="BF33" s="5" t="s">
        <v>108</v>
      </c>
      <c r="BG33" s="5" t="s">
        <v>108</v>
      </c>
      <c r="BH33" s="5" t="s">
        <v>108</v>
      </c>
      <c r="BI33" s="5" t="s">
        <v>108</v>
      </c>
      <c r="BJ33" s="5" t="s">
        <v>108</v>
      </c>
      <c r="BK33" s="5" t="s">
        <v>108</v>
      </c>
      <c r="BL33" s="5" t="s">
        <v>108</v>
      </c>
      <c r="BM33" s="5" t="s">
        <v>108</v>
      </c>
      <c r="BN33" s="5" t="s">
        <v>108</v>
      </c>
      <c r="BO33" s="5" t="s">
        <v>108</v>
      </c>
      <c r="BP33" s="5" t="s">
        <v>108</v>
      </c>
      <c r="BQ33" s="5" t="s">
        <v>108</v>
      </c>
      <c r="BR33" s="5" t="s">
        <v>108</v>
      </c>
      <c r="BS33" s="5" t="s">
        <v>457</v>
      </c>
      <c r="BT33" s="5" t="s">
        <v>108</v>
      </c>
      <c r="BU33" s="5" t="s">
        <v>120</v>
      </c>
      <c r="BV33" s="5" t="s">
        <v>121</v>
      </c>
      <c r="BW33" s="5" t="s">
        <v>458</v>
      </c>
      <c r="BX33" s="5" t="s">
        <v>122</v>
      </c>
      <c r="BY33" s="10" t="s">
        <v>108</v>
      </c>
      <c r="BZ33" s="10" t="s">
        <v>108</v>
      </c>
      <c r="CA33" s="5" t="s">
        <v>108</v>
      </c>
      <c r="CB33" s="5" t="s">
        <v>108</v>
      </c>
      <c r="CC33" s="5" t="s">
        <v>108</v>
      </c>
      <c r="CD33" s="5" t="s">
        <v>108</v>
      </c>
      <c r="CE33" s="5" t="s">
        <v>108</v>
      </c>
      <c r="CF33" s="5" t="s">
        <v>108</v>
      </c>
      <c r="CG33" s="5" t="s">
        <v>108</v>
      </c>
      <c r="CH33" s="5" t="s">
        <v>108</v>
      </c>
      <c r="CI33" s="5" t="s">
        <v>108</v>
      </c>
      <c r="CJ33" s="5" t="s">
        <v>108</v>
      </c>
      <c r="CK33" s="5" t="s">
        <v>108</v>
      </c>
      <c r="CL33" s="5" t="s">
        <v>108</v>
      </c>
      <c r="CM33" s="5" t="s">
        <v>108</v>
      </c>
      <c r="CN33" s="5" t="s">
        <v>108</v>
      </c>
      <c r="CO33" s="5" t="s">
        <v>108</v>
      </c>
      <c r="CP33" s="5" t="s">
        <v>108</v>
      </c>
      <c r="CQ33" s="5" t="s">
        <v>108</v>
      </c>
      <c r="CR33" s="5" t="s">
        <v>108</v>
      </c>
      <c r="CS33" s="5" t="s">
        <v>108</v>
      </c>
      <c r="CT33" s="10" t="s">
        <v>459</v>
      </c>
      <c r="CU33" s="5" t="s">
        <v>108</v>
      </c>
      <c r="CV33" s="5" t="s">
        <v>108</v>
      </c>
      <c r="CW33" s="5" t="s">
        <v>108</v>
      </c>
      <c r="CX33" s="5" t="s">
        <v>108</v>
      </c>
      <c r="CY33" s="13" t="s">
        <v>460</v>
      </c>
      <c r="CZ33" s="6"/>
      <c r="DA33" s="6"/>
      <c r="DB33" s="6"/>
      <c r="DC33" s="6"/>
      <c r="DD33" s="6"/>
      <c r="DE33" s="6"/>
      <c r="DF33" s="6"/>
      <c r="DG33" s="6"/>
      <c r="DH33" s="6"/>
      <c r="DI33" s="6"/>
    </row>
    <row r="34">
      <c r="A34" s="5" t="s">
        <v>103</v>
      </c>
      <c r="B34" s="5" t="s">
        <v>362</v>
      </c>
      <c r="C34" s="5" t="s">
        <v>426</v>
      </c>
      <c r="D34" s="5">
        <v>8921.0</v>
      </c>
      <c r="E34" s="5" t="s">
        <v>415</v>
      </c>
      <c r="F34" s="5">
        <v>2003.0</v>
      </c>
      <c r="G34" s="5" t="s">
        <v>108</v>
      </c>
      <c r="H34" s="5" t="s">
        <v>108</v>
      </c>
      <c r="I34" s="5" t="s">
        <v>139</v>
      </c>
      <c r="J34" s="5" t="s">
        <v>127</v>
      </c>
      <c r="K34" s="5" t="s">
        <v>111</v>
      </c>
      <c r="L34" s="5" t="s">
        <v>108</v>
      </c>
      <c r="M34" s="5" t="s">
        <v>461</v>
      </c>
      <c r="N34" s="5">
        <v>1.0</v>
      </c>
      <c r="O34" s="10" t="s">
        <v>462</v>
      </c>
      <c r="P34" s="5" t="s">
        <v>463</v>
      </c>
      <c r="Q34" s="5" t="s">
        <v>464</v>
      </c>
      <c r="R34" s="5" t="s">
        <v>465</v>
      </c>
      <c r="S34" s="5" t="s">
        <v>108</v>
      </c>
      <c r="T34" s="5" t="s">
        <v>108</v>
      </c>
      <c r="U34" s="5" t="s">
        <v>108</v>
      </c>
      <c r="V34" s="5" t="s">
        <v>108</v>
      </c>
      <c r="W34" s="5" t="s">
        <v>108</v>
      </c>
      <c r="X34" s="5">
        <v>1507.0</v>
      </c>
      <c r="Y34" s="5" t="s">
        <v>108</v>
      </c>
      <c r="Z34" s="5" t="s">
        <v>108</v>
      </c>
      <c r="AA34" s="5" t="s">
        <v>108</v>
      </c>
      <c r="AB34" s="5" t="s">
        <v>108</v>
      </c>
      <c r="AC34" s="5" t="s">
        <v>466</v>
      </c>
      <c r="AD34" s="5" t="s">
        <v>108</v>
      </c>
      <c r="AE34" s="5" t="s">
        <v>108</v>
      </c>
      <c r="AF34" s="5" t="s">
        <v>108</v>
      </c>
      <c r="AG34" s="5" t="s">
        <v>108</v>
      </c>
      <c r="AH34" s="5">
        <v>0.1</v>
      </c>
      <c r="AI34" s="15" t="s">
        <v>108</v>
      </c>
      <c r="AJ34" s="14" t="s">
        <v>108</v>
      </c>
      <c r="AK34" s="5" t="s">
        <v>108</v>
      </c>
      <c r="AL34" s="10" t="s">
        <v>108</v>
      </c>
      <c r="AM34" s="5">
        <v>1.0</v>
      </c>
      <c r="AN34" s="5">
        <v>7.0</v>
      </c>
      <c r="AO34" s="5" t="s">
        <v>108</v>
      </c>
      <c r="AP34" s="5" t="s">
        <v>108</v>
      </c>
      <c r="AQ34" s="5" t="s">
        <v>108</v>
      </c>
      <c r="AR34" s="5" t="s">
        <v>108</v>
      </c>
      <c r="AS34" s="5" t="s">
        <v>108</v>
      </c>
      <c r="AT34" s="5" t="s">
        <v>108</v>
      </c>
      <c r="AU34" s="5" t="s">
        <v>108</v>
      </c>
      <c r="AV34" s="5" t="s">
        <v>108</v>
      </c>
      <c r="AW34" s="5" t="s">
        <v>289</v>
      </c>
      <c r="AX34" s="5" t="s">
        <v>108</v>
      </c>
      <c r="AY34" s="5" t="s">
        <v>108</v>
      </c>
      <c r="AZ34" s="5" t="s">
        <v>108</v>
      </c>
      <c r="BA34" s="5" t="s">
        <v>108</v>
      </c>
      <c r="BB34" s="5" t="s">
        <v>108</v>
      </c>
      <c r="BC34" s="5" t="s">
        <v>467</v>
      </c>
      <c r="BD34" s="5" t="s">
        <v>108</v>
      </c>
      <c r="BE34" s="5" t="s">
        <v>108</v>
      </c>
      <c r="BF34" s="5" t="s">
        <v>108</v>
      </c>
      <c r="BG34" s="5" t="s">
        <v>108</v>
      </c>
      <c r="BH34" s="5" t="s">
        <v>468</v>
      </c>
      <c r="BI34" s="5" t="s">
        <v>108</v>
      </c>
      <c r="BJ34" s="5" t="s">
        <v>108</v>
      </c>
      <c r="BK34" s="5" t="s">
        <v>108</v>
      </c>
      <c r="BL34" s="5" t="s">
        <v>108</v>
      </c>
      <c r="BM34" s="5" t="s">
        <v>108</v>
      </c>
      <c r="BN34" s="5" t="s">
        <v>108</v>
      </c>
      <c r="BO34" s="5" t="s">
        <v>108</v>
      </c>
      <c r="BP34" s="5" t="s">
        <v>108</v>
      </c>
      <c r="BQ34" s="5" t="s">
        <v>108</v>
      </c>
      <c r="BR34" s="5" t="s">
        <v>108</v>
      </c>
      <c r="BS34" s="5" t="s">
        <v>469</v>
      </c>
      <c r="BT34" s="5" t="s">
        <v>108</v>
      </c>
      <c r="BU34" s="5" t="s">
        <v>470</v>
      </c>
      <c r="BV34" s="5" t="s">
        <v>108</v>
      </c>
      <c r="BW34" s="5" t="s">
        <v>108</v>
      </c>
      <c r="BX34" s="5" t="s">
        <v>108</v>
      </c>
      <c r="BY34" s="10" t="s">
        <v>108</v>
      </c>
      <c r="BZ34" s="10" t="s">
        <v>108</v>
      </c>
      <c r="CA34" s="5" t="s">
        <v>108</v>
      </c>
      <c r="CB34" s="5" t="s">
        <v>108</v>
      </c>
      <c r="CC34" s="5" t="s">
        <v>108</v>
      </c>
      <c r="CD34" s="5" t="s">
        <v>108</v>
      </c>
      <c r="CE34" s="5" t="s">
        <v>108</v>
      </c>
      <c r="CF34" s="5" t="s">
        <v>108</v>
      </c>
      <c r="CG34" s="5" t="s">
        <v>108</v>
      </c>
      <c r="CH34" s="5" t="s">
        <v>108</v>
      </c>
      <c r="CI34" s="5" t="s">
        <v>108</v>
      </c>
      <c r="CJ34" s="5" t="s">
        <v>108</v>
      </c>
      <c r="CK34" s="5" t="s">
        <v>108</v>
      </c>
      <c r="CL34" s="5" t="s">
        <v>108</v>
      </c>
      <c r="CM34" s="5" t="s">
        <v>108</v>
      </c>
      <c r="CN34" s="5" t="s">
        <v>108</v>
      </c>
      <c r="CO34" s="5" t="s">
        <v>108</v>
      </c>
      <c r="CP34" s="5" t="s">
        <v>108</v>
      </c>
      <c r="CQ34" s="5" t="s">
        <v>108</v>
      </c>
      <c r="CR34" s="5" t="s">
        <v>108</v>
      </c>
      <c r="CS34" s="5" t="s">
        <v>108</v>
      </c>
      <c r="CT34" s="10" t="s">
        <v>471</v>
      </c>
      <c r="CU34" s="5" t="s">
        <v>108</v>
      </c>
      <c r="CV34" s="5" t="s">
        <v>108</v>
      </c>
      <c r="CW34" s="5" t="s">
        <v>108</v>
      </c>
      <c r="CX34" s="5" t="s">
        <v>108</v>
      </c>
      <c r="CY34" s="13" t="s">
        <v>472</v>
      </c>
      <c r="CZ34" s="6"/>
      <c r="DA34" s="6"/>
      <c r="DB34" s="6"/>
      <c r="DC34" s="6"/>
      <c r="DD34" s="6"/>
      <c r="DE34" s="6"/>
      <c r="DF34" s="6"/>
      <c r="DG34" s="6"/>
      <c r="DH34" s="6"/>
      <c r="DI34" s="6"/>
    </row>
    <row r="35">
      <c r="A35" s="5" t="s">
        <v>103</v>
      </c>
      <c r="B35" s="5" t="s">
        <v>362</v>
      </c>
      <c r="C35" s="5" t="s">
        <v>473</v>
      </c>
      <c r="D35" s="5">
        <v>45464.0</v>
      </c>
      <c r="E35" s="5" t="s">
        <v>474</v>
      </c>
      <c r="F35" s="5">
        <v>2017.0</v>
      </c>
      <c r="G35" s="5" t="s">
        <v>166</v>
      </c>
      <c r="H35" s="5">
        <v>17.0</v>
      </c>
      <c r="I35" s="5" t="s">
        <v>153</v>
      </c>
      <c r="J35" s="5" t="s">
        <v>110</v>
      </c>
      <c r="K35" s="5" t="s">
        <v>111</v>
      </c>
      <c r="L35" s="5" t="s">
        <v>108</v>
      </c>
      <c r="M35" s="5" t="s">
        <v>269</v>
      </c>
      <c r="N35" s="5">
        <v>1.0</v>
      </c>
      <c r="O35" s="10" t="s">
        <v>475</v>
      </c>
      <c r="P35" s="5" t="s">
        <v>476</v>
      </c>
      <c r="Q35" s="5" t="s">
        <v>477</v>
      </c>
      <c r="R35" s="5" t="s">
        <v>478</v>
      </c>
      <c r="S35" s="5" t="s">
        <v>479</v>
      </c>
      <c r="T35" s="5" t="s">
        <v>108</v>
      </c>
      <c r="U35" s="5" t="s">
        <v>108</v>
      </c>
      <c r="V35" s="5" t="s">
        <v>108</v>
      </c>
      <c r="W35" s="5" t="s">
        <v>108</v>
      </c>
      <c r="X35" s="5">
        <v>1100.0</v>
      </c>
      <c r="Y35" s="5" t="s">
        <v>108</v>
      </c>
      <c r="Z35" s="5" t="s">
        <v>170</v>
      </c>
      <c r="AA35" s="5" t="s">
        <v>286</v>
      </c>
      <c r="AB35" s="5">
        <v>50.0</v>
      </c>
      <c r="AC35" s="5" t="s">
        <v>480</v>
      </c>
      <c r="AD35" s="5" t="s">
        <v>406</v>
      </c>
      <c r="AE35" s="5" t="s">
        <v>108</v>
      </c>
      <c r="AF35" s="5" t="s">
        <v>108</v>
      </c>
      <c r="AG35" s="5" t="s">
        <v>108</v>
      </c>
      <c r="AH35" s="5">
        <v>0.3</v>
      </c>
      <c r="AI35" s="11">
        <f t="shared" ref="AI35:AI36" si="9">CONVERT(AK35, "yd", "m")</f>
        <v>32.004</v>
      </c>
      <c r="AJ35" s="12">
        <f t="shared" ref="AJ35:AJ36" si="10">CONVERT(AI35, "m", "ft")</f>
        <v>105</v>
      </c>
      <c r="AK35" s="5">
        <v>35.0</v>
      </c>
      <c r="AL35" s="10" t="s">
        <v>108</v>
      </c>
      <c r="AM35" s="5">
        <v>1.0</v>
      </c>
      <c r="AN35" s="5">
        <v>7.5</v>
      </c>
      <c r="AO35" s="5" t="s">
        <v>108</v>
      </c>
      <c r="AP35" s="5" t="s">
        <v>108</v>
      </c>
      <c r="AQ35" s="5">
        <v>3.5</v>
      </c>
      <c r="AR35" s="5" t="s">
        <v>108</v>
      </c>
      <c r="AS35" s="5" t="s">
        <v>108</v>
      </c>
      <c r="AT35" s="5" t="s">
        <v>108</v>
      </c>
      <c r="AU35" s="5" t="s">
        <v>108</v>
      </c>
      <c r="AV35" s="5" t="s">
        <v>108</v>
      </c>
      <c r="AW35" s="5" t="s">
        <v>289</v>
      </c>
      <c r="AX35" s="5" t="s">
        <v>108</v>
      </c>
      <c r="AY35" s="5" t="s">
        <v>108</v>
      </c>
      <c r="AZ35" s="5" t="s">
        <v>108</v>
      </c>
      <c r="BA35" s="5" t="s">
        <v>108</v>
      </c>
      <c r="BB35" s="5" t="s">
        <v>108</v>
      </c>
      <c r="BC35" s="5" t="s">
        <v>108</v>
      </c>
      <c r="BD35" s="5" t="s">
        <v>108</v>
      </c>
      <c r="BE35" s="5" t="s">
        <v>108</v>
      </c>
      <c r="BF35" s="5" t="s">
        <v>108</v>
      </c>
      <c r="BG35" s="5" t="s">
        <v>108</v>
      </c>
      <c r="BH35" s="5" t="s">
        <v>108</v>
      </c>
      <c r="BI35" s="5" t="s">
        <v>108</v>
      </c>
      <c r="BJ35" s="5" t="s">
        <v>108</v>
      </c>
      <c r="BK35" s="5" t="s">
        <v>108</v>
      </c>
      <c r="BL35" s="5" t="s">
        <v>481</v>
      </c>
      <c r="BM35" s="5" t="s">
        <v>108</v>
      </c>
      <c r="BN35" s="5" t="s">
        <v>108</v>
      </c>
      <c r="BO35" s="5" t="s">
        <v>108</v>
      </c>
      <c r="BP35" s="5" t="s">
        <v>108</v>
      </c>
      <c r="BQ35" s="5" t="s">
        <v>108</v>
      </c>
      <c r="BR35" s="5" t="s">
        <v>108</v>
      </c>
      <c r="BS35" s="5" t="s">
        <v>482</v>
      </c>
      <c r="BT35" s="5" t="s">
        <v>108</v>
      </c>
      <c r="BU35" s="5" t="s">
        <v>483</v>
      </c>
      <c r="BV35" s="5" t="s">
        <v>108</v>
      </c>
      <c r="BW35" s="5" t="s">
        <v>108</v>
      </c>
      <c r="BX35" s="5" t="s">
        <v>122</v>
      </c>
      <c r="BY35" s="10" t="s">
        <v>108</v>
      </c>
      <c r="BZ35" s="10" t="s">
        <v>108</v>
      </c>
      <c r="CA35" s="5" t="s">
        <v>108</v>
      </c>
      <c r="CB35" s="5" t="s">
        <v>108</v>
      </c>
      <c r="CC35" s="5" t="s">
        <v>108</v>
      </c>
      <c r="CD35" s="5" t="s">
        <v>108</v>
      </c>
      <c r="CE35" s="5" t="s">
        <v>108</v>
      </c>
      <c r="CF35" s="5" t="s">
        <v>108</v>
      </c>
      <c r="CG35" s="5" t="s">
        <v>108</v>
      </c>
      <c r="CH35" s="5" t="s">
        <v>108</v>
      </c>
      <c r="CI35" s="5" t="s">
        <v>108</v>
      </c>
      <c r="CJ35" s="5" t="s">
        <v>108</v>
      </c>
      <c r="CK35" s="5" t="s">
        <v>108</v>
      </c>
      <c r="CL35" s="5" t="s">
        <v>108</v>
      </c>
      <c r="CM35" s="5" t="s">
        <v>108</v>
      </c>
      <c r="CN35" s="5" t="s">
        <v>108</v>
      </c>
      <c r="CO35" s="5" t="s">
        <v>108</v>
      </c>
      <c r="CP35" s="5" t="s">
        <v>108</v>
      </c>
      <c r="CQ35" s="5" t="s">
        <v>108</v>
      </c>
      <c r="CR35" s="5" t="s">
        <v>108</v>
      </c>
      <c r="CS35" s="5" t="s">
        <v>108</v>
      </c>
      <c r="CT35" s="10" t="s">
        <v>484</v>
      </c>
      <c r="CU35" s="5" t="s">
        <v>108</v>
      </c>
      <c r="CV35" s="5" t="s">
        <v>108</v>
      </c>
      <c r="CW35" s="5" t="s">
        <v>108</v>
      </c>
      <c r="CX35" s="5" t="s">
        <v>108</v>
      </c>
      <c r="CY35" s="13" t="s">
        <v>485</v>
      </c>
      <c r="CZ35" s="6"/>
      <c r="DA35" s="6"/>
      <c r="DB35" s="6"/>
      <c r="DC35" s="6"/>
      <c r="DD35" s="6"/>
      <c r="DE35" s="6"/>
      <c r="DF35" s="6"/>
      <c r="DG35" s="6"/>
      <c r="DH35" s="6"/>
      <c r="DI35" s="6"/>
    </row>
    <row r="36">
      <c r="A36" s="5" t="s">
        <v>103</v>
      </c>
      <c r="B36" s="5" t="s">
        <v>362</v>
      </c>
      <c r="C36" s="5" t="s">
        <v>486</v>
      </c>
      <c r="D36" s="5">
        <v>26886.0</v>
      </c>
      <c r="E36" s="5" t="s">
        <v>399</v>
      </c>
      <c r="F36" s="5">
        <v>2000.0</v>
      </c>
      <c r="G36" s="5" t="s">
        <v>216</v>
      </c>
      <c r="H36" s="5">
        <v>13.0</v>
      </c>
      <c r="I36" s="5" t="s">
        <v>217</v>
      </c>
      <c r="J36" s="5" t="s">
        <v>110</v>
      </c>
      <c r="K36" s="5" t="s">
        <v>111</v>
      </c>
      <c r="L36" s="5" t="s">
        <v>108</v>
      </c>
      <c r="M36" s="5" t="s">
        <v>112</v>
      </c>
      <c r="N36" s="5">
        <v>1.0</v>
      </c>
      <c r="O36" s="10" t="s">
        <v>487</v>
      </c>
      <c r="P36" s="5" t="s">
        <v>488</v>
      </c>
      <c r="Q36" s="5" t="s">
        <v>489</v>
      </c>
      <c r="R36" s="5" t="s">
        <v>108</v>
      </c>
      <c r="S36" s="5" t="s">
        <v>108</v>
      </c>
      <c r="T36" s="5" t="s">
        <v>108</v>
      </c>
      <c r="U36" s="5" t="s">
        <v>108</v>
      </c>
      <c r="V36" s="5" t="s">
        <v>108</v>
      </c>
      <c r="W36" s="5" t="s">
        <v>108</v>
      </c>
      <c r="X36" s="5">
        <v>1100.0</v>
      </c>
      <c r="Y36" s="5" t="s">
        <v>108</v>
      </c>
      <c r="Z36" s="5" t="s">
        <v>108</v>
      </c>
      <c r="AA36" s="5" t="s">
        <v>144</v>
      </c>
      <c r="AB36" s="5">
        <v>78.0</v>
      </c>
      <c r="AC36" s="5" t="s">
        <v>490</v>
      </c>
      <c r="AD36" s="5" t="s">
        <v>108</v>
      </c>
      <c r="AE36" s="5" t="s">
        <v>108</v>
      </c>
      <c r="AF36" s="5" t="s">
        <v>108</v>
      </c>
      <c r="AG36" s="5" t="s">
        <v>108</v>
      </c>
      <c r="AH36" s="5" t="s">
        <v>108</v>
      </c>
      <c r="AI36" s="11">
        <f t="shared" si="9"/>
        <v>59.436</v>
      </c>
      <c r="AJ36" s="12">
        <f t="shared" si="10"/>
        <v>195</v>
      </c>
      <c r="AK36" s="5">
        <v>65.0</v>
      </c>
      <c r="AL36" s="10" t="s">
        <v>108</v>
      </c>
      <c r="AM36" s="5">
        <v>1.0</v>
      </c>
      <c r="AN36" s="5">
        <v>7.5</v>
      </c>
      <c r="AO36" s="5" t="s">
        <v>108</v>
      </c>
      <c r="AP36" s="5" t="s">
        <v>108</v>
      </c>
      <c r="AQ36" s="5" t="s">
        <v>108</v>
      </c>
      <c r="AR36" s="5" t="s">
        <v>108</v>
      </c>
      <c r="AS36" s="5" t="s">
        <v>108</v>
      </c>
      <c r="AT36" s="5">
        <v>400.0</v>
      </c>
      <c r="AU36" s="5" t="s">
        <v>108</v>
      </c>
      <c r="AV36" s="5" t="s">
        <v>108</v>
      </c>
      <c r="AW36" s="5" t="s">
        <v>289</v>
      </c>
      <c r="AX36" s="5" t="s">
        <v>108</v>
      </c>
      <c r="AY36" s="5" t="s">
        <v>108</v>
      </c>
      <c r="AZ36" s="5" t="s">
        <v>108</v>
      </c>
      <c r="BA36" s="5" t="s">
        <v>108</v>
      </c>
      <c r="BB36" s="5" t="s">
        <v>108</v>
      </c>
      <c r="BC36" s="5" t="s">
        <v>108</v>
      </c>
      <c r="BD36" s="5" t="s">
        <v>108</v>
      </c>
      <c r="BE36" s="5" t="s">
        <v>108</v>
      </c>
      <c r="BF36" s="5" t="s">
        <v>108</v>
      </c>
      <c r="BG36" s="5" t="s">
        <v>108</v>
      </c>
      <c r="BH36" s="5" t="s">
        <v>108</v>
      </c>
      <c r="BI36" s="5" t="s">
        <v>108</v>
      </c>
      <c r="BJ36" s="5" t="s">
        <v>108</v>
      </c>
      <c r="BK36" s="5" t="s">
        <v>108</v>
      </c>
      <c r="BL36" s="5" t="s">
        <v>108</v>
      </c>
      <c r="BM36" s="5" t="s">
        <v>108</v>
      </c>
      <c r="BN36" s="5" t="s">
        <v>108</v>
      </c>
      <c r="BO36" s="5" t="s">
        <v>108</v>
      </c>
      <c r="BP36" s="5" t="s">
        <v>108</v>
      </c>
      <c r="BQ36" s="5" t="s">
        <v>108</v>
      </c>
      <c r="BR36" s="5" t="s">
        <v>108</v>
      </c>
      <c r="BS36" s="5" t="s">
        <v>491</v>
      </c>
      <c r="BT36" s="5" t="s">
        <v>108</v>
      </c>
      <c r="BU36" s="5" t="s">
        <v>492</v>
      </c>
      <c r="BV36" s="5" t="s">
        <v>108</v>
      </c>
      <c r="BW36" s="5" t="s">
        <v>493</v>
      </c>
      <c r="BX36" s="5" t="s">
        <v>122</v>
      </c>
      <c r="BY36" s="10" t="s">
        <v>108</v>
      </c>
      <c r="BZ36" s="10" t="s">
        <v>108</v>
      </c>
      <c r="CA36" s="5" t="s">
        <v>108</v>
      </c>
      <c r="CB36" s="5" t="s">
        <v>108</v>
      </c>
      <c r="CC36" s="5" t="s">
        <v>108</v>
      </c>
      <c r="CD36" s="5" t="s">
        <v>108</v>
      </c>
      <c r="CE36" s="5" t="s">
        <v>108</v>
      </c>
      <c r="CF36" s="5" t="s">
        <v>108</v>
      </c>
      <c r="CG36" s="5" t="s">
        <v>108</v>
      </c>
      <c r="CH36" s="5" t="s">
        <v>108</v>
      </c>
      <c r="CI36" s="5" t="s">
        <v>108</v>
      </c>
      <c r="CJ36" s="5" t="s">
        <v>108</v>
      </c>
      <c r="CK36" s="5" t="s">
        <v>108</v>
      </c>
      <c r="CL36" s="5" t="s">
        <v>108</v>
      </c>
      <c r="CM36" s="5" t="s">
        <v>108</v>
      </c>
      <c r="CN36" s="5" t="s">
        <v>108</v>
      </c>
      <c r="CO36" s="5" t="s">
        <v>108</v>
      </c>
      <c r="CP36" s="5" t="s">
        <v>108</v>
      </c>
      <c r="CQ36" s="5" t="s">
        <v>108</v>
      </c>
      <c r="CR36" s="5" t="s">
        <v>108</v>
      </c>
      <c r="CS36" s="5" t="s">
        <v>108</v>
      </c>
      <c r="CT36" s="10" t="s">
        <v>494</v>
      </c>
      <c r="CU36" s="5" t="s">
        <v>108</v>
      </c>
      <c r="CV36" s="5" t="s">
        <v>108</v>
      </c>
      <c r="CW36" s="5" t="s">
        <v>108</v>
      </c>
      <c r="CX36" s="5" t="s">
        <v>108</v>
      </c>
      <c r="CY36" s="13" t="s">
        <v>495</v>
      </c>
      <c r="CZ36" s="6"/>
      <c r="DA36" s="6"/>
      <c r="DB36" s="6"/>
      <c r="DC36" s="6"/>
      <c r="DD36" s="6"/>
      <c r="DE36" s="6"/>
      <c r="DF36" s="6"/>
      <c r="DG36" s="6"/>
      <c r="DH36" s="6"/>
      <c r="DI36" s="6"/>
    </row>
    <row r="37">
      <c r="A37" s="5" t="s">
        <v>103</v>
      </c>
      <c r="B37" s="5" t="s">
        <v>362</v>
      </c>
      <c r="C37" s="5" t="s">
        <v>486</v>
      </c>
      <c r="D37" s="5">
        <v>42939.0</v>
      </c>
      <c r="E37" s="5" t="s">
        <v>496</v>
      </c>
      <c r="F37" s="5">
        <v>2013.0</v>
      </c>
      <c r="G37" s="5" t="s">
        <v>497</v>
      </c>
      <c r="H37" s="5" t="s">
        <v>108</v>
      </c>
      <c r="I37" s="5" t="s">
        <v>139</v>
      </c>
      <c r="J37" s="5" t="s">
        <v>110</v>
      </c>
      <c r="K37" s="5" t="s">
        <v>111</v>
      </c>
      <c r="L37" s="5" t="s">
        <v>108</v>
      </c>
      <c r="M37" s="5" t="s">
        <v>140</v>
      </c>
      <c r="N37" s="5">
        <v>1.0</v>
      </c>
      <c r="O37" s="10" t="s">
        <v>498</v>
      </c>
      <c r="P37" s="5" t="s">
        <v>499</v>
      </c>
      <c r="Q37" s="5" t="s">
        <v>500</v>
      </c>
      <c r="R37" s="5" t="s">
        <v>108</v>
      </c>
      <c r="S37" s="5" t="s">
        <v>108</v>
      </c>
      <c r="T37" s="5" t="s">
        <v>108</v>
      </c>
      <c r="U37" s="5" t="s">
        <v>108</v>
      </c>
      <c r="V37" s="5" t="s">
        <v>108</v>
      </c>
      <c r="W37" s="5" t="s">
        <v>108</v>
      </c>
      <c r="X37" s="5">
        <v>1630.0</v>
      </c>
      <c r="Y37" s="5" t="s">
        <v>108</v>
      </c>
      <c r="Z37" s="5" t="s">
        <v>170</v>
      </c>
      <c r="AA37" s="5" t="s">
        <v>108</v>
      </c>
      <c r="AB37" s="10" t="s">
        <v>108</v>
      </c>
      <c r="AC37" s="5" t="s">
        <v>501</v>
      </c>
      <c r="AD37" s="5" t="s">
        <v>502</v>
      </c>
      <c r="AE37" s="5" t="s">
        <v>108</v>
      </c>
      <c r="AF37" s="5" t="s">
        <v>108</v>
      </c>
      <c r="AG37" s="5" t="s">
        <v>108</v>
      </c>
      <c r="AH37" s="5" t="s">
        <v>108</v>
      </c>
      <c r="AI37" s="15" t="s">
        <v>108</v>
      </c>
      <c r="AJ37" s="14" t="s">
        <v>108</v>
      </c>
      <c r="AK37" s="5" t="s">
        <v>108</v>
      </c>
      <c r="AL37" s="10" t="s">
        <v>108</v>
      </c>
      <c r="AM37" s="5">
        <v>1.0</v>
      </c>
      <c r="AN37" s="5">
        <v>6.5</v>
      </c>
      <c r="AO37" s="5" t="s">
        <v>108</v>
      </c>
      <c r="AP37" s="5" t="s">
        <v>108</v>
      </c>
      <c r="AQ37" s="5" t="s">
        <v>108</v>
      </c>
      <c r="AR37" s="5" t="s">
        <v>108</v>
      </c>
      <c r="AS37" s="5" t="s">
        <v>108</v>
      </c>
      <c r="AT37" s="5" t="s">
        <v>108</v>
      </c>
      <c r="AU37" s="5" t="s">
        <v>108</v>
      </c>
      <c r="AV37" s="5" t="s">
        <v>108</v>
      </c>
      <c r="AW37" s="5" t="s">
        <v>320</v>
      </c>
      <c r="AX37" s="5" t="s">
        <v>108</v>
      </c>
      <c r="AY37" s="5" t="s">
        <v>235</v>
      </c>
      <c r="AZ37" s="5" t="s">
        <v>108</v>
      </c>
      <c r="BA37" s="5" t="s">
        <v>108</v>
      </c>
      <c r="BB37" s="5" t="s">
        <v>108</v>
      </c>
      <c r="BC37" s="5" t="s">
        <v>108</v>
      </c>
      <c r="BD37" s="5" t="s">
        <v>108</v>
      </c>
      <c r="BE37" s="5" t="s">
        <v>108</v>
      </c>
      <c r="BF37" s="5" t="s">
        <v>108</v>
      </c>
      <c r="BG37" s="5" t="s">
        <v>108</v>
      </c>
      <c r="BH37" s="5" t="s">
        <v>468</v>
      </c>
      <c r="BI37" s="5" t="s">
        <v>108</v>
      </c>
      <c r="BJ37" s="5" t="s">
        <v>108</v>
      </c>
      <c r="BK37" s="5" t="s">
        <v>108</v>
      </c>
      <c r="BL37" s="5" t="s">
        <v>481</v>
      </c>
      <c r="BM37" s="5" t="s">
        <v>108</v>
      </c>
      <c r="BN37" s="5" t="s">
        <v>108</v>
      </c>
      <c r="BO37" s="5" t="s">
        <v>108</v>
      </c>
      <c r="BP37" s="5" t="s">
        <v>408</v>
      </c>
      <c r="BQ37" s="5" t="s">
        <v>108</v>
      </c>
      <c r="BR37" s="5" t="s">
        <v>108</v>
      </c>
      <c r="BS37" s="5" t="s">
        <v>503</v>
      </c>
      <c r="BT37" s="5" t="s">
        <v>504</v>
      </c>
      <c r="BU37" s="5" t="s">
        <v>505</v>
      </c>
      <c r="BV37" s="5" t="s">
        <v>108</v>
      </c>
      <c r="BW37" s="5" t="s">
        <v>506</v>
      </c>
      <c r="BX37" s="5" t="s">
        <v>122</v>
      </c>
      <c r="BY37" s="10" t="s">
        <v>108</v>
      </c>
      <c r="BZ37" s="5" t="s">
        <v>121</v>
      </c>
      <c r="CA37" s="5" t="s">
        <v>108</v>
      </c>
      <c r="CB37" s="5" t="s">
        <v>108</v>
      </c>
      <c r="CC37" s="5" t="s">
        <v>108</v>
      </c>
      <c r="CD37" s="5" t="s">
        <v>108</v>
      </c>
      <c r="CE37" s="5" t="s">
        <v>108</v>
      </c>
      <c r="CF37" s="5" t="s">
        <v>108</v>
      </c>
      <c r="CG37" s="5" t="s">
        <v>108</v>
      </c>
      <c r="CH37" s="5" t="s">
        <v>108</v>
      </c>
      <c r="CI37" s="5" t="s">
        <v>108</v>
      </c>
      <c r="CJ37" s="5" t="s">
        <v>108</v>
      </c>
      <c r="CK37" s="5" t="s">
        <v>108</v>
      </c>
      <c r="CL37" s="5" t="s">
        <v>108</v>
      </c>
      <c r="CM37" s="5" t="s">
        <v>108</v>
      </c>
      <c r="CN37" s="5" t="s">
        <v>108</v>
      </c>
      <c r="CO37" s="5" t="s">
        <v>108</v>
      </c>
      <c r="CP37" s="5" t="s">
        <v>108</v>
      </c>
      <c r="CQ37" s="5" t="s">
        <v>108</v>
      </c>
      <c r="CR37" s="5" t="s">
        <v>108</v>
      </c>
      <c r="CS37" s="5" t="s">
        <v>108</v>
      </c>
      <c r="CT37" s="10" t="s">
        <v>507</v>
      </c>
      <c r="CU37" s="5" t="s">
        <v>108</v>
      </c>
      <c r="CV37" s="5" t="s">
        <v>108</v>
      </c>
      <c r="CW37" s="5" t="s">
        <v>108</v>
      </c>
      <c r="CX37" s="5" t="s">
        <v>108</v>
      </c>
      <c r="CY37" s="13" t="s">
        <v>508</v>
      </c>
      <c r="CZ37" s="6"/>
      <c r="DA37" s="6"/>
      <c r="DB37" s="6"/>
      <c r="DC37" s="6"/>
      <c r="DD37" s="6"/>
      <c r="DE37" s="6"/>
      <c r="DF37" s="6"/>
      <c r="DG37" s="6"/>
      <c r="DH37" s="6"/>
      <c r="DI37" s="6"/>
    </row>
    <row r="38">
      <c r="A38" s="5" t="s">
        <v>103</v>
      </c>
      <c r="B38" s="5" t="s">
        <v>362</v>
      </c>
      <c r="C38" s="5" t="s">
        <v>509</v>
      </c>
      <c r="D38" s="5">
        <v>1907.0</v>
      </c>
      <c r="E38" s="5" t="s">
        <v>108</v>
      </c>
      <c r="F38" s="5">
        <v>1996.0</v>
      </c>
      <c r="G38" s="5" t="s">
        <v>126</v>
      </c>
      <c r="H38" s="5">
        <v>5.0</v>
      </c>
      <c r="I38" s="5" t="s">
        <v>109</v>
      </c>
      <c r="J38" s="5" t="s">
        <v>110</v>
      </c>
      <c r="K38" s="5" t="s">
        <v>111</v>
      </c>
      <c r="L38" s="5" t="s">
        <v>108</v>
      </c>
      <c r="M38" s="5" t="s">
        <v>218</v>
      </c>
      <c r="N38" s="5">
        <v>1.0</v>
      </c>
      <c r="O38" s="10" t="s">
        <v>510</v>
      </c>
      <c r="P38" s="5" t="s">
        <v>511</v>
      </c>
      <c r="Q38" s="5" t="s">
        <v>512</v>
      </c>
      <c r="R38" s="5" t="s">
        <v>513</v>
      </c>
      <c r="S38" s="5" t="s">
        <v>514</v>
      </c>
      <c r="T38" s="5">
        <v>31.5856283</v>
      </c>
      <c r="U38" s="5">
        <v>-87.9622174</v>
      </c>
      <c r="V38" s="5">
        <v>49.54</v>
      </c>
      <c r="W38" s="5">
        <v>151.0</v>
      </c>
      <c r="X38" s="5">
        <v>1500.0</v>
      </c>
      <c r="Y38" s="5" t="s">
        <v>108</v>
      </c>
      <c r="Z38" s="5" t="s">
        <v>108</v>
      </c>
      <c r="AA38" s="5" t="s">
        <v>223</v>
      </c>
      <c r="AB38" s="5">
        <v>29.0</v>
      </c>
      <c r="AC38" s="5" t="s">
        <v>287</v>
      </c>
      <c r="AD38" s="5" t="s">
        <v>406</v>
      </c>
      <c r="AE38" s="5" t="s">
        <v>108</v>
      </c>
      <c r="AF38" s="5" t="s">
        <v>108</v>
      </c>
      <c r="AG38" s="5" t="s">
        <v>108</v>
      </c>
      <c r="AH38" s="5" t="s">
        <v>108</v>
      </c>
      <c r="AI38" s="15" t="s">
        <v>108</v>
      </c>
      <c r="AJ38" s="14" t="s">
        <v>108</v>
      </c>
      <c r="AK38" s="5" t="s">
        <v>108</v>
      </c>
      <c r="AL38" s="10" t="s">
        <v>108</v>
      </c>
      <c r="AM38" s="5">
        <v>1.0</v>
      </c>
      <c r="AN38" s="5">
        <v>6.5</v>
      </c>
      <c r="AO38" s="5" t="s">
        <v>108</v>
      </c>
      <c r="AP38" s="5" t="s">
        <v>108</v>
      </c>
      <c r="AQ38" s="5" t="s">
        <v>108</v>
      </c>
      <c r="AR38" s="5" t="s">
        <v>108</v>
      </c>
      <c r="AS38" s="5" t="s">
        <v>108</v>
      </c>
      <c r="AT38" s="5" t="s">
        <v>108</v>
      </c>
      <c r="AU38" s="5" t="s">
        <v>108</v>
      </c>
      <c r="AV38" s="5" t="s">
        <v>108</v>
      </c>
      <c r="AW38" s="5" t="s">
        <v>108</v>
      </c>
      <c r="AX38" s="5" t="s">
        <v>108</v>
      </c>
      <c r="AY38" s="5" t="s">
        <v>108</v>
      </c>
      <c r="AZ38" s="5" t="s">
        <v>108</v>
      </c>
      <c r="BA38" s="5" t="s">
        <v>108</v>
      </c>
      <c r="BB38" s="5" t="s">
        <v>108</v>
      </c>
      <c r="BC38" s="5" t="s">
        <v>108</v>
      </c>
      <c r="BD38" s="5" t="s">
        <v>108</v>
      </c>
      <c r="BE38" s="5" t="s">
        <v>108</v>
      </c>
      <c r="BF38" s="5" t="s">
        <v>108</v>
      </c>
      <c r="BG38" s="5" t="s">
        <v>108</v>
      </c>
      <c r="BH38" s="5" t="s">
        <v>108</v>
      </c>
      <c r="BI38" s="5" t="s">
        <v>108</v>
      </c>
      <c r="BJ38" s="5" t="s">
        <v>108</v>
      </c>
      <c r="BK38" s="5" t="s">
        <v>108</v>
      </c>
      <c r="BL38" s="5" t="s">
        <v>108</v>
      </c>
      <c r="BM38" s="5" t="s">
        <v>108</v>
      </c>
      <c r="BN38" s="5" t="s">
        <v>108</v>
      </c>
      <c r="BO38" s="5" t="s">
        <v>108</v>
      </c>
      <c r="BP38" s="5" t="s">
        <v>108</v>
      </c>
      <c r="BQ38" s="5" t="s">
        <v>108</v>
      </c>
      <c r="BR38" s="5" t="s">
        <v>108</v>
      </c>
      <c r="BS38" s="5" t="s">
        <v>108</v>
      </c>
      <c r="BT38" s="5" t="s">
        <v>108</v>
      </c>
      <c r="BU38" s="5" t="s">
        <v>218</v>
      </c>
      <c r="BV38" s="5" t="s">
        <v>108</v>
      </c>
      <c r="BW38" s="5" t="s">
        <v>108</v>
      </c>
      <c r="BX38" s="5" t="s">
        <v>122</v>
      </c>
      <c r="BY38" s="10" t="s">
        <v>108</v>
      </c>
      <c r="BZ38" s="10" t="s">
        <v>108</v>
      </c>
      <c r="CA38" s="5" t="s">
        <v>371</v>
      </c>
      <c r="CB38" s="5" t="s">
        <v>108</v>
      </c>
      <c r="CC38" s="5" t="s">
        <v>108</v>
      </c>
      <c r="CD38" s="5" t="s">
        <v>108</v>
      </c>
      <c r="CE38" s="5" t="s">
        <v>108</v>
      </c>
      <c r="CF38" s="5" t="s">
        <v>108</v>
      </c>
      <c r="CG38" s="5" t="s">
        <v>108</v>
      </c>
      <c r="CH38" s="5" t="s">
        <v>108</v>
      </c>
      <c r="CI38" s="5" t="s">
        <v>108</v>
      </c>
      <c r="CJ38" s="5" t="s">
        <v>108</v>
      </c>
      <c r="CK38" s="5" t="s">
        <v>108</v>
      </c>
      <c r="CL38" s="5" t="s">
        <v>108</v>
      </c>
      <c r="CM38" s="5" t="s">
        <v>108</v>
      </c>
      <c r="CN38" s="5" t="s">
        <v>108</v>
      </c>
      <c r="CO38" s="5" t="s">
        <v>108</v>
      </c>
      <c r="CP38" s="5" t="s">
        <v>108</v>
      </c>
      <c r="CQ38" s="5" t="s">
        <v>108</v>
      </c>
      <c r="CR38" s="5" t="s">
        <v>108</v>
      </c>
      <c r="CS38" s="5" t="s">
        <v>108</v>
      </c>
      <c r="CT38" s="5" t="s">
        <v>108</v>
      </c>
      <c r="CU38" s="5" t="s">
        <v>121</v>
      </c>
      <c r="CV38" s="5" t="s">
        <v>108</v>
      </c>
      <c r="CW38" s="5" t="s">
        <v>108</v>
      </c>
      <c r="CX38" s="5" t="s">
        <v>108</v>
      </c>
      <c r="CY38" s="13" t="s">
        <v>515</v>
      </c>
      <c r="CZ38" s="6"/>
      <c r="DA38" s="6"/>
      <c r="DB38" s="6"/>
      <c r="DC38" s="6"/>
      <c r="DD38" s="6"/>
      <c r="DE38" s="6"/>
      <c r="DF38" s="6"/>
      <c r="DG38" s="6"/>
      <c r="DH38" s="6"/>
      <c r="DI38" s="6"/>
    </row>
    <row r="39">
      <c r="A39" s="5" t="s">
        <v>103</v>
      </c>
      <c r="B39" s="5" t="s">
        <v>362</v>
      </c>
      <c r="C39" s="5" t="s">
        <v>509</v>
      </c>
      <c r="D39" s="5">
        <v>24451.0</v>
      </c>
      <c r="E39" s="5" t="s">
        <v>415</v>
      </c>
      <c r="F39" s="5">
        <v>2001.0</v>
      </c>
      <c r="G39" s="5" t="s">
        <v>497</v>
      </c>
      <c r="H39" s="5" t="s">
        <v>108</v>
      </c>
      <c r="I39" s="5" t="s">
        <v>139</v>
      </c>
      <c r="J39" s="5" t="s">
        <v>127</v>
      </c>
      <c r="K39" s="5" t="s">
        <v>111</v>
      </c>
      <c r="L39" s="5" t="s">
        <v>108</v>
      </c>
      <c r="M39" s="5" t="s">
        <v>228</v>
      </c>
      <c r="N39" s="5">
        <v>2.0</v>
      </c>
      <c r="O39" s="10" t="s">
        <v>516</v>
      </c>
      <c r="P39" s="5" t="s">
        <v>517</v>
      </c>
      <c r="Q39" s="5" t="s">
        <v>518</v>
      </c>
      <c r="R39" s="5" t="s">
        <v>519</v>
      </c>
      <c r="S39" s="5" t="s">
        <v>520</v>
      </c>
      <c r="T39" s="5" t="s">
        <v>108</v>
      </c>
      <c r="U39" s="5" t="s">
        <v>108</v>
      </c>
      <c r="V39" s="5" t="s">
        <v>108</v>
      </c>
      <c r="W39" s="5" t="s">
        <v>108</v>
      </c>
      <c r="X39" s="5">
        <v>2200.0</v>
      </c>
      <c r="Y39" s="5" t="s">
        <v>108</v>
      </c>
      <c r="Z39" s="5" t="s">
        <v>170</v>
      </c>
      <c r="AA39" s="5" t="s">
        <v>108</v>
      </c>
      <c r="AB39" s="10" t="s">
        <v>108</v>
      </c>
      <c r="AC39" s="5" t="s">
        <v>521</v>
      </c>
      <c r="AD39" s="5" t="s">
        <v>522</v>
      </c>
      <c r="AE39" s="5" t="s">
        <v>108</v>
      </c>
      <c r="AF39" s="5" t="s">
        <v>108</v>
      </c>
      <c r="AG39" s="5" t="s">
        <v>108</v>
      </c>
      <c r="AH39" s="5" t="s">
        <v>108</v>
      </c>
      <c r="AI39" s="15" t="s">
        <v>108</v>
      </c>
      <c r="AJ39" s="14" t="s">
        <v>108</v>
      </c>
      <c r="AK39" s="5" t="s">
        <v>108</v>
      </c>
      <c r="AL39" s="10" t="s">
        <v>108</v>
      </c>
      <c r="AM39" s="5">
        <v>1.0</v>
      </c>
      <c r="AN39" s="5">
        <v>7.0</v>
      </c>
      <c r="AO39" s="5" t="s">
        <v>108</v>
      </c>
      <c r="AP39" s="5" t="s">
        <v>108</v>
      </c>
      <c r="AQ39" s="5" t="s">
        <v>108</v>
      </c>
      <c r="AR39" s="5" t="s">
        <v>108</v>
      </c>
      <c r="AS39" s="5" t="s">
        <v>108</v>
      </c>
      <c r="AT39" s="5" t="s">
        <v>108</v>
      </c>
      <c r="AU39" s="5" t="s">
        <v>108</v>
      </c>
      <c r="AV39" s="5" t="s">
        <v>108</v>
      </c>
      <c r="AW39" s="5" t="s">
        <v>119</v>
      </c>
      <c r="AX39" s="5" t="s">
        <v>108</v>
      </c>
      <c r="AY39" s="5" t="s">
        <v>108</v>
      </c>
      <c r="AZ39" s="5" t="s">
        <v>108</v>
      </c>
      <c r="BA39" s="5" t="s">
        <v>108</v>
      </c>
      <c r="BB39" s="5" t="s">
        <v>108</v>
      </c>
      <c r="BC39" s="5" t="s">
        <v>108</v>
      </c>
      <c r="BD39" s="5" t="s">
        <v>108</v>
      </c>
      <c r="BE39" s="5" t="s">
        <v>108</v>
      </c>
      <c r="BF39" s="5" t="s">
        <v>108</v>
      </c>
      <c r="BG39" s="5" t="s">
        <v>108</v>
      </c>
      <c r="BH39" s="5" t="s">
        <v>108</v>
      </c>
      <c r="BI39" s="5" t="s">
        <v>108</v>
      </c>
      <c r="BJ39" s="5" t="s">
        <v>108</v>
      </c>
      <c r="BK39" s="5" t="s">
        <v>108</v>
      </c>
      <c r="BL39" s="5" t="s">
        <v>108</v>
      </c>
      <c r="BM39" s="5" t="s">
        <v>108</v>
      </c>
      <c r="BN39" s="5" t="s">
        <v>108</v>
      </c>
      <c r="BO39" s="5" t="s">
        <v>108</v>
      </c>
      <c r="BP39" s="5" t="s">
        <v>108</v>
      </c>
      <c r="BQ39" s="5" t="s">
        <v>108</v>
      </c>
      <c r="BR39" s="5" t="s">
        <v>108</v>
      </c>
      <c r="BS39" s="5" t="s">
        <v>108</v>
      </c>
      <c r="BT39" s="5" t="s">
        <v>108</v>
      </c>
      <c r="BU39" s="5" t="s">
        <v>523</v>
      </c>
      <c r="BV39" s="5" t="s">
        <v>121</v>
      </c>
      <c r="BW39" s="5" t="s">
        <v>108</v>
      </c>
      <c r="BX39" s="5" t="s">
        <v>122</v>
      </c>
      <c r="BY39" s="10" t="s">
        <v>108</v>
      </c>
      <c r="BZ39" s="10" t="s">
        <v>108</v>
      </c>
      <c r="CA39" s="5" t="s">
        <v>108</v>
      </c>
      <c r="CB39" s="5" t="s">
        <v>108</v>
      </c>
      <c r="CC39" s="5" t="s">
        <v>108</v>
      </c>
      <c r="CD39" s="5" t="s">
        <v>108</v>
      </c>
      <c r="CE39" s="5" t="s">
        <v>108</v>
      </c>
      <c r="CF39" s="5" t="s">
        <v>108</v>
      </c>
      <c r="CG39" s="5" t="s">
        <v>108</v>
      </c>
      <c r="CH39" s="5" t="s">
        <v>108</v>
      </c>
      <c r="CI39" s="5" t="s">
        <v>108</v>
      </c>
      <c r="CJ39" s="5" t="s">
        <v>108</v>
      </c>
      <c r="CK39" s="5" t="s">
        <v>108</v>
      </c>
      <c r="CL39" s="5" t="s">
        <v>108</v>
      </c>
      <c r="CM39" s="5" t="s">
        <v>108</v>
      </c>
      <c r="CN39" s="5" t="s">
        <v>108</v>
      </c>
      <c r="CO39" s="5" t="s">
        <v>108</v>
      </c>
      <c r="CP39" s="5" t="s">
        <v>108</v>
      </c>
      <c r="CQ39" s="5" t="s">
        <v>108</v>
      </c>
      <c r="CR39" s="5" t="s">
        <v>108</v>
      </c>
      <c r="CS39" s="5" t="s">
        <v>524</v>
      </c>
      <c r="CT39" s="10" t="s">
        <v>525</v>
      </c>
      <c r="CU39" s="5" t="s">
        <v>108</v>
      </c>
      <c r="CV39" s="5" t="s">
        <v>108</v>
      </c>
      <c r="CW39" s="5" t="s">
        <v>108</v>
      </c>
      <c r="CX39" s="5" t="s">
        <v>108</v>
      </c>
      <c r="CY39" s="13" t="s">
        <v>526</v>
      </c>
      <c r="CZ39" s="6"/>
      <c r="DA39" s="6"/>
      <c r="DB39" s="6"/>
      <c r="DC39" s="6"/>
      <c r="DD39" s="6"/>
      <c r="DE39" s="6"/>
      <c r="DF39" s="6"/>
      <c r="DG39" s="6"/>
      <c r="DH39" s="6"/>
      <c r="DI39" s="6"/>
    </row>
    <row r="40">
      <c r="A40" s="5" t="s">
        <v>103</v>
      </c>
      <c r="B40" s="5" t="s">
        <v>362</v>
      </c>
      <c r="C40" s="5" t="s">
        <v>509</v>
      </c>
      <c r="D40" s="5">
        <v>43402.0</v>
      </c>
      <c r="E40" s="5" t="s">
        <v>496</v>
      </c>
      <c r="F40" s="5">
        <v>2002.0</v>
      </c>
      <c r="G40" s="5" t="s">
        <v>138</v>
      </c>
      <c r="H40" s="5" t="s">
        <v>108</v>
      </c>
      <c r="I40" s="5" t="s">
        <v>139</v>
      </c>
      <c r="J40" s="5" t="s">
        <v>127</v>
      </c>
      <c r="K40" s="5" t="s">
        <v>111</v>
      </c>
      <c r="L40" s="5" t="s">
        <v>108</v>
      </c>
      <c r="M40" s="5" t="s">
        <v>218</v>
      </c>
      <c r="N40" s="5">
        <v>2.0</v>
      </c>
      <c r="O40" s="10" t="s">
        <v>527</v>
      </c>
      <c r="P40" s="5" t="s">
        <v>528</v>
      </c>
      <c r="Q40" s="5" t="s">
        <v>529</v>
      </c>
      <c r="R40" s="5" t="s">
        <v>530</v>
      </c>
      <c r="S40" s="5" t="s">
        <v>108</v>
      </c>
      <c r="T40" s="5" t="s">
        <v>108</v>
      </c>
      <c r="U40" s="5" t="s">
        <v>108</v>
      </c>
      <c r="V40" s="5" t="s">
        <v>108</v>
      </c>
      <c r="W40" s="5" t="s">
        <v>108</v>
      </c>
      <c r="X40" s="5" t="s">
        <v>108</v>
      </c>
      <c r="Y40" s="5" t="s">
        <v>108</v>
      </c>
      <c r="Z40" s="5" t="s">
        <v>108</v>
      </c>
      <c r="AA40" s="5" t="s">
        <v>108</v>
      </c>
      <c r="AB40" s="10" t="s">
        <v>108</v>
      </c>
      <c r="AC40" s="5" t="s">
        <v>287</v>
      </c>
      <c r="AD40" s="5" t="s">
        <v>531</v>
      </c>
      <c r="AE40" s="5" t="s">
        <v>108</v>
      </c>
      <c r="AF40" s="5" t="s">
        <v>108</v>
      </c>
      <c r="AG40" s="5" t="s">
        <v>108</v>
      </c>
      <c r="AH40" s="5" t="s">
        <v>108</v>
      </c>
      <c r="AI40" s="15" t="s">
        <v>108</v>
      </c>
      <c r="AJ40" s="14" t="s">
        <v>108</v>
      </c>
      <c r="AK40" s="5" t="s">
        <v>108</v>
      </c>
      <c r="AL40" s="10" t="s">
        <v>108</v>
      </c>
      <c r="AM40" s="5">
        <v>1.0</v>
      </c>
      <c r="AN40" s="5">
        <v>9.0</v>
      </c>
      <c r="AO40" s="5" t="s">
        <v>108</v>
      </c>
      <c r="AP40" s="5" t="s">
        <v>108</v>
      </c>
      <c r="AQ40" s="5">
        <v>4.5</v>
      </c>
      <c r="AR40" s="5" t="s">
        <v>108</v>
      </c>
      <c r="AS40" s="5" t="s">
        <v>108</v>
      </c>
      <c r="AT40" s="5" t="s">
        <v>108</v>
      </c>
      <c r="AU40" s="5" t="s">
        <v>108</v>
      </c>
      <c r="AV40" s="5" t="s">
        <v>108</v>
      </c>
      <c r="AW40" s="5" t="s">
        <v>173</v>
      </c>
      <c r="AX40" s="5" t="s">
        <v>108</v>
      </c>
      <c r="AY40" s="5" t="s">
        <v>108</v>
      </c>
      <c r="AZ40" s="5" t="s">
        <v>108</v>
      </c>
      <c r="BA40" s="5" t="s">
        <v>108</v>
      </c>
      <c r="BB40" s="5" t="s">
        <v>108</v>
      </c>
      <c r="BC40" s="5" t="s">
        <v>108</v>
      </c>
      <c r="BD40" s="5" t="s">
        <v>108</v>
      </c>
      <c r="BE40" s="5" t="s">
        <v>108</v>
      </c>
      <c r="BF40" s="5" t="s">
        <v>108</v>
      </c>
      <c r="BG40" s="5" t="s">
        <v>108</v>
      </c>
      <c r="BH40" s="5" t="s">
        <v>108</v>
      </c>
      <c r="BI40" s="5" t="s">
        <v>108</v>
      </c>
      <c r="BJ40" s="5" t="s">
        <v>108</v>
      </c>
      <c r="BK40" s="5" t="s">
        <v>108</v>
      </c>
      <c r="BL40" s="5" t="s">
        <v>108</v>
      </c>
      <c r="BM40" s="5" t="s">
        <v>108</v>
      </c>
      <c r="BN40" s="5" t="s">
        <v>108</v>
      </c>
      <c r="BO40" s="5" t="s">
        <v>108</v>
      </c>
      <c r="BP40" s="5" t="s">
        <v>108</v>
      </c>
      <c r="BQ40" s="5" t="s">
        <v>108</v>
      </c>
      <c r="BR40" s="5" t="s">
        <v>108</v>
      </c>
      <c r="BS40" s="5" t="s">
        <v>108</v>
      </c>
      <c r="BT40" s="5" t="s">
        <v>108</v>
      </c>
      <c r="BU40" s="5" t="s">
        <v>218</v>
      </c>
      <c r="BV40" s="5" t="s">
        <v>108</v>
      </c>
      <c r="BW40" s="5" t="s">
        <v>108</v>
      </c>
      <c r="BX40" s="5" t="s">
        <v>122</v>
      </c>
      <c r="BY40" s="10" t="s">
        <v>108</v>
      </c>
      <c r="BZ40" s="10" t="s">
        <v>108</v>
      </c>
      <c r="CA40" s="5" t="s">
        <v>108</v>
      </c>
      <c r="CB40" s="5" t="s">
        <v>108</v>
      </c>
      <c r="CC40" s="5" t="s">
        <v>108</v>
      </c>
      <c r="CD40" s="5" t="s">
        <v>108</v>
      </c>
      <c r="CE40" s="5" t="s">
        <v>108</v>
      </c>
      <c r="CF40" s="5" t="s">
        <v>108</v>
      </c>
      <c r="CG40" s="5" t="s">
        <v>108</v>
      </c>
      <c r="CH40" s="5" t="s">
        <v>108</v>
      </c>
      <c r="CI40" s="5" t="s">
        <v>108</v>
      </c>
      <c r="CJ40" s="5" t="s">
        <v>108</v>
      </c>
      <c r="CK40" s="5" t="s">
        <v>108</v>
      </c>
      <c r="CL40" s="5" t="s">
        <v>108</v>
      </c>
      <c r="CM40" s="5" t="s">
        <v>108</v>
      </c>
      <c r="CN40" s="5" t="s">
        <v>108</v>
      </c>
      <c r="CO40" s="5" t="s">
        <v>108</v>
      </c>
      <c r="CP40" s="5" t="s">
        <v>108</v>
      </c>
      <c r="CQ40" s="5" t="s">
        <v>108</v>
      </c>
      <c r="CR40" s="5" t="s">
        <v>108</v>
      </c>
      <c r="CS40" s="5" t="s">
        <v>532</v>
      </c>
      <c r="CT40" s="10" t="s">
        <v>533</v>
      </c>
      <c r="CU40" s="5" t="s">
        <v>108</v>
      </c>
      <c r="CV40" s="5" t="s">
        <v>108</v>
      </c>
      <c r="CW40" s="5" t="s">
        <v>108</v>
      </c>
      <c r="CX40" s="5" t="s">
        <v>108</v>
      </c>
      <c r="CY40" s="13" t="s">
        <v>534</v>
      </c>
      <c r="CZ40" s="6"/>
      <c r="DA40" s="6"/>
      <c r="DB40" s="6"/>
      <c r="DC40" s="6"/>
      <c r="DD40" s="6"/>
      <c r="DE40" s="6"/>
      <c r="DF40" s="6"/>
      <c r="DG40" s="6"/>
      <c r="DH40" s="6"/>
      <c r="DI40" s="6"/>
    </row>
    <row r="41">
      <c r="A41" s="5" t="s">
        <v>103</v>
      </c>
      <c r="B41" s="5" t="s">
        <v>362</v>
      </c>
      <c r="C41" s="5" t="s">
        <v>509</v>
      </c>
      <c r="D41" s="5">
        <v>49238.0</v>
      </c>
      <c r="E41" s="5" t="s">
        <v>496</v>
      </c>
      <c r="F41" s="5">
        <v>2015.0</v>
      </c>
      <c r="G41" s="5" t="s">
        <v>152</v>
      </c>
      <c r="H41" s="5">
        <v>5.0</v>
      </c>
      <c r="I41" s="5" t="s">
        <v>153</v>
      </c>
      <c r="J41" s="5" t="s">
        <v>110</v>
      </c>
      <c r="K41" s="5" t="s">
        <v>111</v>
      </c>
      <c r="L41" s="5" t="s">
        <v>108</v>
      </c>
      <c r="M41" s="5" t="s">
        <v>281</v>
      </c>
      <c r="N41" s="5">
        <v>1.0</v>
      </c>
      <c r="O41" s="10" t="s">
        <v>535</v>
      </c>
      <c r="P41" s="5" t="s">
        <v>536</v>
      </c>
      <c r="Q41" s="5" t="s">
        <v>537</v>
      </c>
      <c r="R41" s="5" t="s">
        <v>538</v>
      </c>
      <c r="S41" s="5" t="s">
        <v>108</v>
      </c>
      <c r="T41" s="5" t="s">
        <v>108</v>
      </c>
      <c r="U41" s="5" t="s">
        <v>108</v>
      </c>
      <c r="V41" s="5" t="s">
        <v>108</v>
      </c>
      <c r="W41" s="5" t="s">
        <v>108</v>
      </c>
      <c r="X41" s="5">
        <v>330.0</v>
      </c>
      <c r="Y41" s="5" t="s">
        <v>108</v>
      </c>
      <c r="Z41" s="5" t="s">
        <v>108</v>
      </c>
      <c r="AA41" s="5" t="s">
        <v>286</v>
      </c>
      <c r="AB41" s="5">
        <v>85.0</v>
      </c>
      <c r="AC41" s="5" t="s">
        <v>287</v>
      </c>
      <c r="AD41" s="5" t="s">
        <v>108</v>
      </c>
      <c r="AE41" s="5" t="s">
        <v>108</v>
      </c>
      <c r="AF41" s="5" t="s">
        <v>108</v>
      </c>
      <c r="AG41" s="5" t="s">
        <v>108</v>
      </c>
      <c r="AH41" s="5">
        <v>20.0</v>
      </c>
      <c r="AI41" s="15" t="s">
        <v>108</v>
      </c>
      <c r="AJ41" s="14" t="s">
        <v>108</v>
      </c>
      <c r="AK41" s="5" t="s">
        <v>108</v>
      </c>
      <c r="AL41" s="10" t="s">
        <v>108</v>
      </c>
      <c r="AM41" s="5">
        <v>1.0</v>
      </c>
      <c r="AN41" s="5">
        <v>8.5</v>
      </c>
      <c r="AO41" s="5" t="s">
        <v>108</v>
      </c>
      <c r="AP41" s="5" t="s">
        <v>108</v>
      </c>
      <c r="AQ41" s="5" t="s">
        <v>108</v>
      </c>
      <c r="AR41" s="5" t="s">
        <v>108</v>
      </c>
      <c r="AS41" s="5" t="s">
        <v>108</v>
      </c>
      <c r="AT41" s="5">
        <v>800.0</v>
      </c>
      <c r="AU41" s="5" t="s">
        <v>108</v>
      </c>
      <c r="AV41" s="5" t="s">
        <v>108</v>
      </c>
      <c r="AW41" s="5" t="s">
        <v>119</v>
      </c>
      <c r="AX41" s="5" t="s">
        <v>108</v>
      </c>
      <c r="AY41" s="5" t="s">
        <v>235</v>
      </c>
      <c r="AZ41" s="5" t="s">
        <v>108</v>
      </c>
      <c r="BA41" s="5" t="s">
        <v>108</v>
      </c>
      <c r="BB41" s="5" t="s">
        <v>108</v>
      </c>
      <c r="BC41" s="5" t="s">
        <v>108</v>
      </c>
      <c r="BD41" s="5" t="s">
        <v>108</v>
      </c>
      <c r="BE41" s="5" t="s">
        <v>108</v>
      </c>
      <c r="BF41" s="5" t="s">
        <v>108</v>
      </c>
      <c r="BG41" s="5" t="s">
        <v>108</v>
      </c>
      <c r="BH41" s="5" t="s">
        <v>108</v>
      </c>
      <c r="BI41" s="5" t="s">
        <v>108</v>
      </c>
      <c r="BJ41" s="5" t="s">
        <v>108</v>
      </c>
      <c r="BK41" s="5" t="s">
        <v>108</v>
      </c>
      <c r="BL41" s="5">
        <v>4.5</v>
      </c>
      <c r="BM41" s="5" t="s">
        <v>108</v>
      </c>
      <c r="BN41" s="5" t="s">
        <v>108</v>
      </c>
      <c r="BO41" s="5" t="s">
        <v>108</v>
      </c>
      <c r="BP41" s="5" t="s">
        <v>108</v>
      </c>
      <c r="BQ41" s="5" t="s">
        <v>108</v>
      </c>
      <c r="BR41" s="5" t="s">
        <v>108</v>
      </c>
      <c r="BS41" s="5" t="s">
        <v>539</v>
      </c>
      <c r="BT41" s="5" t="s">
        <v>108</v>
      </c>
      <c r="BU41" s="5" t="s">
        <v>540</v>
      </c>
      <c r="BV41" s="5" t="s">
        <v>108</v>
      </c>
      <c r="BW41" s="5" t="s">
        <v>108</v>
      </c>
      <c r="BX41" s="5" t="s">
        <v>122</v>
      </c>
      <c r="BY41" s="10" t="s">
        <v>108</v>
      </c>
      <c r="BZ41" s="10" t="s">
        <v>108</v>
      </c>
      <c r="CA41" s="5" t="s">
        <v>108</v>
      </c>
      <c r="CB41" s="5" t="s">
        <v>108</v>
      </c>
      <c r="CC41" s="5" t="s">
        <v>108</v>
      </c>
      <c r="CD41" s="5">
        <v>1.0</v>
      </c>
      <c r="CE41" s="5" t="s">
        <v>108</v>
      </c>
      <c r="CF41" s="5" t="s">
        <v>108</v>
      </c>
      <c r="CG41" s="5">
        <v>16.0</v>
      </c>
      <c r="CH41" s="5" t="s">
        <v>108</v>
      </c>
      <c r="CI41" s="5" t="s">
        <v>108</v>
      </c>
      <c r="CJ41" s="5" t="s">
        <v>108</v>
      </c>
      <c r="CK41" s="5" t="s">
        <v>108</v>
      </c>
      <c r="CL41" s="5" t="s">
        <v>108</v>
      </c>
      <c r="CM41" s="5" t="s">
        <v>108</v>
      </c>
      <c r="CN41" s="5" t="s">
        <v>108</v>
      </c>
      <c r="CO41" s="5" t="s">
        <v>108</v>
      </c>
      <c r="CP41" s="5" t="s">
        <v>108</v>
      </c>
      <c r="CQ41" s="5" t="s">
        <v>108</v>
      </c>
      <c r="CR41" s="5" t="s">
        <v>108</v>
      </c>
      <c r="CS41" s="5" t="s">
        <v>541</v>
      </c>
      <c r="CT41" s="10" t="s">
        <v>542</v>
      </c>
      <c r="CU41" s="5" t="s">
        <v>108</v>
      </c>
      <c r="CV41" s="5" t="s">
        <v>108</v>
      </c>
      <c r="CW41" s="5" t="s">
        <v>108</v>
      </c>
      <c r="CX41" s="5" t="s">
        <v>108</v>
      </c>
      <c r="CY41" s="13" t="s">
        <v>543</v>
      </c>
      <c r="CZ41" s="6"/>
      <c r="DA41" s="6"/>
      <c r="DB41" s="6"/>
      <c r="DC41" s="6"/>
      <c r="DD41" s="6"/>
      <c r="DE41" s="6"/>
      <c r="DF41" s="6"/>
      <c r="DG41" s="6"/>
      <c r="DH41" s="6"/>
      <c r="DI41" s="6"/>
    </row>
    <row r="42">
      <c r="A42" s="5" t="s">
        <v>103</v>
      </c>
      <c r="B42" s="5" t="s">
        <v>362</v>
      </c>
      <c r="C42" s="5" t="s">
        <v>544</v>
      </c>
      <c r="D42" s="5">
        <v>22969.0</v>
      </c>
      <c r="E42" s="5" t="s">
        <v>545</v>
      </c>
      <c r="F42" s="5">
        <v>2008.0</v>
      </c>
      <c r="G42" s="5" t="s">
        <v>400</v>
      </c>
      <c r="H42" s="5">
        <v>19.0</v>
      </c>
      <c r="I42" s="5" t="s">
        <v>109</v>
      </c>
      <c r="J42" s="5" t="s">
        <v>127</v>
      </c>
      <c r="K42" s="5" t="s">
        <v>328</v>
      </c>
      <c r="L42" s="5" t="s">
        <v>108</v>
      </c>
      <c r="M42" s="5" t="s">
        <v>329</v>
      </c>
      <c r="N42" s="5">
        <v>3.0</v>
      </c>
      <c r="O42" s="10" t="s">
        <v>546</v>
      </c>
      <c r="P42" s="5" t="s">
        <v>547</v>
      </c>
      <c r="Q42" s="5" t="s">
        <v>108</v>
      </c>
      <c r="R42" s="5" t="s">
        <v>548</v>
      </c>
      <c r="S42" s="5" t="s">
        <v>549</v>
      </c>
      <c r="T42" s="10">
        <v>33.4536111</v>
      </c>
      <c r="U42" s="10">
        <v>-85.8725</v>
      </c>
      <c r="V42" s="5">
        <v>307.933</v>
      </c>
      <c r="W42" s="5">
        <v>1053.0</v>
      </c>
      <c r="X42" s="5">
        <v>300.0</v>
      </c>
      <c r="Y42" s="5">
        <v>14.0</v>
      </c>
      <c r="Z42" s="5" t="s">
        <v>170</v>
      </c>
      <c r="AA42" s="5" t="s">
        <v>550</v>
      </c>
      <c r="AB42" s="5">
        <v>100.0</v>
      </c>
      <c r="AC42" s="5" t="s">
        <v>551</v>
      </c>
      <c r="AD42" s="5" t="s">
        <v>108</v>
      </c>
      <c r="AE42" s="5" t="s">
        <v>108</v>
      </c>
      <c r="AF42" s="5" t="s">
        <v>108</v>
      </c>
      <c r="AG42" s="5" t="s">
        <v>108</v>
      </c>
      <c r="AH42" s="5" t="s">
        <v>108</v>
      </c>
      <c r="AI42" s="11">
        <f t="shared" ref="AI42:AI43" si="11">CONVERT(AK42, "yd", "m")</f>
        <v>91.44</v>
      </c>
      <c r="AJ42" s="12">
        <f t="shared" ref="AJ42:AJ43" si="12">CONVERT(AI42, "m", "ft")</f>
        <v>300</v>
      </c>
      <c r="AK42" s="5">
        <v>100.0</v>
      </c>
      <c r="AL42" s="10" t="s">
        <v>108</v>
      </c>
      <c r="AM42" s="5" t="s">
        <v>108</v>
      </c>
      <c r="AN42" s="5" t="s">
        <v>108</v>
      </c>
      <c r="AO42" s="5" t="s">
        <v>108</v>
      </c>
      <c r="AP42" s="5" t="s">
        <v>108</v>
      </c>
      <c r="AQ42" s="5" t="s">
        <v>108</v>
      </c>
      <c r="AR42" s="5" t="s">
        <v>108</v>
      </c>
      <c r="AS42" s="5" t="s">
        <v>108</v>
      </c>
      <c r="AT42" s="5" t="s">
        <v>108</v>
      </c>
      <c r="AU42" s="5" t="s">
        <v>108</v>
      </c>
      <c r="AV42" s="5" t="s">
        <v>108</v>
      </c>
      <c r="AW42" s="5" t="s">
        <v>108</v>
      </c>
      <c r="AX42" s="5" t="s">
        <v>108</v>
      </c>
      <c r="AY42" s="5" t="s">
        <v>108</v>
      </c>
      <c r="AZ42" s="5" t="s">
        <v>108</v>
      </c>
      <c r="BA42" s="5" t="s">
        <v>108</v>
      </c>
      <c r="BB42" s="5" t="s">
        <v>108</v>
      </c>
      <c r="BC42" s="5" t="s">
        <v>108</v>
      </c>
      <c r="BD42" s="5" t="s">
        <v>108</v>
      </c>
      <c r="BE42" s="5" t="s">
        <v>108</v>
      </c>
      <c r="BF42" s="5" t="s">
        <v>108</v>
      </c>
      <c r="BG42" s="5" t="s">
        <v>108</v>
      </c>
      <c r="BH42" s="5" t="s">
        <v>108</v>
      </c>
      <c r="BI42" s="5" t="s">
        <v>108</v>
      </c>
      <c r="BJ42" s="5" t="s">
        <v>108</v>
      </c>
      <c r="BK42" s="5" t="s">
        <v>108</v>
      </c>
      <c r="BL42" s="5" t="s">
        <v>108</v>
      </c>
      <c r="BM42" s="5" t="s">
        <v>108</v>
      </c>
      <c r="BN42" s="5" t="s">
        <v>108</v>
      </c>
      <c r="BO42" s="5" t="s">
        <v>108</v>
      </c>
      <c r="BP42" s="5" t="s">
        <v>108</v>
      </c>
      <c r="BQ42" s="5" t="s">
        <v>108</v>
      </c>
      <c r="BR42" s="5" t="s">
        <v>108</v>
      </c>
      <c r="BS42" s="5" t="s">
        <v>108</v>
      </c>
      <c r="BT42" s="5" t="s">
        <v>108</v>
      </c>
      <c r="BU42" s="5" t="s">
        <v>552</v>
      </c>
      <c r="BV42" s="5" t="s">
        <v>108</v>
      </c>
      <c r="BW42" s="5" t="s">
        <v>108</v>
      </c>
      <c r="BX42" s="5" t="s">
        <v>108</v>
      </c>
      <c r="BY42" s="10" t="s">
        <v>108</v>
      </c>
      <c r="BZ42" s="10" t="s">
        <v>108</v>
      </c>
      <c r="CA42" s="5" t="s">
        <v>108</v>
      </c>
      <c r="CB42" s="5" t="s">
        <v>121</v>
      </c>
      <c r="CC42" s="5" t="s">
        <v>553</v>
      </c>
      <c r="CD42" s="5" t="s">
        <v>108</v>
      </c>
      <c r="CE42" s="5" t="s">
        <v>108</v>
      </c>
      <c r="CF42" s="5" t="s">
        <v>108</v>
      </c>
      <c r="CG42" s="5" t="s">
        <v>108</v>
      </c>
      <c r="CH42" s="5" t="s">
        <v>108</v>
      </c>
      <c r="CI42" s="5" t="s">
        <v>108</v>
      </c>
      <c r="CJ42" s="5" t="s">
        <v>108</v>
      </c>
      <c r="CK42" s="5" t="s">
        <v>108</v>
      </c>
      <c r="CL42" s="5" t="s">
        <v>108</v>
      </c>
      <c r="CM42" s="5" t="s">
        <v>108</v>
      </c>
      <c r="CN42" s="5" t="s">
        <v>108</v>
      </c>
      <c r="CO42" s="5" t="s">
        <v>108</v>
      </c>
      <c r="CP42" s="5" t="s">
        <v>108</v>
      </c>
      <c r="CQ42" s="5" t="s">
        <v>108</v>
      </c>
      <c r="CR42" s="5" t="s">
        <v>108</v>
      </c>
      <c r="CS42" s="5" t="s">
        <v>108</v>
      </c>
      <c r="CT42" s="10" t="s">
        <v>554</v>
      </c>
      <c r="CU42" s="5" t="s">
        <v>121</v>
      </c>
      <c r="CV42" s="5" t="s">
        <v>108</v>
      </c>
      <c r="CW42" s="5" t="s">
        <v>108</v>
      </c>
      <c r="CX42" s="5" t="s">
        <v>108</v>
      </c>
      <c r="CY42" s="13" t="s">
        <v>555</v>
      </c>
      <c r="CZ42" s="6"/>
      <c r="DA42" s="6"/>
      <c r="DB42" s="6"/>
      <c r="DC42" s="6"/>
      <c r="DD42" s="6"/>
      <c r="DE42" s="6"/>
      <c r="DF42" s="6"/>
      <c r="DG42" s="6"/>
      <c r="DH42" s="6"/>
      <c r="DI42" s="6"/>
    </row>
    <row r="43">
      <c r="A43" s="5" t="s">
        <v>103</v>
      </c>
      <c r="B43" s="5" t="s">
        <v>362</v>
      </c>
      <c r="C43" s="5" t="s">
        <v>544</v>
      </c>
      <c r="D43" s="5">
        <v>42692.0</v>
      </c>
      <c r="E43" s="5" t="s">
        <v>496</v>
      </c>
      <c r="F43" s="5">
        <v>2013.0</v>
      </c>
      <c r="G43" s="5" t="s">
        <v>244</v>
      </c>
      <c r="H43" s="5">
        <v>10.0</v>
      </c>
      <c r="I43" s="5" t="s">
        <v>139</v>
      </c>
      <c r="J43" s="5" t="s">
        <v>127</v>
      </c>
      <c r="K43" s="5" t="s">
        <v>111</v>
      </c>
      <c r="L43" s="5" t="s">
        <v>108</v>
      </c>
      <c r="M43" s="5" t="s">
        <v>218</v>
      </c>
      <c r="N43" s="5">
        <v>1.0</v>
      </c>
      <c r="O43" s="10" t="s">
        <v>556</v>
      </c>
      <c r="P43" s="5" t="s">
        <v>557</v>
      </c>
      <c r="Q43" s="5" t="s">
        <v>558</v>
      </c>
      <c r="R43" s="5" t="s">
        <v>559</v>
      </c>
      <c r="S43" s="5" t="s">
        <v>108</v>
      </c>
      <c r="T43" s="5" t="s">
        <v>108</v>
      </c>
      <c r="U43" s="5" t="s">
        <v>108</v>
      </c>
      <c r="V43" s="5" t="s">
        <v>108</v>
      </c>
      <c r="W43" s="5" t="s">
        <v>108</v>
      </c>
      <c r="X43" s="5">
        <v>1415.0</v>
      </c>
      <c r="Y43" s="5" t="s">
        <v>108</v>
      </c>
      <c r="Z43" s="5" t="s">
        <v>170</v>
      </c>
      <c r="AA43" s="5" t="s">
        <v>560</v>
      </c>
      <c r="AB43" s="5">
        <v>53.0</v>
      </c>
      <c r="AC43" s="5" t="s">
        <v>287</v>
      </c>
      <c r="AD43" s="5" t="s">
        <v>406</v>
      </c>
      <c r="AE43" s="5" t="s">
        <v>108</v>
      </c>
      <c r="AF43" s="5" t="s">
        <v>108</v>
      </c>
      <c r="AG43" s="5" t="s">
        <v>108</v>
      </c>
      <c r="AH43" s="5" t="s">
        <v>108</v>
      </c>
      <c r="AI43" s="11">
        <f t="shared" si="11"/>
        <v>18.288</v>
      </c>
      <c r="AJ43" s="12">
        <f t="shared" si="12"/>
        <v>60</v>
      </c>
      <c r="AK43" s="5">
        <v>20.0</v>
      </c>
      <c r="AL43" s="10" t="s">
        <v>108</v>
      </c>
      <c r="AM43" s="5">
        <v>1.0</v>
      </c>
      <c r="AN43" s="5">
        <v>8.5</v>
      </c>
      <c r="AO43" s="5" t="s">
        <v>108</v>
      </c>
      <c r="AP43" s="5" t="s">
        <v>108</v>
      </c>
      <c r="AQ43" s="5" t="s">
        <v>108</v>
      </c>
      <c r="AR43" s="5" t="s">
        <v>108</v>
      </c>
      <c r="AS43" s="5" t="s">
        <v>108</v>
      </c>
      <c r="AT43" s="5" t="s">
        <v>108</v>
      </c>
      <c r="AU43" s="5" t="s">
        <v>108</v>
      </c>
      <c r="AV43" s="5" t="s">
        <v>108</v>
      </c>
      <c r="AW43" s="5" t="s">
        <v>147</v>
      </c>
      <c r="AX43" s="5" t="s">
        <v>561</v>
      </c>
      <c r="AY43" s="5" t="s">
        <v>235</v>
      </c>
      <c r="AZ43" s="5" t="s">
        <v>108</v>
      </c>
      <c r="BA43" s="5" t="s">
        <v>108</v>
      </c>
      <c r="BB43" s="5" t="s">
        <v>108</v>
      </c>
      <c r="BC43" s="5" t="s">
        <v>108</v>
      </c>
      <c r="BD43" s="5" t="s">
        <v>108</v>
      </c>
      <c r="BE43" s="5" t="s">
        <v>108</v>
      </c>
      <c r="BF43" s="5" t="s">
        <v>108</v>
      </c>
      <c r="BG43" s="5" t="s">
        <v>108</v>
      </c>
      <c r="BH43" s="5" t="s">
        <v>108</v>
      </c>
      <c r="BI43" s="5" t="s">
        <v>108</v>
      </c>
      <c r="BJ43" s="5" t="s">
        <v>108</v>
      </c>
      <c r="BK43" s="5" t="s">
        <v>108</v>
      </c>
      <c r="BL43" s="5" t="s">
        <v>108</v>
      </c>
      <c r="BM43" s="5" t="s">
        <v>108</v>
      </c>
      <c r="BN43" s="5" t="s">
        <v>108</v>
      </c>
      <c r="BO43" s="5" t="s">
        <v>108</v>
      </c>
      <c r="BP43" s="5" t="s">
        <v>108</v>
      </c>
      <c r="BQ43" s="5" t="s">
        <v>108</v>
      </c>
      <c r="BR43" s="5" t="s">
        <v>108</v>
      </c>
      <c r="BS43" s="5" t="s">
        <v>562</v>
      </c>
      <c r="BT43" s="5" t="s">
        <v>108</v>
      </c>
      <c r="BU43" s="5" t="s">
        <v>218</v>
      </c>
      <c r="BV43" s="5" t="s">
        <v>108</v>
      </c>
      <c r="BW43" s="5" t="s">
        <v>563</v>
      </c>
      <c r="BX43" s="5" t="s">
        <v>122</v>
      </c>
      <c r="BY43" s="10" t="s">
        <v>108</v>
      </c>
      <c r="BZ43" s="10" t="s">
        <v>108</v>
      </c>
      <c r="CA43" s="5" t="s">
        <v>108</v>
      </c>
      <c r="CB43" s="5" t="s">
        <v>108</v>
      </c>
      <c r="CC43" s="5" t="s">
        <v>108</v>
      </c>
      <c r="CD43" s="5" t="s">
        <v>108</v>
      </c>
      <c r="CE43" s="5" t="s">
        <v>108</v>
      </c>
      <c r="CF43" s="5" t="s">
        <v>108</v>
      </c>
      <c r="CG43" s="5" t="s">
        <v>108</v>
      </c>
      <c r="CH43" s="5" t="s">
        <v>108</v>
      </c>
      <c r="CI43" s="5" t="s">
        <v>108</v>
      </c>
      <c r="CJ43" s="5" t="s">
        <v>108</v>
      </c>
      <c r="CK43" s="5" t="s">
        <v>108</v>
      </c>
      <c r="CL43" s="5" t="s">
        <v>108</v>
      </c>
      <c r="CM43" s="5" t="s">
        <v>108</v>
      </c>
      <c r="CN43" s="5" t="s">
        <v>108</v>
      </c>
      <c r="CO43" s="5" t="s">
        <v>108</v>
      </c>
      <c r="CP43" s="5" t="s">
        <v>108</v>
      </c>
      <c r="CQ43" s="5" t="s">
        <v>108</v>
      </c>
      <c r="CR43" s="5" t="s">
        <v>108</v>
      </c>
      <c r="CS43" s="5" t="s">
        <v>108</v>
      </c>
      <c r="CT43" s="10" t="s">
        <v>564</v>
      </c>
      <c r="CU43" s="5" t="s">
        <v>108</v>
      </c>
      <c r="CV43" s="5" t="s">
        <v>108</v>
      </c>
      <c r="CW43" s="5" t="s">
        <v>108</v>
      </c>
      <c r="CX43" s="5" t="s">
        <v>108</v>
      </c>
      <c r="CY43" s="13" t="s">
        <v>565</v>
      </c>
      <c r="CZ43" s="6"/>
      <c r="DA43" s="6"/>
      <c r="DB43" s="6"/>
      <c r="DC43" s="6"/>
      <c r="DD43" s="6"/>
      <c r="DE43" s="6"/>
      <c r="DF43" s="6"/>
      <c r="DG43" s="6"/>
      <c r="DH43" s="6"/>
      <c r="DI43" s="6"/>
    </row>
    <row r="44">
      <c r="A44" s="5" t="s">
        <v>103</v>
      </c>
      <c r="B44" s="5" t="s">
        <v>362</v>
      </c>
      <c r="C44" s="5" t="s">
        <v>566</v>
      </c>
      <c r="D44" s="5">
        <v>273.0</v>
      </c>
      <c r="E44" s="5" t="s">
        <v>567</v>
      </c>
      <c r="F44" s="5">
        <v>1994.0</v>
      </c>
      <c r="G44" s="5" t="s">
        <v>138</v>
      </c>
      <c r="H44" s="5" t="s">
        <v>108</v>
      </c>
      <c r="I44" s="5" t="s">
        <v>139</v>
      </c>
      <c r="J44" s="5" t="s">
        <v>127</v>
      </c>
      <c r="K44" s="5" t="s">
        <v>202</v>
      </c>
      <c r="L44" s="5" t="s">
        <v>108</v>
      </c>
      <c r="M44" s="5" t="s">
        <v>108</v>
      </c>
      <c r="N44" s="5">
        <v>2.0</v>
      </c>
      <c r="O44" s="10" t="s">
        <v>568</v>
      </c>
      <c r="P44" s="5" t="s">
        <v>569</v>
      </c>
      <c r="Q44" s="5" t="s">
        <v>570</v>
      </c>
      <c r="R44" s="5" t="s">
        <v>571</v>
      </c>
      <c r="S44" s="5" t="s">
        <v>549</v>
      </c>
      <c r="T44" s="5" t="s">
        <v>108</v>
      </c>
      <c r="U44" s="5" t="s">
        <v>108</v>
      </c>
      <c r="V44" s="5" t="s">
        <v>108</v>
      </c>
      <c r="W44" s="5" t="s">
        <v>108</v>
      </c>
      <c r="X44" s="5">
        <v>1000.0</v>
      </c>
      <c r="Y44" s="5" t="s">
        <v>108</v>
      </c>
      <c r="Z44" s="5" t="s">
        <v>108</v>
      </c>
      <c r="AA44" s="5" t="s">
        <v>108</v>
      </c>
      <c r="AB44" s="10" t="s">
        <v>108</v>
      </c>
      <c r="AC44" s="5" t="s">
        <v>572</v>
      </c>
      <c r="AD44" s="5" t="s">
        <v>522</v>
      </c>
      <c r="AE44" s="5" t="s">
        <v>108</v>
      </c>
      <c r="AF44" s="5" t="s">
        <v>108</v>
      </c>
      <c r="AG44" s="5" t="s">
        <v>108</v>
      </c>
      <c r="AH44" s="5" t="s">
        <v>108</v>
      </c>
      <c r="AI44" s="15" t="s">
        <v>108</v>
      </c>
      <c r="AJ44" s="14" t="s">
        <v>108</v>
      </c>
      <c r="AK44" s="5" t="s">
        <v>108</v>
      </c>
      <c r="AL44" s="10" t="s">
        <v>108</v>
      </c>
      <c r="AM44" s="5" t="s">
        <v>108</v>
      </c>
      <c r="AN44" s="5" t="s">
        <v>108</v>
      </c>
      <c r="AO44" s="5" t="s">
        <v>108</v>
      </c>
      <c r="AP44" s="5" t="s">
        <v>108</v>
      </c>
      <c r="AQ44" s="5" t="s">
        <v>108</v>
      </c>
      <c r="AR44" s="5" t="s">
        <v>108</v>
      </c>
      <c r="AS44" s="5" t="s">
        <v>108</v>
      </c>
      <c r="AT44" s="5" t="s">
        <v>108</v>
      </c>
      <c r="AU44" s="5" t="s">
        <v>108</v>
      </c>
      <c r="AV44" s="5" t="s">
        <v>108</v>
      </c>
      <c r="AW44" s="5" t="s">
        <v>108</v>
      </c>
      <c r="AX44" s="5" t="s">
        <v>108</v>
      </c>
      <c r="AY44" s="5" t="s">
        <v>108</v>
      </c>
      <c r="AZ44" s="5" t="s">
        <v>108</v>
      </c>
      <c r="BA44" s="5" t="s">
        <v>108</v>
      </c>
      <c r="BB44" s="5" t="s">
        <v>108</v>
      </c>
      <c r="BC44" s="5" t="s">
        <v>108</v>
      </c>
      <c r="BD44" s="5" t="s">
        <v>108</v>
      </c>
      <c r="BE44" s="5" t="s">
        <v>108</v>
      </c>
      <c r="BF44" s="5" t="s">
        <v>108</v>
      </c>
      <c r="BG44" s="5" t="s">
        <v>108</v>
      </c>
      <c r="BH44" s="5" t="s">
        <v>108</v>
      </c>
      <c r="BI44" s="5" t="s">
        <v>108</v>
      </c>
      <c r="BJ44" s="5" t="s">
        <v>108</v>
      </c>
      <c r="BK44" s="5" t="s">
        <v>108</v>
      </c>
      <c r="BL44" s="5" t="s">
        <v>108</v>
      </c>
      <c r="BM44" s="5" t="s">
        <v>108</v>
      </c>
      <c r="BN44" s="5" t="s">
        <v>108</v>
      </c>
      <c r="BO44" s="5" t="s">
        <v>108</v>
      </c>
      <c r="BP44" s="5" t="s">
        <v>108</v>
      </c>
      <c r="BQ44" s="5" t="s">
        <v>108</v>
      </c>
      <c r="BR44" s="5" t="s">
        <v>108</v>
      </c>
      <c r="BS44" s="5" t="s">
        <v>108</v>
      </c>
      <c r="BT44" s="5" t="s">
        <v>108</v>
      </c>
      <c r="BU44" s="5" t="s">
        <v>108</v>
      </c>
      <c r="BV44" s="5" t="s">
        <v>108</v>
      </c>
      <c r="BW44" s="5" t="s">
        <v>108</v>
      </c>
      <c r="BX44" s="5" t="s">
        <v>108</v>
      </c>
      <c r="BY44" s="10" t="s">
        <v>108</v>
      </c>
      <c r="BZ44" s="10" t="s">
        <v>108</v>
      </c>
      <c r="CA44" s="5" t="s">
        <v>573</v>
      </c>
      <c r="CB44" s="5" t="s">
        <v>108</v>
      </c>
      <c r="CC44" s="5" t="s">
        <v>108</v>
      </c>
      <c r="CD44" s="5" t="s">
        <v>108</v>
      </c>
      <c r="CE44" s="5" t="s">
        <v>108</v>
      </c>
      <c r="CF44" s="5" t="s">
        <v>108</v>
      </c>
      <c r="CG44" s="5" t="s">
        <v>108</v>
      </c>
      <c r="CH44" s="5" t="s">
        <v>108</v>
      </c>
      <c r="CI44" s="5" t="s">
        <v>108</v>
      </c>
      <c r="CJ44" s="5" t="s">
        <v>108</v>
      </c>
      <c r="CK44" s="5" t="s">
        <v>108</v>
      </c>
      <c r="CL44" s="5" t="s">
        <v>108</v>
      </c>
      <c r="CM44" s="5" t="s">
        <v>108</v>
      </c>
      <c r="CN44" s="5" t="s">
        <v>108</v>
      </c>
      <c r="CO44" s="5" t="s">
        <v>108</v>
      </c>
      <c r="CP44" s="5" t="s">
        <v>108</v>
      </c>
      <c r="CQ44" s="5" t="s">
        <v>108</v>
      </c>
      <c r="CR44" s="5" t="s">
        <v>108</v>
      </c>
      <c r="CS44" s="5" t="s">
        <v>574</v>
      </c>
      <c r="CT44" s="10" t="s">
        <v>108</v>
      </c>
      <c r="CU44" s="5" t="s">
        <v>108</v>
      </c>
      <c r="CV44" s="5" t="s">
        <v>108</v>
      </c>
      <c r="CW44" s="5" t="s">
        <v>108</v>
      </c>
      <c r="CX44" s="5" t="s">
        <v>108</v>
      </c>
      <c r="CY44" s="13" t="s">
        <v>575</v>
      </c>
      <c r="CZ44" s="6"/>
      <c r="DA44" s="6"/>
      <c r="DB44" s="6"/>
      <c r="DC44" s="6"/>
      <c r="DD44" s="6"/>
      <c r="DE44" s="6"/>
      <c r="DF44" s="6"/>
      <c r="DG44" s="6"/>
      <c r="DH44" s="6"/>
      <c r="DI44" s="6"/>
    </row>
    <row r="45">
      <c r="A45" s="5" t="s">
        <v>103</v>
      </c>
      <c r="B45" s="5" t="s">
        <v>362</v>
      </c>
      <c r="C45" s="5" t="s">
        <v>566</v>
      </c>
      <c r="D45" s="5">
        <v>67423.0</v>
      </c>
      <c r="E45" s="5" t="s">
        <v>390</v>
      </c>
      <c r="F45" s="5">
        <v>2020.0</v>
      </c>
      <c r="G45" s="5" t="s">
        <v>166</v>
      </c>
      <c r="H45" s="5" t="s">
        <v>108</v>
      </c>
      <c r="I45" s="5" t="s">
        <v>153</v>
      </c>
      <c r="J45" s="5" t="s">
        <v>110</v>
      </c>
      <c r="K45" s="5" t="s">
        <v>111</v>
      </c>
      <c r="L45" s="5" t="s">
        <v>108</v>
      </c>
      <c r="M45" s="5" t="s">
        <v>218</v>
      </c>
      <c r="N45" s="5">
        <v>2.0</v>
      </c>
      <c r="O45" s="10" t="s">
        <v>576</v>
      </c>
      <c r="P45" s="5" t="s">
        <v>577</v>
      </c>
      <c r="Q45" s="5" t="s">
        <v>570</v>
      </c>
      <c r="R45" s="5" t="s">
        <v>578</v>
      </c>
      <c r="S45" s="5" t="s">
        <v>108</v>
      </c>
      <c r="T45" s="10">
        <v>33.6434123</v>
      </c>
      <c r="U45" s="10">
        <v>-85.4196091</v>
      </c>
      <c r="V45" s="5">
        <v>304.039</v>
      </c>
      <c r="W45" s="5">
        <v>992.0</v>
      </c>
      <c r="X45" s="5">
        <v>1507.0</v>
      </c>
      <c r="Y45" s="5" t="s">
        <v>420</v>
      </c>
      <c r="Z45" s="5" t="s">
        <v>170</v>
      </c>
      <c r="AA45" s="5" t="s">
        <v>108</v>
      </c>
      <c r="AB45" s="10" t="s">
        <v>108</v>
      </c>
      <c r="AC45" s="5" t="s">
        <v>579</v>
      </c>
      <c r="AD45" s="5" t="s">
        <v>108</v>
      </c>
      <c r="AE45" s="5" t="s">
        <v>108</v>
      </c>
      <c r="AF45" s="5" t="s">
        <v>108</v>
      </c>
      <c r="AG45" s="5" t="s">
        <v>108</v>
      </c>
      <c r="AH45" s="5" t="s">
        <v>108</v>
      </c>
      <c r="AI45" s="11">
        <f t="shared" ref="AI45:AI47" si="13">CONVERT(AK45, "yd", "m")</f>
        <v>45.72</v>
      </c>
      <c r="AJ45" s="12">
        <f t="shared" ref="AJ45:AJ47" si="14">CONVERT(AI45, "m", "ft")</f>
        <v>150</v>
      </c>
      <c r="AK45" s="5">
        <v>50.0</v>
      </c>
      <c r="AL45" s="10" t="s">
        <v>108</v>
      </c>
      <c r="AM45" s="5">
        <v>1.0</v>
      </c>
      <c r="AN45" s="5">
        <v>8.0</v>
      </c>
      <c r="AO45" s="5" t="s">
        <v>108</v>
      </c>
      <c r="AP45" s="5" t="s">
        <v>108</v>
      </c>
      <c r="AQ45" s="5" t="s">
        <v>108</v>
      </c>
      <c r="AR45" s="5" t="s">
        <v>108</v>
      </c>
      <c r="AS45" s="5" t="s">
        <v>108</v>
      </c>
      <c r="AT45" s="5" t="s">
        <v>108</v>
      </c>
      <c r="AU45" s="5" t="s">
        <v>108</v>
      </c>
      <c r="AV45" s="5" t="s">
        <v>108</v>
      </c>
      <c r="AW45" s="5" t="s">
        <v>561</v>
      </c>
      <c r="AX45" s="5" t="s">
        <v>108</v>
      </c>
      <c r="AY45" s="5" t="s">
        <v>108</v>
      </c>
      <c r="AZ45" s="5" t="s">
        <v>108</v>
      </c>
      <c r="BA45" s="5" t="s">
        <v>108</v>
      </c>
      <c r="BB45" s="5" t="s">
        <v>108</v>
      </c>
      <c r="BC45" s="5" t="s">
        <v>108</v>
      </c>
      <c r="BD45" s="5" t="s">
        <v>108</v>
      </c>
      <c r="BE45" s="5" t="s">
        <v>108</v>
      </c>
      <c r="BF45" s="5" t="s">
        <v>108</v>
      </c>
      <c r="BG45" s="5" t="s">
        <v>108</v>
      </c>
      <c r="BH45" s="5" t="s">
        <v>108</v>
      </c>
      <c r="BI45" s="5" t="s">
        <v>108</v>
      </c>
      <c r="BJ45" s="5" t="s">
        <v>108</v>
      </c>
      <c r="BK45" s="5" t="s">
        <v>108</v>
      </c>
      <c r="BL45" s="5" t="s">
        <v>108</v>
      </c>
      <c r="BM45" s="5" t="s">
        <v>108</v>
      </c>
      <c r="BN45" s="5" t="s">
        <v>309</v>
      </c>
      <c r="BO45" s="5" t="s">
        <v>108</v>
      </c>
      <c r="BP45" s="5" t="s">
        <v>108</v>
      </c>
      <c r="BQ45" s="5" t="s">
        <v>108</v>
      </c>
      <c r="BR45" s="5" t="s">
        <v>108</v>
      </c>
      <c r="BS45" s="5" t="s">
        <v>580</v>
      </c>
      <c r="BT45" s="5" t="s">
        <v>108</v>
      </c>
      <c r="BU45" s="5" t="s">
        <v>218</v>
      </c>
      <c r="BV45" s="5" t="s">
        <v>108</v>
      </c>
      <c r="BW45" s="5" t="s">
        <v>563</v>
      </c>
      <c r="BX45" s="5" t="s">
        <v>122</v>
      </c>
      <c r="BY45" s="10" t="s">
        <v>108</v>
      </c>
      <c r="BZ45" s="10" t="s">
        <v>108</v>
      </c>
      <c r="CA45" s="5" t="s">
        <v>108</v>
      </c>
      <c r="CB45" s="5" t="s">
        <v>108</v>
      </c>
      <c r="CC45" s="5" t="s">
        <v>108</v>
      </c>
      <c r="CD45" s="5" t="s">
        <v>108</v>
      </c>
      <c r="CE45" s="5" t="s">
        <v>108</v>
      </c>
      <c r="CF45" s="5" t="s">
        <v>108</v>
      </c>
      <c r="CG45" s="5" t="s">
        <v>108</v>
      </c>
      <c r="CH45" s="5" t="s">
        <v>108</v>
      </c>
      <c r="CI45" s="5" t="s">
        <v>108</v>
      </c>
      <c r="CJ45" s="5" t="s">
        <v>108</v>
      </c>
      <c r="CK45" s="5" t="s">
        <v>108</v>
      </c>
      <c r="CL45" s="5" t="s">
        <v>108</v>
      </c>
      <c r="CM45" s="5" t="s">
        <v>108</v>
      </c>
      <c r="CN45" s="5" t="s">
        <v>108</v>
      </c>
      <c r="CO45" s="5" t="s">
        <v>108</v>
      </c>
      <c r="CP45" s="5" t="s">
        <v>108</v>
      </c>
      <c r="CQ45" s="5" t="s">
        <v>108</v>
      </c>
      <c r="CR45" s="5" t="s">
        <v>108</v>
      </c>
      <c r="CS45" s="5" t="s">
        <v>108</v>
      </c>
      <c r="CT45" s="10" t="s">
        <v>581</v>
      </c>
      <c r="CU45" s="5" t="s">
        <v>121</v>
      </c>
      <c r="CV45" s="5" t="s">
        <v>108</v>
      </c>
      <c r="CW45" s="5" t="s">
        <v>108</v>
      </c>
      <c r="CX45" s="5" t="s">
        <v>108</v>
      </c>
      <c r="CY45" s="13" t="s">
        <v>582</v>
      </c>
      <c r="CZ45" s="6"/>
      <c r="DA45" s="6"/>
      <c r="DB45" s="6"/>
      <c r="DC45" s="6"/>
      <c r="DD45" s="6"/>
      <c r="DE45" s="6"/>
      <c r="DF45" s="6"/>
      <c r="DG45" s="6"/>
      <c r="DH45" s="6"/>
      <c r="DI45" s="6"/>
    </row>
    <row r="46">
      <c r="A46" s="5" t="s">
        <v>103</v>
      </c>
      <c r="B46" s="5" t="s">
        <v>362</v>
      </c>
      <c r="C46" s="5" t="s">
        <v>566</v>
      </c>
      <c r="D46" s="5">
        <v>75577.0</v>
      </c>
      <c r="E46" s="5" t="s">
        <v>390</v>
      </c>
      <c r="F46" s="5">
        <v>2023.0</v>
      </c>
      <c r="G46" s="5" t="s">
        <v>107</v>
      </c>
      <c r="H46" s="5">
        <v>9.0</v>
      </c>
      <c r="I46" s="5" t="s">
        <v>109</v>
      </c>
      <c r="J46" s="5" t="s">
        <v>110</v>
      </c>
      <c r="K46" s="5" t="s">
        <v>111</v>
      </c>
      <c r="L46" s="5" t="s">
        <v>108</v>
      </c>
      <c r="M46" s="5" t="s">
        <v>461</v>
      </c>
      <c r="N46" s="5">
        <v>2.0</v>
      </c>
      <c r="O46" s="10" t="s">
        <v>583</v>
      </c>
      <c r="P46" s="5" t="s">
        <v>584</v>
      </c>
      <c r="Q46" s="5" t="s">
        <v>570</v>
      </c>
      <c r="R46" s="5" t="s">
        <v>585</v>
      </c>
      <c r="S46" s="5" t="s">
        <v>108</v>
      </c>
      <c r="T46" s="5">
        <v>33.651749</v>
      </c>
      <c r="U46" s="5">
        <v>-85.523357</v>
      </c>
      <c r="V46" s="5">
        <v>287.84</v>
      </c>
      <c r="W46" s="5">
        <v>936.0</v>
      </c>
      <c r="X46" s="5">
        <v>1630.0</v>
      </c>
      <c r="Y46" s="5" t="s">
        <v>108</v>
      </c>
      <c r="Z46" s="5" t="s">
        <v>108</v>
      </c>
      <c r="AA46" s="5" t="s">
        <v>286</v>
      </c>
      <c r="AB46" s="5">
        <v>88.0</v>
      </c>
      <c r="AC46" s="5" t="s">
        <v>586</v>
      </c>
      <c r="AD46" s="5" t="s">
        <v>108</v>
      </c>
      <c r="AE46" s="5" t="s">
        <v>108</v>
      </c>
      <c r="AF46" s="5" t="s">
        <v>108</v>
      </c>
      <c r="AG46" s="5" t="s">
        <v>108</v>
      </c>
      <c r="AH46" s="5">
        <v>5.0</v>
      </c>
      <c r="AI46" s="11">
        <f t="shared" si="13"/>
        <v>45.72</v>
      </c>
      <c r="AJ46" s="12">
        <f t="shared" si="14"/>
        <v>150</v>
      </c>
      <c r="AK46" s="5">
        <v>50.0</v>
      </c>
      <c r="AL46" s="10" t="s">
        <v>108</v>
      </c>
      <c r="AM46" s="5">
        <v>1.0</v>
      </c>
      <c r="AN46" s="5">
        <v>8.0</v>
      </c>
      <c r="AO46" s="5" t="s">
        <v>108</v>
      </c>
      <c r="AP46" s="5" t="s">
        <v>108</v>
      </c>
      <c r="AQ46" s="5" t="s">
        <v>108</v>
      </c>
      <c r="AR46" s="5" t="s">
        <v>108</v>
      </c>
      <c r="AS46" s="5" t="s">
        <v>108</v>
      </c>
      <c r="AT46" s="5" t="s">
        <v>108</v>
      </c>
      <c r="AU46" s="5" t="s">
        <v>108</v>
      </c>
      <c r="AV46" s="5" t="s">
        <v>108</v>
      </c>
      <c r="AW46" s="5" t="s">
        <v>173</v>
      </c>
      <c r="AX46" s="5" t="s">
        <v>108</v>
      </c>
      <c r="AY46" s="5" t="s">
        <v>108</v>
      </c>
      <c r="AZ46" s="5" t="s">
        <v>108</v>
      </c>
      <c r="BA46" s="5" t="s">
        <v>108</v>
      </c>
      <c r="BB46" s="5" t="s">
        <v>108</v>
      </c>
      <c r="BC46" s="5" t="s">
        <v>108</v>
      </c>
      <c r="BD46" s="5" t="s">
        <v>108</v>
      </c>
      <c r="BE46" s="5" t="s">
        <v>108</v>
      </c>
      <c r="BF46" s="5" t="s">
        <v>108</v>
      </c>
      <c r="BG46" s="5" t="s">
        <v>108</v>
      </c>
      <c r="BH46" s="5" t="s">
        <v>108</v>
      </c>
      <c r="BI46" s="5" t="s">
        <v>108</v>
      </c>
      <c r="BJ46" s="5" t="s">
        <v>108</v>
      </c>
      <c r="BK46" s="5" t="s">
        <v>108</v>
      </c>
      <c r="BL46" s="5" t="s">
        <v>108</v>
      </c>
      <c r="BM46" s="5" t="s">
        <v>108</v>
      </c>
      <c r="BN46" s="5" t="s">
        <v>108</v>
      </c>
      <c r="BO46" s="5" t="s">
        <v>108</v>
      </c>
      <c r="BP46" s="5" t="s">
        <v>108</v>
      </c>
      <c r="BQ46" s="5" t="s">
        <v>108</v>
      </c>
      <c r="BR46" s="5" t="s">
        <v>108</v>
      </c>
      <c r="BS46" s="5" t="s">
        <v>108</v>
      </c>
      <c r="BT46" s="5" t="s">
        <v>108</v>
      </c>
      <c r="BU46" s="5" t="s">
        <v>461</v>
      </c>
      <c r="BV46" s="5" t="s">
        <v>121</v>
      </c>
      <c r="BW46" s="5" t="s">
        <v>108</v>
      </c>
      <c r="BX46" s="5" t="s">
        <v>122</v>
      </c>
      <c r="BY46" s="10" t="s">
        <v>108</v>
      </c>
      <c r="BZ46" s="10" t="s">
        <v>108</v>
      </c>
      <c r="CA46" s="5" t="s">
        <v>371</v>
      </c>
      <c r="CB46" s="5" t="s">
        <v>108</v>
      </c>
      <c r="CC46" s="5" t="s">
        <v>108</v>
      </c>
      <c r="CD46" s="5" t="s">
        <v>108</v>
      </c>
      <c r="CE46" s="5" t="s">
        <v>108</v>
      </c>
      <c r="CF46" s="5" t="s">
        <v>108</v>
      </c>
      <c r="CG46" s="5" t="s">
        <v>108</v>
      </c>
      <c r="CH46" s="5" t="s">
        <v>108</v>
      </c>
      <c r="CI46" s="5" t="s">
        <v>108</v>
      </c>
      <c r="CJ46" s="5" t="s">
        <v>108</v>
      </c>
      <c r="CK46" s="5" t="s">
        <v>108</v>
      </c>
      <c r="CL46" s="5" t="s">
        <v>108</v>
      </c>
      <c r="CM46" s="5" t="s">
        <v>108</v>
      </c>
      <c r="CN46" s="5" t="s">
        <v>108</v>
      </c>
      <c r="CO46" s="5" t="s">
        <v>108</v>
      </c>
      <c r="CP46" s="5" t="s">
        <v>108</v>
      </c>
      <c r="CQ46" s="5" t="s">
        <v>108</v>
      </c>
      <c r="CR46" s="5" t="s">
        <v>108</v>
      </c>
      <c r="CS46" s="5" t="s">
        <v>108</v>
      </c>
      <c r="CT46" s="10" t="s">
        <v>587</v>
      </c>
      <c r="CU46" s="5" t="s">
        <v>121</v>
      </c>
      <c r="CV46" s="5" t="s">
        <v>108</v>
      </c>
      <c r="CW46" s="5" t="s">
        <v>108</v>
      </c>
      <c r="CX46" s="5" t="s">
        <v>108</v>
      </c>
      <c r="CY46" s="13" t="s">
        <v>588</v>
      </c>
      <c r="CZ46" s="6"/>
      <c r="DA46" s="6"/>
      <c r="DB46" s="6"/>
      <c r="DC46" s="6"/>
      <c r="DD46" s="6"/>
      <c r="DE46" s="6"/>
      <c r="DF46" s="6"/>
      <c r="DG46" s="6"/>
      <c r="DH46" s="6"/>
      <c r="DI46" s="6"/>
    </row>
    <row r="47">
      <c r="A47" s="5" t="s">
        <v>103</v>
      </c>
      <c r="B47" s="5" t="s">
        <v>362</v>
      </c>
      <c r="C47" s="5" t="s">
        <v>589</v>
      </c>
      <c r="D47" s="5">
        <v>47975.0</v>
      </c>
      <c r="E47" s="5" t="s">
        <v>474</v>
      </c>
      <c r="F47" s="5">
        <v>2013.0</v>
      </c>
      <c r="G47" s="5" t="s">
        <v>400</v>
      </c>
      <c r="H47" s="5">
        <v>28.0</v>
      </c>
      <c r="I47" s="5" t="s">
        <v>109</v>
      </c>
      <c r="J47" s="5" t="s">
        <v>110</v>
      </c>
      <c r="K47" s="5" t="s">
        <v>111</v>
      </c>
      <c r="L47" s="5" t="s">
        <v>108</v>
      </c>
      <c r="M47" s="5" t="s">
        <v>218</v>
      </c>
      <c r="N47" s="5">
        <v>1.0</v>
      </c>
      <c r="O47" s="10" t="s">
        <v>590</v>
      </c>
      <c r="P47" s="5" t="s">
        <v>591</v>
      </c>
      <c r="Q47" s="5" t="s">
        <v>592</v>
      </c>
      <c r="R47" s="5" t="s">
        <v>593</v>
      </c>
      <c r="S47" s="5" t="s">
        <v>108</v>
      </c>
      <c r="T47" s="5" t="s">
        <v>108</v>
      </c>
      <c r="U47" s="5" t="s">
        <v>108</v>
      </c>
      <c r="V47" s="5" t="s">
        <v>108</v>
      </c>
      <c r="W47" s="5" t="s">
        <v>108</v>
      </c>
      <c r="X47" s="5">
        <v>1700.0</v>
      </c>
      <c r="Y47" s="5" t="s">
        <v>274</v>
      </c>
      <c r="Z47" s="5" t="s">
        <v>170</v>
      </c>
      <c r="AA47" s="5" t="s">
        <v>286</v>
      </c>
      <c r="AB47" s="5">
        <v>98.0</v>
      </c>
      <c r="AC47" s="5" t="s">
        <v>594</v>
      </c>
      <c r="AD47" s="5" t="s">
        <v>108</v>
      </c>
      <c r="AE47" s="5" t="s">
        <v>108</v>
      </c>
      <c r="AF47" s="5" t="s">
        <v>108</v>
      </c>
      <c r="AG47" s="5" t="s">
        <v>108</v>
      </c>
      <c r="AH47" s="5" t="s">
        <v>108</v>
      </c>
      <c r="AI47" s="11">
        <f t="shared" si="13"/>
        <v>91.44</v>
      </c>
      <c r="AJ47" s="12">
        <f t="shared" si="14"/>
        <v>300</v>
      </c>
      <c r="AK47" s="5">
        <v>100.0</v>
      </c>
      <c r="AL47" s="10" t="s">
        <v>108</v>
      </c>
      <c r="AM47" s="5">
        <v>1.0</v>
      </c>
      <c r="AN47" s="5">
        <v>9.0</v>
      </c>
      <c r="AO47" s="5" t="s">
        <v>108</v>
      </c>
      <c r="AP47" s="5" t="s">
        <v>108</v>
      </c>
      <c r="AQ47" s="5" t="s">
        <v>108</v>
      </c>
      <c r="AR47" s="5" t="s">
        <v>108</v>
      </c>
      <c r="AS47" s="5" t="s">
        <v>108</v>
      </c>
      <c r="AT47" s="5" t="s">
        <v>108</v>
      </c>
      <c r="AU47" s="5" t="s">
        <v>108</v>
      </c>
      <c r="AV47" s="5" t="s">
        <v>108</v>
      </c>
      <c r="AW47" s="5" t="s">
        <v>147</v>
      </c>
      <c r="AX47" s="5" t="s">
        <v>561</v>
      </c>
      <c r="AY47" s="5" t="s">
        <v>108</v>
      </c>
      <c r="AZ47" s="5" t="s">
        <v>108</v>
      </c>
      <c r="BA47" s="5" t="s">
        <v>108</v>
      </c>
      <c r="BB47" s="5" t="s">
        <v>108</v>
      </c>
      <c r="BC47" s="5" t="s">
        <v>595</v>
      </c>
      <c r="BD47" s="5" t="s">
        <v>108</v>
      </c>
      <c r="BE47" s="5" t="s">
        <v>108</v>
      </c>
      <c r="BF47" s="5" t="s">
        <v>108</v>
      </c>
      <c r="BG47" s="5" t="s">
        <v>108</v>
      </c>
      <c r="BH47" s="5" t="s">
        <v>108</v>
      </c>
      <c r="BI47" s="5" t="s">
        <v>108</v>
      </c>
      <c r="BJ47" s="5" t="s">
        <v>108</v>
      </c>
      <c r="BK47" s="5" t="s">
        <v>108</v>
      </c>
      <c r="BL47" s="5" t="s">
        <v>108</v>
      </c>
      <c r="BM47" s="5" t="s">
        <v>108</v>
      </c>
      <c r="BN47" s="5" t="s">
        <v>108</v>
      </c>
      <c r="BO47" s="5" t="s">
        <v>108</v>
      </c>
      <c r="BP47" s="5" t="s">
        <v>108</v>
      </c>
      <c r="BQ47" s="5" t="s">
        <v>108</v>
      </c>
      <c r="BR47" s="5" t="s">
        <v>108</v>
      </c>
      <c r="BS47" s="5" t="s">
        <v>596</v>
      </c>
      <c r="BT47" s="5" t="s">
        <v>108</v>
      </c>
      <c r="BU47" s="5" t="s">
        <v>218</v>
      </c>
      <c r="BV47" s="5" t="s">
        <v>108</v>
      </c>
      <c r="BW47" s="5" t="s">
        <v>108</v>
      </c>
      <c r="BX47" s="5" t="s">
        <v>122</v>
      </c>
      <c r="BY47" s="10" t="s">
        <v>108</v>
      </c>
      <c r="BZ47" s="10" t="s">
        <v>108</v>
      </c>
      <c r="CA47" s="5" t="s">
        <v>108</v>
      </c>
      <c r="CB47" s="5" t="s">
        <v>108</v>
      </c>
      <c r="CC47" s="5" t="s">
        <v>108</v>
      </c>
      <c r="CD47" s="5" t="s">
        <v>108</v>
      </c>
      <c r="CE47" s="5" t="s">
        <v>108</v>
      </c>
      <c r="CF47" s="5" t="s">
        <v>108</v>
      </c>
      <c r="CG47" s="5" t="s">
        <v>108</v>
      </c>
      <c r="CH47" s="5" t="s">
        <v>108</v>
      </c>
      <c r="CI47" s="5" t="s">
        <v>108</v>
      </c>
      <c r="CJ47" s="5" t="s">
        <v>108</v>
      </c>
      <c r="CK47" s="5" t="s">
        <v>108</v>
      </c>
      <c r="CL47" s="5" t="s">
        <v>108</v>
      </c>
      <c r="CM47" s="5" t="s">
        <v>108</v>
      </c>
      <c r="CN47" s="5" t="s">
        <v>108</v>
      </c>
      <c r="CO47" s="5" t="s">
        <v>108</v>
      </c>
      <c r="CP47" s="5" t="s">
        <v>108</v>
      </c>
      <c r="CQ47" s="5" t="s">
        <v>108</v>
      </c>
      <c r="CR47" s="5" t="s">
        <v>108</v>
      </c>
      <c r="CS47" s="5" t="s">
        <v>108</v>
      </c>
      <c r="CT47" s="10" t="s">
        <v>597</v>
      </c>
      <c r="CU47" s="5" t="s">
        <v>108</v>
      </c>
      <c r="CV47" s="5" t="s">
        <v>108</v>
      </c>
      <c r="CW47" s="5" t="s">
        <v>108</v>
      </c>
      <c r="CX47" s="5" t="s">
        <v>108</v>
      </c>
      <c r="CY47" s="13" t="s">
        <v>598</v>
      </c>
      <c r="CZ47" s="6"/>
      <c r="DA47" s="6"/>
      <c r="DB47" s="6"/>
      <c r="DC47" s="6"/>
      <c r="DD47" s="6"/>
      <c r="DE47" s="6"/>
      <c r="DF47" s="6"/>
      <c r="DG47" s="6"/>
      <c r="DH47" s="6"/>
      <c r="DI47" s="6"/>
    </row>
    <row r="48">
      <c r="A48" s="5" t="s">
        <v>103</v>
      </c>
      <c r="B48" s="5" t="s">
        <v>362</v>
      </c>
      <c r="C48" s="5" t="s">
        <v>599</v>
      </c>
      <c r="D48" s="5">
        <v>577.0</v>
      </c>
      <c r="E48" s="5" t="s">
        <v>108</v>
      </c>
      <c r="F48" s="5">
        <v>1979.0</v>
      </c>
      <c r="G48" s="5" t="s">
        <v>108</v>
      </c>
      <c r="H48" s="5" t="s">
        <v>108</v>
      </c>
      <c r="I48" s="5" t="s">
        <v>139</v>
      </c>
      <c r="J48" s="5" t="s">
        <v>110</v>
      </c>
      <c r="K48" s="5" t="s">
        <v>111</v>
      </c>
      <c r="L48" s="5" t="s">
        <v>108</v>
      </c>
      <c r="M48" s="5" t="s">
        <v>600</v>
      </c>
      <c r="N48" s="5">
        <v>1.0</v>
      </c>
      <c r="O48" s="10" t="s">
        <v>601</v>
      </c>
      <c r="P48" s="5" t="s">
        <v>602</v>
      </c>
      <c r="Q48" s="5" t="s">
        <v>603</v>
      </c>
      <c r="R48" s="5" t="s">
        <v>108</v>
      </c>
      <c r="S48" s="5" t="s">
        <v>604</v>
      </c>
      <c r="T48" s="5" t="s">
        <v>108</v>
      </c>
      <c r="U48" s="5" t="s">
        <v>108</v>
      </c>
      <c r="V48" s="5" t="s">
        <v>108</v>
      </c>
      <c r="W48" s="5" t="s">
        <v>108</v>
      </c>
      <c r="X48" s="5">
        <v>130.0</v>
      </c>
      <c r="Y48" s="5" t="s">
        <v>108</v>
      </c>
      <c r="Z48" s="5" t="s">
        <v>170</v>
      </c>
      <c r="AA48" s="5" t="s">
        <v>108</v>
      </c>
      <c r="AB48" s="10" t="s">
        <v>108</v>
      </c>
      <c r="AC48" s="5" t="s">
        <v>605</v>
      </c>
      <c r="AD48" s="5" t="s">
        <v>606</v>
      </c>
      <c r="AE48" s="5" t="s">
        <v>108</v>
      </c>
      <c r="AF48" s="5" t="s">
        <v>108</v>
      </c>
      <c r="AG48" s="5" t="s">
        <v>108</v>
      </c>
      <c r="AH48" s="5" t="s">
        <v>108</v>
      </c>
      <c r="AI48" s="15" t="s">
        <v>108</v>
      </c>
      <c r="AJ48" s="14" t="s">
        <v>108</v>
      </c>
      <c r="AK48" s="5" t="s">
        <v>108</v>
      </c>
      <c r="AL48" s="10" t="s">
        <v>121</v>
      </c>
      <c r="AM48" s="5">
        <v>1.0</v>
      </c>
      <c r="AN48" s="5">
        <v>10.0</v>
      </c>
      <c r="AO48" s="5" t="s">
        <v>108</v>
      </c>
      <c r="AP48" s="5" t="s">
        <v>108</v>
      </c>
      <c r="AQ48" s="5" t="s">
        <v>108</v>
      </c>
      <c r="AR48" s="5" t="s">
        <v>108</v>
      </c>
      <c r="AS48" s="5" t="s">
        <v>108</v>
      </c>
      <c r="AT48" s="5" t="s">
        <v>108</v>
      </c>
      <c r="AU48" s="5" t="s">
        <v>108</v>
      </c>
      <c r="AV48" s="5" t="s">
        <v>108</v>
      </c>
      <c r="AW48" s="5" t="s">
        <v>108</v>
      </c>
      <c r="AX48" s="5" t="s">
        <v>108</v>
      </c>
      <c r="AY48" s="5" t="s">
        <v>108</v>
      </c>
      <c r="AZ48" s="5" t="s">
        <v>108</v>
      </c>
      <c r="BA48" s="5" t="s">
        <v>108</v>
      </c>
      <c r="BB48" s="5" t="s">
        <v>108</v>
      </c>
      <c r="BC48" s="5" t="s">
        <v>108</v>
      </c>
      <c r="BD48" s="5" t="s">
        <v>108</v>
      </c>
      <c r="BE48" s="5" t="s">
        <v>108</v>
      </c>
      <c r="BF48" s="5" t="s">
        <v>108</v>
      </c>
      <c r="BG48" s="5" t="s">
        <v>108</v>
      </c>
      <c r="BH48" s="5" t="s">
        <v>108</v>
      </c>
      <c r="BI48" s="5" t="s">
        <v>108</v>
      </c>
      <c r="BJ48" s="5" t="s">
        <v>108</v>
      </c>
      <c r="BK48" s="5" t="s">
        <v>108</v>
      </c>
      <c r="BL48" s="5" t="s">
        <v>108</v>
      </c>
      <c r="BM48" s="5" t="s">
        <v>108</v>
      </c>
      <c r="BN48" s="5" t="s">
        <v>108</v>
      </c>
      <c r="BO48" s="5" t="s">
        <v>108</v>
      </c>
      <c r="BP48" s="5" t="s">
        <v>108</v>
      </c>
      <c r="BQ48" s="5" t="s">
        <v>108</v>
      </c>
      <c r="BR48" s="5" t="s">
        <v>108</v>
      </c>
      <c r="BS48" s="5" t="s">
        <v>108</v>
      </c>
      <c r="BT48" s="5" t="s">
        <v>108</v>
      </c>
      <c r="BU48" s="5" t="s">
        <v>600</v>
      </c>
      <c r="BV48" s="5" t="s">
        <v>108</v>
      </c>
      <c r="BW48" s="5" t="s">
        <v>108</v>
      </c>
      <c r="BX48" s="5" t="s">
        <v>108</v>
      </c>
      <c r="BY48" s="10" t="s">
        <v>108</v>
      </c>
      <c r="BZ48" s="10" t="s">
        <v>108</v>
      </c>
      <c r="CA48" s="5" t="s">
        <v>607</v>
      </c>
      <c r="CB48" s="5" t="s">
        <v>108</v>
      </c>
      <c r="CC48" s="5" t="s">
        <v>108</v>
      </c>
      <c r="CD48" s="5" t="s">
        <v>108</v>
      </c>
      <c r="CE48" s="5" t="s">
        <v>108</v>
      </c>
      <c r="CF48" s="5" t="s">
        <v>108</v>
      </c>
      <c r="CG48" s="5" t="s">
        <v>108</v>
      </c>
      <c r="CH48" s="5" t="s">
        <v>108</v>
      </c>
      <c r="CI48" s="5" t="s">
        <v>108</v>
      </c>
      <c r="CJ48" s="5" t="s">
        <v>108</v>
      </c>
      <c r="CK48" s="5" t="s">
        <v>108</v>
      </c>
      <c r="CL48" s="5" t="s">
        <v>108</v>
      </c>
      <c r="CM48" s="5" t="s">
        <v>108</v>
      </c>
      <c r="CN48" s="5" t="s">
        <v>108</v>
      </c>
      <c r="CO48" s="5" t="s">
        <v>108</v>
      </c>
      <c r="CP48" s="5" t="s">
        <v>108</v>
      </c>
      <c r="CQ48" s="5" t="s">
        <v>108</v>
      </c>
      <c r="CR48" s="5" t="s">
        <v>108</v>
      </c>
      <c r="CS48" s="5" t="s">
        <v>608</v>
      </c>
      <c r="CT48" s="10" t="s">
        <v>609</v>
      </c>
      <c r="CU48" s="5" t="s">
        <v>108</v>
      </c>
      <c r="CV48" s="5" t="s">
        <v>108</v>
      </c>
      <c r="CW48" s="5" t="s">
        <v>108</v>
      </c>
      <c r="CX48" s="5" t="s">
        <v>108</v>
      </c>
      <c r="CY48" s="13" t="s">
        <v>610</v>
      </c>
      <c r="CZ48" s="6"/>
      <c r="DA48" s="6"/>
      <c r="DB48" s="6"/>
      <c r="DC48" s="6"/>
      <c r="DD48" s="6"/>
      <c r="DE48" s="6"/>
      <c r="DF48" s="6"/>
      <c r="DG48" s="6"/>
      <c r="DH48" s="6"/>
      <c r="DI48" s="6"/>
    </row>
    <row r="49">
      <c r="A49" s="5" t="s">
        <v>103</v>
      </c>
      <c r="B49" s="5" t="s">
        <v>362</v>
      </c>
      <c r="C49" s="5" t="s">
        <v>599</v>
      </c>
      <c r="D49" s="5">
        <v>577.0</v>
      </c>
      <c r="E49" s="5" t="s">
        <v>108</v>
      </c>
      <c r="F49" s="5">
        <v>1980.0</v>
      </c>
      <c r="G49" s="5" t="s">
        <v>108</v>
      </c>
      <c r="H49" s="5" t="s">
        <v>108</v>
      </c>
      <c r="I49" s="5" t="s">
        <v>139</v>
      </c>
      <c r="J49" s="5" t="s">
        <v>110</v>
      </c>
      <c r="K49" s="5" t="s">
        <v>111</v>
      </c>
      <c r="L49" s="5" t="s">
        <v>108</v>
      </c>
      <c r="M49" s="5" t="s">
        <v>281</v>
      </c>
      <c r="N49" s="5">
        <v>1.0</v>
      </c>
      <c r="O49" s="10" t="s">
        <v>611</v>
      </c>
      <c r="P49" s="5" t="s">
        <v>602</v>
      </c>
      <c r="Q49" s="5" t="s">
        <v>603</v>
      </c>
      <c r="R49" s="5" t="s">
        <v>108</v>
      </c>
      <c r="S49" s="5" t="s">
        <v>604</v>
      </c>
      <c r="T49" s="5" t="s">
        <v>108</v>
      </c>
      <c r="U49" s="5" t="s">
        <v>108</v>
      </c>
      <c r="V49" s="5" t="s">
        <v>108</v>
      </c>
      <c r="W49" s="5" t="s">
        <v>108</v>
      </c>
      <c r="X49" s="5">
        <v>1900.0</v>
      </c>
      <c r="Y49" s="5" t="s">
        <v>108</v>
      </c>
      <c r="Z49" s="5" t="s">
        <v>108</v>
      </c>
      <c r="AA49" s="5" t="s">
        <v>108</v>
      </c>
      <c r="AB49" s="10" t="s">
        <v>108</v>
      </c>
      <c r="AC49" s="5" t="s">
        <v>605</v>
      </c>
      <c r="AD49" s="5" t="s">
        <v>606</v>
      </c>
      <c r="AE49" s="5" t="s">
        <v>108</v>
      </c>
      <c r="AF49" s="5" t="s">
        <v>108</v>
      </c>
      <c r="AG49" s="5" t="s">
        <v>108</v>
      </c>
      <c r="AH49" s="5" t="s">
        <v>108</v>
      </c>
      <c r="AI49" s="15" t="s">
        <v>108</v>
      </c>
      <c r="AJ49" s="14" t="s">
        <v>108</v>
      </c>
      <c r="AK49" s="5" t="s">
        <v>108</v>
      </c>
      <c r="AL49" s="10" t="s">
        <v>108</v>
      </c>
      <c r="AM49" s="5">
        <v>1.0</v>
      </c>
      <c r="AN49" s="5" t="s">
        <v>108</v>
      </c>
      <c r="AO49" s="5" t="s">
        <v>108</v>
      </c>
      <c r="AP49" s="5" t="s">
        <v>108</v>
      </c>
      <c r="AQ49" s="5" t="s">
        <v>108</v>
      </c>
      <c r="AR49" s="5" t="s">
        <v>108</v>
      </c>
      <c r="AS49" s="5" t="s">
        <v>108</v>
      </c>
      <c r="AT49" s="5" t="s">
        <v>108</v>
      </c>
      <c r="AU49" s="5" t="s">
        <v>108</v>
      </c>
      <c r="AV49" s="5" t="s">
        <v>108</v>
      </c>
      <c r="AW49" s="5" t="s">
        <v>289</v>
      </c>
      <c r="AX49" s="5" t="s">
        <v>108</v>
      </c>
      <c r="AY49" s="5" t="s">
        <v>108</v>
      </c>
      <c r="AZ49" s="5" t="s">
        <v>108</v>
      </c>
      <c r="BA49" s="5" t="s">
        <v>108</v>
      </c>
      <c r="BB49" s="5" t="s">
        <v>108</v>
      </c>
      <c r="BC49" s="5" t="s">
        <v>108</v>
      </c>
      <c r="BD49" s="5" t="s">
        <v>108</v>
      </c>
      <c r="BE49" s="5" t="s">
        <v>108</v>
      </c>
      <c r="BF49" s="5" t="s">
        <v>108</v>
      </c>
      <c r="BG49" s="5" t="s">
        <v>108</v>
      </c>
      <c r="BH49" s="5" t="s">
        <v>108</v>
      </c>
      <c r="BI49" s="5" t="s">
        <v>108</v>
      </c>
      <c r="BJ49" s="5" t="s">
        <v>108</v>
      </c>
      <c r="BK49" s="5" t="s">
        <v>108</v>
      </c>
      <c r="BL49" s="5" t="s">
        <v>108</v>
      </c>
      <c r="BM49" s="5" t="s">
        <v>108</v>
      </c>
      <c r="BN49" s="5" t="s">
        <v>108</v>
      </c>
      <c r="BO49" s="5" t="s">
        <v>108</v>
      </c>
      <c r="BP49" s="5" t="s">
        <v>108</v>
      </c>
      <c r="BQ49" s="5" t="s">
        <v>108</v>
      </c>
      <c r="BR49" s="5" t="s">
        <v>108</v>
      </c>
      <c r="BS49" s="5" t="s">
        <v>612</v>
      </c>
      <c r="BT49" s="5" t="s">
        <v>108</v>
      </c>
      <c r="BU49" s="5" t="s">
        <v>613</v>
      </c>
      <c r="BV49" s="5" t="s">
        <v>121</v>
      </c>
      <c r="BW49" s="5" t="s">
        <v>108</v>
      </c>
      <c r="BX49" s="5" t="s">
        <v>122</v>
      </c>
      <c r="BY49" s="10" t="s">
        <v>108</v>
      </c>
      <c r="BZ49" s="10" t="s">
        <v>108</v>
      </c>
      <c r="CA49" s="5" t="s">
        <v>614</v>
      </c>
      <c r="CB49" s="5" t="s">
        <v>108</v>
      </c>
      <c r="CC49" s="5" t="s">
        <v>108</v>
      </c>
      <c r="CD49" s="5" t="s">
        <v>108</v>
      </c>
      <c r="CE49" s="5" t="s">
        <v>108</v>
      </c>
      <c r="CF49" s="5" t="s">
        <v>108</v>
      </c>
      <c r="CG49" s="5" t="s">
        <v>108</v>
      </c>
      <c r="CH49" s="5" t="s">
        <v>108</v>
      </c>
      <c r="CI49" s="5" t="s">
        <v>108</v>
      </c>
      <c r="CJ49" s="5" t="s">
        <v>108</v>
      </c>
      <c r="CK49" s="5" t="s">
        <v>108</v>
      </c>
      <c r="CL49" s="5" t="s">
        <v>108</v>
      </c>
      <c r="CM49" s="5" t="s">
        <v>108</v>
      </c>
      <c r="CN49" s="5" t="s">
        <v>108</v>
      </c>
      <c r="CO49" s="5" t="s">
        <v>108</v>
      </c>
      <c r="CP49" s="5" t="s">
        <v>108</v>
      </c>
      <c r="CQ49" s="5" t="s">
        <v>108</v>
      </c>
      <c r="CR49" s="5" t="s">
        <v>108</v>
      </c>
      <c r="CS49" s="5" t="s">
        <v>108</v>
      </c>
      <c r="CT49" s="10" t="s">
        <v>609</v>
      </c>
      <c r="CU49" s="5" t="s">
        <v>108</v>
      </c>
      <c r="CV49" s="5" t="s">
        <v>108</v>
      </c>
      <c r="CW49" s="5" t="s">
        <v>108</v>
      </c>
      <c r="CX49" s="5" t="s">
        <v>108</v>
      </c>
      <c r="CY49" s="5" t="s">
        <v>615</v>
      </c>
      <c r="CZ49" s="6"/>
      <c r="DA49" s="6"/>
      <c r="DB49" s="6"/>
      <c r="DC49" s="6"/>
      <c r="DD49" s="6"/>
      <c r="DE49" s="6"/>
      <c r="DF49" s="6"/>
      <c r="DG49" s="6"/>
      <c r="DH49" s="6"/>
      <c r="DI49" s="6"/>
    </row>
    <row r="50">
      <c r="A50" s="5" t="s">
        <v>103</v>
      </c>
      <c r="B50" s="5" t="s">
        <v>362</v>
      </c>
      <c r="C50" s="5" t="s">
        <v>599</v>
      </c>
      <c r="D50" s="5">
        <v>577.0</v>
      </c>
      <c r="E50" s="5" t="s">
        <v>108</v>
      </c>
      <c r="F50" s="5">
        <v>1999.0</v>
      </c>
      <c r="G50" s="5" t="s">
        <v>244</v>
      </c>
      <c r="H50" s="5" t="s">
        <v>108</v>
      </c>
      <c r="I50" s="5" t="s">
        <v>139</v>
      </c>
      <c r="J50" s="5" t="s">
        <v>110</v>
      </c>
      <c r="K50" s="5" t="s">
        <v>111</v>
      </c>
      <c r="L50" s="5" t="s">
        <v>108</v>
      </c>
      <c r="M50" s="5" t="s">
        <v>108</v>
      </c>
      <c r="N50" s="5">
        <v>4.0</v>
      </c>
      <c r="O50" s="10" t="s">
        <v>616</v>
      </c>
      <c r="P50" s="5" t="s">
        <v>602</v>
      </c>
      <c r="Q50" s="5" t="s">
        <v>603</v>
      </c>
      <c r="R50" s="5" t="s">
        <v>108</v>
      </c>
      <c r="S50" s="5" t="s">
        <v>604</v>
      </c>
      <c r="T50" s="5" t="s">
        <v>108</v>
      </c>
      <c r="U50" s="5" t="s">
        <v>108</v>
      </c>
      <c r="V50" s="5" t="s">
        <v>108</v>
      </c>
      <c r="W50" s="5" t="s">
        <v>108</v>
      </c>
      <c r="X50" s="5" t="s">
        <v>108</v>
      </c>
      <c r="Y50" s="5" t="s">
        <v>108</v>
      </c>
      <c r="Z50" s="5" t="s">
        <v>108</v>
      </c>
      <c r="AA50" s="5" t="s">
        <v>108</v>
      </c>
      <c r="AB50" s="10" t="s">
        <v>108</v>
      </c>
      <c r="AC50" s="5" t="s">
        <v>605</v>
      </c>
      <c r="AD50" s="5" t="s">
        <v>606</v>
      </c>
      <c r="AE50" s="5" t="s">
        <v>108</v>
      </c>
      <c r="AF50" s="5" t="s">
        <v>108</v>
      </c>
      <c r="AG50" s="5" t="s">
        <v>108</v>
      </c>
      <c r="AH50" s="5">
        <v>1.0</v>
      </c>
      <c r="AI50" s="11">
        <f t="shared" ref="AI50:AI51" si="15">CONVERT(AK50, "yd", "m")</f>
        <v>548.64</v>
      </c>
      <c r="AJ50" s="12">
        <f t="shared" ref="AJ50:AJ51" si="16">CONVERT(AI50, "m", "ft")</f>
        <v>1800</v>
      </c>
      <c r="AK50" s="5">
        <v>600.0</v>
      </c>
      <c r="AL50" s="10" t="s">
        <v>108</v>
      </c>
      <c r="AM50" s="5">
        <v>1.0</v>
      </c>
      <c r="AN50" s="5" t="s">
        <v>108</v>
      </c>
      <c r="AO50" s="5" t="s">
        <v>108</v>
      </c>
      <c r="AP50" s="5" t="s">
        <v>108</v>
      </c>
      <c r="AQ50" s="5" t="s">
        <v>108</v>
      </c>
      <c r="AR50" s="5" t="s">
        <v>108</v>
      </c>
      <c r="AS50" s="5" t="s">
        <v>108</v>
      </c>
      <c r="AT50" s="5" t="s">
        <v>108</v>
      </c>
      <c r="AU50" s="5" t="s">
        <v>108</v>
      </c>
      <c r="AV50" s="5" t="s">
        <v>108</v>
      </c>
      <c r="AW50" s="5" t="s">
        <v>108</v>
      </c>
      <c r="AX50" s="5" t="s">
        <v>108</v>
      </c>
      <c r="AY50" s="5" t="s">
        <v>108</v>
      </c>
      <c r="AZ50" s="5" t="s">
        <v>108</v>
      </c>
      <c r="BA50" s="5" t="s">
        <v>108</v>
      </c>
      <c r="BB50" s="5" t="s">
        <v>108</v>
      </c>
      <c r="BC50" s="5" t="s">
        <v>108</v>
      </c>
      <c r="BD50" s="5" t="s">
        <v>108</v>
      </c>
      <c r="BE50" s="5" t="s">
        <v>108</v>
      </c>
      <c r="BF50" s="5" t="s">
        <v>108</v>
      </c>
      <c r="BG50" s="5" t="s">
        <v>108</v>
      </c>
      <c r="BH50" s="5" t="s">
        <v>108</v>
      </c>
      <c r="BI50" s="5" t="s">
        <v>108</v>
      </c>
      <c r="BJ50" s="5" t="s">
        <v>108</v>
      </c>
      <c r="BK50" s="5" t="s">
        <v>108</v>
      </c>
      <c r="BL50" s="5" t="s">
        <v>108</v>
      </c>
      <c r="BM50" s="5" t="s">
        <v>108</v>
      </c>
      <c r="BN50" s="5" t="s">
        <v>108</v>
      </c>
      <c r="BO50" s="5" t="s">
        <v>108</v>
      </c>
      <c r="BP50" s="5" t="s">
        <v>108</v>
      </c>
      <c r="BQ50" s="5" t="s">
        <v>108</v>
      </c>
      <c r="BR50" s="5" t="s">
        <v>108</v>
      </c>
      <c r="BS50" s="5" t="s">
        <v>108</v>
      </c>
      <c r="BT50" s="5" t="s">
        <v>108</v>
      </c>
      <c r="BU50" s="5" t="s">
        <v>108</v>
      </c>
      <c r="BV50" s="5" t="s">
        <v>108</v>
      </c>
      <c r="BW50" s="5" t="s">
        <v>108</v>
      </c>
      <c r="BX50" s="5" t="s">
        <v>108</v>
      </c>
      <c r="BY50" s="10" t="s">
        <v>108</v>
      </c>
      <c r="BZ50" s="10" t="s">
        <v>108</v>
      </c>
      <c r="CA50" s="5" t="s">
        <v>607</v>
      </c>
      <c r="CB50" s="5" t="s">
        <v>108</v>
      </c>
      <c r="CC50" s="5" t="s">
        <v>108</v>
      </c>
      <c r="CD50" s="5" t="s">
        <v>108</v>
      </c>
      <c r="CE50" s="5" t="s">
        <v>108</v>
      </c>
      <c r="CF50" s="5" t="s">
        <v>108</v>
      </c>
      <c r="CG50" s="5" t="s">
        <v>108</v>
      </c>
      <c r="CH50" s="5" t="s">
        <v>108</v>
      </c>
      <c r="CI50" s="5" t="s">
        <v>108</v>
      </c>
      <c r="CJ50" s="5" t="s">
        <v>108</v>
      </c>
      <c r="CK50" s="5" t="s">
        <v>108</v>
      </c>
      <c r="CL50" s="5" t="s">
        <v>108</v>
      </c>
      <c r="CM50" s="5" t="s">
        <v>108</v>
      </c>
      <c r="CN50" s="5" t="s">
        <v>108</v>
      </c>
      <c r="CO50" s="5" t="s">
        <v>108</v>
      </c>
      <c r="CP50" s="5" t="s">
        <v>108</v>
      </c>
      <c r="CQ50" s="5" t="s">
        <v>108</v>
      </c>
      <c r="CR50" s="5" t="s">
        <v>108</v>
      </c>
      <c r="CS50" s="5" t="s">
        <v>108</v>
      </c>
      <c r="CT50" s="10" t="s">
        <v>609</v>
      </c>
      <c r="CU50" s="5" t="s">
        <v>108</v>
      </c>
      <c r="CV50" s="5" t="s">
        <v>108</v>
      </c>
      <c r="CW50" s="5" t="s">
        <v>108</v>
      </c>
      <c r="CX50" s="5" t="s">
        <v>108</v>
      </c>
      <c r="CY50" s="5" t="s">
        <v>617</v>
      </c>
      <c r="CZ50" s="6"/>
      <c r="DA50" s="6"/>
      <c r="DB50" s="6"/>
      <c r="DC50" s="6"/>
      <c r="DD50" s="6"/>
      <c r="DE50" s="6"/>
      <c r="DF50" s="6"/>
      <c r="DG50" s="6"/>
      <c r="DH50" s="6"/>
      <c r="DI50" s="6"/>
    </row>
    <row r="51">
      <c r="A51" s="5" t="s">
        <v>103</v>
      </c>
      <c r="B51" s="5" t="s">
        <v>362</v>
      </c>
      <c r="C51" s="5" t="s">
        <v>599</v>
      </c>
      <c r="D51" s="5">
        <v>27568.0</v>
      </c>
      <c r="E51" s="5" t="s">
        <v>618</v>
      </c>
      <c r="F51" s="5">
        <v>2005.0</v>
      </c>
      <c r="G51" s="5" t="s">
        <v>400</v>
      </c>
      <c r="H51" s="5">
        <v>12.0</v>
      </c>
      <c r="I51" s="5" t="s">
        <v>109</v>
      </c>
      <c r="J51" s="5" t="s">
        <v>110</v>
      </c>
      <c r="K51" s="5" t="s">
        <v>111</v>
      </c>
      <c r="L51" s="5" t="s">
        <v>108</v>
      </c>
      <c r="M51" s="5" t="s">
        <v>108</v>
      </c>
      <c r="N51" s="5">
        <v>2.0</v>
      </c>
      <c r="O51" s="10" t="s">
        <v>619</v>
      </c>
      <c r="P51" s="5" t="s">
        <v>620</v>
      </c>
      <c r="Q51" s="5" t="s">
        <v>603</v>
      </c>
      <c r="R51" s="5" t="s">
        <v>621</v>
      </c>
      <c r="S51" s="5" t="s">
        <v>108</v>
      </c>
      <c r="T51" s="5" t="s">
        <v>108</v>
      </c>
      <c r="U51" s="5" t="s">
        <v>108</v>
      </c>
      <c r="V51" s="5" t="s">
        <v>108</v>
      </c>
      <c r="W51" s="5" t="s">
        <v>108</v>
      </c>
      <c r="X51" s="5">
        <v>1600.0</v>
      </c>
      <c r="Y51" s="5">
        <v>38.0</v>
      </c>
      <c r="Z51" s="5" t="s">
        <v>622</v>
      </c>
      <c r="AA51" s="5" t="s">
        <v>159</v>
      </c>
      <c r="AB51" s="5">
        <v>6.0</v>
      </c>
      <c r="AC51" s="5" t="s">
        <v>623</v>
      </c>
      <c r="AD51" s="5" t="s">
        <v>522</v>
      </c>
      <c r="AE51" s="5" t="s">
        <v>108</v>
      </c>
      <c r="AF51" s="5" t="s">
        <v>108</v>
      </c>
      <c r="AG51" s="5" t="s">
        <v>108</v>
      </c>
      <c r="AH51" s="5">
        <v>3.5</v>
      </c>
      <c r="AI51" s="11">
        <f t="shared" si="15"/>
        <v>36.576</v>
      </c>
      <c r="AJ51" s="12">
        <f t="shared" si="16"/>
        <v>120</v>
      </c>
      <c r="AK51" s="5">
        <v>40.0</v>
      </c>
      <c r="AL51" s="10" t="s">
        <v>108</v>
      </c>
      <c r="AM51" s="5">
        <v>1.0</v>
      </c>
      <c r="AN51" s="5">
        <v>9.5</v>
      </c>
      <c r="AO51" s="5" t="s">
        <v>108</v>
      </c>
      <c r="AP51" s="5" t="s">
        <v>108</v>
      </c>
      <c r="AQ51" s="5" t="s">
        <v>108</v>
      </c>
      <c r="AR51" s="5" t="s">
        <v>108</v>
      </c>
      <c r="AS51" s="5" t="s">
        <v>108</v>
      </c>
      <c r="AT51" s="5" t="s">
        <v>108</v>
      </c>
      <c r="AU51" s="5" t="s">
        <v>108</v>
      </c>
      <c r="AV51" s="5" t="s">
        <v>108</v>
      </c>
      <c r="AW51" s="5" t="s">
        <v>119</v>
      </c>
      <c r="AX51" s="5" t="s">
        <v>108</v>
      </c>
      <c r="AY51" s="5" t="s">
        <v>235</v>
      </c>
      <c r="AZ51" s="5" t="s">
        <v>108</v>
      </c>
      <c r="BA51" s="5" t="s">
        <v>108</v>
      </c>
      <c r="BB51" s="5" t="s">
        <v>108</v>
      </c>
      <c r="BC51" s="5" t="s">
        <v>108</v>
      </c>
      <c r="BD51" s="5" t="s">
        <v>108</v>
      </c>
      <c r="BE51" s="5" t="s">
        <v>108</v>
      </c>
      <c r="BF51" s="5" t="s">
        <v>108</v>
      </c>
      <c r="BG51" s="5" t="s">
        <v>108</v>
      </c>
      <c r="BH51" s="5" t="s">
        <v>108</v>
      </c>
      <c r="BI51" s="5" t="s">
        <v>108</v>
      </c>
      <c r="BJ51" s="5" t="s">
        <v>108</v>
      </c>
      <c r="BK51" s="5" t="s">
        <v>108</v>
      </c>
      <c r="BL51" s="5" t="s">
        <v>108</v>
      </c>
      <c r="BM51" s="5" t="s">
        <v>624</v>
      </c>
      <c r="BN51" s="5" t="s">
        <v>108</v>
      </c>
      <c r="BO51" s="5" t="s">
        <v>108</v>
      </c>
      <c r="BP51" s="5" t="s">
        <v>108</v>
      </c>
      <c r="BQ51" s="5" t="s">
        <v>108</v>
      </c>
      <c r="BR51" s="5" t="s">
        <v>121</v>
      </c>
      <c r="BS51" s="5" t="s">
        <v>625</v>
      </c>
      <c r="BT51" s="5" t="s">
        <v>108</v>
      </c>
      <c r="BU51" s="5" t="s">
        <v>524</v>
      </c>
      <c r="BV51" s="5" t="s">
        <v>108</v>
      </c>
      <c r="BW51" s="5" t="s">
        <v>108</v>
      </c>
      <c r="BX51" s="5" t="s">
        <v>122</v>
      </c>
      <c r="BY51" s="10" t="s">
        <v>108</v>
      </c>
      <c r="BZ51" s="10" t="s">
        <v>108</v>
      </c>
      <c r="CA51" s="5" t="s">
        <v>108</v>
      </c>
      <c r="CB51" s="5" t="s">
        <v>108</v>
      </c>
      <c r="CC51" s="5" t="s">
        <v>108</v>
      </c>
      <c r="CD51" s="5" t="s">
        <v>108</v>
      </c>
      <c r="CE51" s="5" t="s">
        <v>108</v>
      </c>
      <c r="CF51" s="5" t="s">
        <v>108</v>
      </c>
      <c r="CG51" s="5" t="s">
        <v>108</v>
      </c>
      <c r="CH51" s="5" t="s">
        <v>108</v>
      </c>
      <c r="CI51" s="5" t="s">
        <v>108</v>
      </c>
      <c r="CJ51" s="5" t="s">
        <v>108</v>
      </c>
      <c r="CK51" s="5" t="s">
        <v>108</v>
      </c>
      <c r="CL51" s="5" t="s">
        <v>108</v>
      </c>
      <c r="CM51" s="5" t="s">
        <v>108</v>
      </c>
      <c r="CN51" s="5" t="s">
        <v>108</v>
      </c>
      <c r="CO51" s="5" t="s">
        <v>108</v>
      </c>
      <c r="CP51" s="5" t="s">
        <v>108</v>
      </c>
      <c r="CQ51" s="5" t="s">
        <v>108</v>
      </c>
      <c r="CR51" s="5" t="s">
        <v>108</v>
      </c>
      <c r="CS51" s="5" t="s">
        <v>108</v>
      </c>
      <c r="CT51" s="10" t="s">
        <v>626</v>
      </c>
      <c r="CU51" s="5" t="s">
        <v>108</v>
      </c>
      <c r="CV51" s="5" t="s">
        <v>108</v>
      </c>
      <c r="CW51" s="5" t="s">
        <v>108</v>
      </c>
      <c r="CX51" s="5" t="s">
        <v>108</v>
      </c>
      <c r="CY51" s="13" t="s">
        <v>627</v>
      </c>
      <c r="CZ51" s="6"/>
      <c r="DA51" s="6"/>
      <c r="DB51" s="6"/>
      <c r="DC51" s="6"/>
      <c r="DD51" s="6"/>
      <c r="DE51" s="6"/>
      <c r="DF51" s="6"/>
      <c r="DG51" s="6"/>
      <c r="DH51" s="6"/>
      <c r="DI51" s="6"/>
    </row>
    <row r="52">
      <c r="A52" s="5" t="s">
        <v>103</v>
      </c>
      <c r="B52" s="5" t="s">
        <v>362</v>
      </c>
      <c r="C52" s="5" t="s">
        <v>599</v>
      </c>
      <c r="D52" s="5">
        <v>44386.0</v>
      </c>
      <c r="E52" s="5" t="s">
        <v>439</v>
      </c>
      <c r="F52" s="5">
        <v>2013.0</v>
      </c>
      <c r="G52" s="5" t="s">
        <v>244</v>
      </c>
      <c r="H52" s="5">
        <v>28.0</v>
      </c>
      <c r="I52" s="5" t="s">
        <v>139</v>
      </c>
      <c r="J52" s="5" t="s">
        <v>127</v>
      </c>
      <c r="K52" s="5" t="s">
        <v>628</v>
      </c>
      <c r="L52" s="5" t="s">
        <v>108</v>
      </c>
      <c r="M52" s="5" t="s">
        <v>108</v>
      </c>
      <c r="N52" s="5">
        <v>1.0</v>
      </c>
      <c r="O52" s="10" t="s">
        <v>629</v>
      </c>
      <c r="P52" s="10" t="s">
        <v>630</v>
      </c>
      <c r="Q52" s="5" t="s">
        <v>473</v>
      </c>
      <c r="R52" s="5" t="s">
        <v>631</v>
      </c>
      <c r="S52" s="5" t="s">
        <v>632</v>
      </c>
      <c r="T52" s="5" t="s">
        <v>108</v>
      </c>
      <c r="U52" s="5" t="s">
        <v>108</v>
      </c>
      <c r="V52" s="5" t="s">
        <v>108</v>
      </c>
      <c r="W52" s="5" t="s">
        <v>108</v>
      </c>
      <c r="X52" s="5">
        <v>700.0</v>
      </c>
      <c r="Y52" s="5" t="s">
        <v>108</v>
      </c>
      <c r="Z52" s="5" t="s">
        <v>108</v>
      </c>
      <c r="AA52" s="5" t="s">
        <v>223</v>
      </c>
      <c r="AB52" s="5">
        <v>49.0</v>
      </c>
      <c r="AC52" s="5" t="s">
        <v>633</v>
      </c>
      <c r="AD52" s="5" t="s">
        <v>634</v>
      </c>
      <c r="AE52" s="5" t="s">
        <v>108</v>
      </c>
      <c r="AF52" s="5" t="s">
        <v>108</v>
      </c>
      <c r="AG52" s="5" t="s">
        <v>108</v>
      </c>
      <c r="AH52" s="5" t="s">
        <v>108</v>
      </c>
      <c r="AI52" s="15" t="s">
        <v>108</v>
      </c>
      <c r="AJ52" s="14" t="s">
        <v>108</v>
      </c>
      <c r="AK52" s="5" t="s">
        <v>108</v>
      </c>
      <c r="AL52" s="10" t="s">
        <v>108</v>
      </c>
      <c r="AM52" s="5" t="s">
        <v>108</v>
      </c>
      <c r="AN52" s="5" t="s">
        <v>108</v>
      </c>
      <c r="AO52" s="5" t="s">
        <v>108</v>
      </c>
      <c r="AP52" s="5" t="s">
        <v>108</v>
      </c>
      <c r="AQ52" s="5" t="s">
        <v>108</v>
      </c>
      <c r="AR52" s="5" t="s">
        <v>108</v>
      </c>
      <c r="AS52" s="5" t="s">
        <v>108</v>
      </c>
      <c r="AT52" s="5" t="s">
        <v>108</v>
      </c>
      <c r="AU52" s="5" t="s">
        <v>108</v>
      </c>
      <c r="AV52" s="5" t="s">
        <v>108</v>
      </c>
      <c r="AW52" s="5" t="s">
        <v>173</v>
      </c>
      <c r="AX52" s="5" t="s">
        <v>108</v>
      </c>
      <c r="AY52" s="5" t="s">
        <v>235</v>
      </c>
      <c r="AZ52" s="5" t="s">
        <v>108</v>
      </c>
      <c r="BA52" s="5" t="s">
        <v>108</v>
      </c>
      <c r="BB52" s="5" t="s">
        <v>108</v>
      </c>
      <c r="BC52" s="5" t="s">
        <v>108</v>
      </c>
      <c r="BD52" s="5" t="s">
        <v>108</v>
      </c>
      <c r="BE52" s="5" t="s">
        <v>108</v>
      </c>
      <c r="BF52" s="5" t="s">
        <v>108</v>
      </c>
      <c r="BG52" s="5" t="s">
        <v>108</v>
      </c>
      <c r="BH52" s="5" t="s">
        <v>108</v>
      </c>
      <c r="BI52" s="5" t="s">
        <v>108</v>
      </c>
      <c r="BJ52" s="5" t="s">
        <v>108</v>
      </c>
      <c r="BK52" s="5" t="s">
        <v>108</v>
      </c>
      <c r="BL52" s="5" t="s">
        <v>108</v>
      </c>
      <c r="BM52" s="5" t="s">
        <v>108</v>
      </c>
      <c r="BN52" s="5" t="s">
        <v>108</v>
      </c>
      <c r="BO52" s="5" t="s">
        <v>108</v>
      </c>
      <c r="BP52" s="5" t="s">
        <v>108</v>
      </c>
      <c r="BQ52" s="5" t="s">
        <v>108</v>
      </c>
      <c r="BR52" s="5" t="s">
        <v>108</v>
      </c>
      <c r="BS52" s="5" t="s">
        <v>635</v>
      </c>
      <c r="BT52" s="5" t="s">
        <v>108</v>
      </c>
      <c r="BU52" s="5" t="s">
        <v>108</v>
      </c>
      <c r="BV52" s="5" t="s">
        <v>108</v>
      </c>
      <c r="BW52" s="5" t="s">
        <v>108</v>
      </c>
      <c r="BX52" s="5" t="s">
        <v>108</v>
      </c>
      <c r="BY52" s="10" t="s">
        <v>108</v>
      </c>
      <c r="BZ52" s="10" t="s">
        <v>108</v>
      </c>
      <c r="CA52" s="5" t="s">
        <v>636</v>
      </c>
      <c r="CB52" s="5" t="s">
        <v>108</v>
      </c>
      <c r="CC52" s="5" t="s">
        <v>108</v>
      </c>
      <c r="CD52" s="5" t="s">
        <v>108</v>
      </c>
      <c r="CE52" s="5" t="s">
        <v>108</v>
      </c>
      <c r="CF52" s="5" t="s">
        <v>108</v>
      </c>
      <c r="CG52" s="5" t="s">
        <v>108</v>
      </c>
      <c r="CH52" s="5" t="s">
        <v>108</v>
      </c>
      <c r="CI52" s="5" t="s">
        <v>108</v>
      </c>
      <c r="CJ52" s="5" t="s">
        <v>108</v>
      </c>
      <c r="CK52" s="5" t="s">
        <v>108</v>
      </c>
      <c r="CL52" s="5" t="s">
        <v>108</v>
      </c>
      <c r="CM52" s="5" t="s">
        <v>108</v>
      </c>
      <c r="CN52" s="5" t="s">
        <v>108</v>
      </c>
      <c r="CO52" s="5" t="s">
        <v>108</v>
      </c>
      <c r="CP52" s="5" t="s">
        <v>108</v>
      </c>
      <c r="CQ52" s="5" t="s">
        <v>108</v>
      </c>
      <c r="CR52" s="5" t="s">
        <v>108</v>
      </c>
      <c r="CS52" s="5" t="s">
        <v>637</v>
      </c>
      <c r="CT52" s="10" t="s">
        <v>638</v>
      </c>
      <c r="CU52" s="5" t="s">
        <v>108</v>
      </c>
      <c r="CV52" s="5" t="s">
        <v>108</v>
      </c>
      <c r="CW52" s="5" t="s">
        <v>108</v>
      </c>
      <c r="CX52" s="5" t="s">
        <v>108</v>
      </c>
      <c r="CY52" s="13" t="s">
        <v>639</v>
      </c>
      <c r="CZ52" s="6"/>
      <c r="DA52" s="6"/>
      <c r="DB52" s="6"/>
      <c r="DC52" s="6"/>
      <c r="DD52" s="6"/>
      <c r="DE52" s="6"/>
      <c r="DF52" s="6"/>
      <c r="DG52" s="6"/>
      <c r="DH52" s="6"/>
      <c r="DI52" s="6"/>
    </row>
    <row r="53">
      <c r="A53" s="5" t="s">
        <v>103</v>
      </c>
      <c r="B53" s="5" t="s">
        <v>362</v>
      </c>
      <c r="C53" s="5" t="s">
        <v>640</v>
      </c>
      <c r="D53" s="5">
        <v>4743.0</v>
      </c>
      <c r="E53" s="5" t="s">
        <v>641</v>
      </c>
      <c r="F53" s="5">
        <v>2000.0</v>
      </c>
      <c r="G53" s="5" t="s">
        <v>107</v>
      </c>
      <c r="H53" s="5" t="s">
        <v>108</v>
      </c>
      <c r="I53" s="5" t="s">
        <v>109</v>
      </c>
      <c r="J53" s="5" t="s">
        <v>110</v>
      </c>
      <c r="K53" s="5" t="s">
        <v>111</v>
      </c>
      <c r="L53" s="5" t="s">
        <v>108</v>
      </c>
      <c r="M53" s="5" t="s">
        <v>375</v>
      </c>
      <c r="N53" s="5">
        <v>2.0</v>
      </c>
      <c r="O53" s="10" t="s">
        <v>642</v>
      </c>
      <c r="P53" s="5" t="s">
        <v>643</v>
      </c>
      <c r="Q53" s="5" t="s">
        <v>108</v>
      </c>
      <c r="R53" s="5" t="s">
        <v>108</v>
      </c>
      <c r="S53" s="5" t="s">
        <v>108</v>
      </c>
      <c r="T53" s="5" t="s">
        <v>108</v>
      </c>
      <c r="U53" s="5" t="s">
        <v>108</v>
      </c>
      <c r="V53" s="5" t="s">
        <v>108</v>
      </c>
      <c r="W53" s="5" t="s">
        <v>108</v>
      </c>
      <c r="X53" s="5">
        <v>130.0</v>
      </c>
      <c r="Y53" s="5" t="s">
        <v>108</v>
      </c>
      <c r="Z53" s="5" t="s">
        <v>170</v>
      </c>
      <c r="AA53" s="5" t="s">
        <v>286</v>
      </c>
      <c r="AB53" s="5">
        <v>90.0</v>
      </c>
      <c r="AC53" s="5" t="s">
        <v>644</v>
      </c>
      <c r="AD53" s="5" t="s">
        <v>406</v>
      </c>
      <c r="AE53" s="5" t="s">
        <v>108</v>
      </c>
      <c r="AF53" s="5" t="s">
        <v>108</v>
      </c>
      <c r="AG53" s="5" t="s">
        <v>108</v>
      </c>
      <c r="AH53" s="5" t="s">
        <v>108</v>
      </c>
      <c r="AI53" s="15" t="s">
        <v>108</v>
      </c>
      <c r="AJ53" s="14" t="s">
        <v>108</v>
      </c>
      <c r="AK53" s="5" t="s">
        <v>108</v>
      </c>
      <c r="AL53" s="10" t="s">
        <v>108</v>
      </c>
      <c r="AM53" s="5">
        <v>1.0</v>
      </c>
      <c r="AN53" s="5">
        <v>7.0</v>
      </c>
      <c r="AO53" s="5" t="s">
        <v>108</v>
      </c>
      <c r="AP53" s="5" t="s">
        <v>108</v>
      </c>
      <c r="AQ53" s="5" t="s">
        <v>108</v>
      </c>
      <c r="AR53" s="5" t="s">
        <v>108</v>
      </c>
      <c r="AS53" s="5" t="s">
        <v>108</v>
      </c>
      <c r="AT53" s="5" t="s">
        <v>108</v>
      </c>
      <c r="AU53" s="5" t="s">
        <v>108</v>
      </c>
      <c r="AV53" s="5" t="s">
        <v>108</v>
      </c>
      <c r="AW53" s="5" t="s">
        <v>173</v>
      </c>
      <c r="AX53" s="5" t="s">
        <v>108</v>
      </c>
      <c r="AY53" s="5" t="s">
        <v>108</v>
      </c>
      <c r="AZ53" s="5" t="s">
        <v>108</v>
      </c>
      <c r="BA53" s="5" t="s">
        <v>108</v>
      </c>
      <c r="BB53" s="5" t="s">
        <v>108</v>
      </c>
      <c r="BC53" s="5" t="s">
        <v>108</v>
      </c>
      <c r="BD53" s="5" t="s">
        <v>108</v>
      </c>
      <c r="BE53" s="5" t="s">
        <v>108</v>
      </c>
      <c r="BF53" s="5" t="s">
        <v>108</v>
      </c>
      <c r="BG53" s="5" t="s">
        <v>108</v>
      </c>
      <c r="BH53" s="5" t="s">
        <v>108</v>
      </c>
      <c r="BI53" s="5" t="s">
        <v>108</v>
      </c>
      <c r="BJ53" s="5" t="s">
        <v>108</v>
      </c>
      <c r="BK53" s="5" t="s">
        <v>108</v>
      </c>
      <c r="BL53" s="5" t="s">
        <v>108</v>
      </c>
      <c r="BM53" s="5" t="s">
        <v>108</v>
      </c>
      <c r="BN53" s="5" t="s">
        <v>108</v>
      </c>
      <c r="BO53" s="5" t="s">
        <v>108</v>
      </c>
      <c r="BP53" s="5" t="s">
        <v>108</v>
      </c>
      <c r="BQ53" s="5" t="s">
        <v>108</v>
      </c>
      <c r="BR53" s="5" t="s">
        <v>108</v>
      </c>
      <c r="BS53" s="5" t="s">
        <v>645</v>
      </c>
      <c r="BT53" s="5" t="s">
        <v>108</v>
      </c>
      <c r="BU53" s="5" t="s">
        <v>646</v>
      </c>
      <c r="BV53" s="5" t="s">
        <v>108</v>
      </c>
      <c r="BW53" s="5" t="s">
        <v>647</v>
      </c>
      <c r="BX53" s="5" t="s">
        <v>122</v>
      </c>
      <c r="BY53" s="10" t="s">
        <v>108</v>
      </c>
      <c r="BZ53" s="10" t="s">
        <v>108</v>
      </c>
      <c r="CA53" s="5" t="s">
        <v>648</v>
      </c>
      <c r="CB53" s="5" t="s">
        <v>108</v>
      </c>
      <c r="CC53" s="5" t="s">
        <v>108</v>
      </c>
      <c r="CD53" s="5" t="s">
        <v>108</v>
      </c>
      <c r="CE53" s="5" t="s">
        <v>108</v>
      </c>
      <c r="CF53" s="5" t="s">
        <v>108</v>
      </c>
      <c r="CG53" s="5" t="s">
        <v>108</v>
      </c>
      <c r="CH53" s="5" t="s">
        <v>108</v>
      </c>
      <c r="CI53" s="5" t="s">
        <v>108</v>
      </c>
      <c r="CJ53" s="5" t="s">
        <v>108</v>
      </c>
      <c r="CK53" s="5" t="s">
        <v>108</v>
      </c>
      <c r="CL53" s="5" t="s">
        <v>108</v>
      </c>
      <c r="CM53" s="5" t="s">
        <v>108</v>
      </c>
      <c r="CN53" s="5" t="s">
        <v>108</v>
      </c>
      <c r="CO53" s="5" t="s">
        <v>108</v>
      </c>
      <c r="CP53" s="5" t="s">
        <v>108</v>
      </c>
      <c r="CQ53" s="5" t="s">
        <v>108</v>
      </c>
      <c r="CR53" s="5" t="s">
        <v>108</v>
      </c>
      <c r="CS53" s="5" t="s">
        <v>108</v>
      </c>
      <c r="CT53" s="10" t="s">
        <v>649</v>
      </c>
      <c r="CU53" s="5" t="s">
        <v>108</v>
      </c>
      <c r="CV53" s="5" t="s">
        <v>108</v>
      </c>
      <c r="CW53" s="5" t="s">
        <v>108</v>
      </c>
      <c r="CX53" s="5" t="s">
        <v>108</v>
      </c>
      <c r="CY53" s="13" t="s">
        <v>650</v>
      </c>
      <c r="CZ53" s="6"/>
      <c r="DA53" s="6"/>
      <c r="DB53" s="6"/>
      <c r="DC53" s="6"/>
      <c r="DD53" s="6"/>
      <c r="DE53" s="6"/>
      <c r="DF53" s="6"/>
      <c r="DG53" s="6"/>
      <c r="DH53" s="6"/>
      <c r="DI53" s="6"/>
    </row>
    <row r="54">
      <c r="A54" s="5" t="s">
        <v>103</v>
      </c>
      <c r="B54" s="5" t="s">
        <v>362</v>
      </c>
      <c r="C54" s="5" t="s">
        <v>640</v>
      </c>
      <c r="D54" s="5">
        <v>42329.0</v>
      </c>
      <c r="E54" s="5" t="s">
        <v>651</v>
      </c>
      <c r="F54" s="5">
        <v>2004.0</v>
      </c>
      <c r="G54" s="5" t="s">
        <v>200</v>
      </c>
      <c r="H54" s="5">
        <v>10.0</v>
      </c>
      <c r="I54" s="5" t="s">
        <v>153</v>
      </c>
      <c r="J54" s="5" t="s">
        <v>110</v>
      </c>
      <c r="K54" s="5" t="s">
        <v>111</v>
      </c>
      <c r="L54" s="5" t="s">
        <v>108</v>
      </c>
      <c r="M54" s="5" t="s">
        <v>218</v>
      </c>
      <c r="N54" s="5">
        <v>1.0</v>
      </c>
      <c r="O54" s="10" t="s">
        <v>652</v>
      </c>
      <c r="P54" s="5" t="s">
        <v>653</v>
      </c>
      <c r="Q54" s="5" t="s">
        <v>654</v>
      </c>
      <c r="R54" s="5" t="s">
        <v>655</v>
      </c>
      <c r="S54" s="5" t="s">
        <v>656</v>
      </c>
      <c r="T54" s="5" t="s">
        <v>108</v>
      </c>
      <c r="U54" s="5" t="s">
        <v>108</v>
      </c>
      <c r="V54" s="5" t="s">
        <v>108</v>
      </c>
      <c r="W54" s="5" t="s">
        <v>108</v>
      </c>
      <c r="X54" s="5" t="s">
        <v>108</v>
      </c>
      <c r="Y54" s="5" t="s">
        <v>108</v>
      </c>
      <c r="Z54" s="5" t="s">
        <v>108</v>
      </c>
      <c r="AA54" s="5" t="s">
        <v>223</v>
      </c>
      <c r="AB54" s="5">
        <v>26.0</v>
      </c>
      <c r="AC54" s="5" t="s">
        <v>657</v>
      </c>
      <c r="AD54" s="5" t="s">
        <v>108</v>
      </c>
      <c r="AE54" s="5" t="s">
        <v>108</v>
      </c>
      <c r="AF54" s="5" t="s">
        <v>108</v>
      </c>
      <c r="AG54" s="5" t="s">
        <v>108</v>
      </c>
      <c r="AH54" s="5" t="s">
        <v>108</v>
      </c>
      <c r="AI54" s="11">
        <f t="shared" ref="AI54:AI55" si="17">CONVERT(AK54, "yd", "m")</f>
        <v>6.4008</v>
      </c>
      <c r="AJ54" s="12">
        <f t="shared" ref="AJ54:AJ55" si="18">CONVERT(AI54, "m", "ft")</f>
        <v>21</v>
      </c>
      <c r="AK54" s="5">
        <v>7.0</v>
      </c>
      <c r="AL54" s="10" t="s">
        <v>108</v>
      </c>
      <c r="AM54" s="5">
        <v>1.0</v>
      </c>
      <c r="AN54" s="5">
        <v>6.5</v>
      </c>
      <c r="AO54" s="5" t="s">
        <v>108</v>
      </c>
      <c r="AP54" s="5" t="s">
        <v>108</v>
      </c>
      <c r="AQ54" s="5" t="s">
        <v>108</v>
      </c>
      <c r="AR54" s="5" t="s">
        <v>108</v>
      </c>
      <c r="AS54" s="5" t="s">
        <v>108</v>
      </c>
      <c r="AT54" s="5" t="s">
        <v>108</v>
      </c>
      <c r="AU54" s="5" t="s">
        <v>108</v>
      </c>
      <c r="AV54" s="5" t="s">
        <v>108</v>
      </c>
      <c r="AW54" s="5" t="s">
        <v>289</v>
      </c>
      <c r="AX54" s="5" t="s">
        <v>108</v>
      </c>
      <c r="AY54" s="5" t="s">
        <v>108</v>
      </c>
      <c r="AZ54" s="5" t="s">
        <v>108</v>
      </c>
      <c r="BA54" s="5" t="s">
        <v>173</v>
      </c>
      <c r="BB54" s="5" t="s">
        <v>108</v>
      </c>
      <c r="BC54" s="5" t="s">
        <v>108</v>
      </c>
      <c r="BD54" s="5" t="s">
        <v>108</v>
      </c>
      <c r="BE54" s="5" t="s">
        <v>108</v>
      </c>
      <c r="BF54" s="5" t="s">
        <v>108</v>
      </c>
      <c r="BG54" s="5" t="s">
        <v>108</v>
      </c>
      <c r="BH54" s="5" t="s">
        <v>108</v>
      </c>
      <c r="BI54" s="5" t="s">
        <v>121</v>
      </c>
      <c r="BJ54" s="5" t="s">
        <v>658</v>
      </c>
      <c r="BK54" s="5" t="s">
        <v>108</v>
      </c>
      <c r="BL54" s="5" t="s">
        <v>321</v>
      </c>
      <c r="BM54" s="5" t="s">
        <v>659</v>
      </c>
      <c r="BN54" s="5" t="s">
        <v>108</v>
      </c>
      <c r="BO54" s="5" t="s">
        <v>108</v>
      </c>
      <c r="BP54" s="5" t="s">
        <v>108</v>
      </c>
      <c r="BQ54" s="5" t="s">
        <v>108</v>
      </c>
      <c r="BR54" s="5" t="s">
        <v>108</v>
      </c>
      <c r="BS54" s="5" t="s">
        <v>660</v>
      </c>
      <c r="BT54" s="5" t="s">
        <v>108</v>
      </c>
      <c r="BU54" s="5" t="s">
        <v>218</v>
      </c>
      <c r="BV54" s="5" t="s">
        <v>108</v>
      </c>
      <c r="BW54" s="5" t="s">
        <v>661</v>
      </c>
      <c r="BX54" s="5" t="s">
        <v>122</v>
      </c>
      <c r="BY54" s="10" t="s">
        <v>108</v>
      </c>
      <c r="BZ54" s="5" t="s">
        <v>121</v>
      </c>
      <c r="CA54" s="5" t="s">
        <v>108</v>
      </c>
      <c r="CB54" s="5" t="s">
        <v>108</v>
      </c>
      <c r="CC54" s="5" t="s">
        <v>108</v>
      </c>
      <c r="CD54" s="5" t="s">
        <v>108</v>
      </c>
      <c r="CE54" s="5" t="s">
        <v>108</v>
      </c>
      <c r="CF54" s="5" t="s">
        <v>108</v>
      </c>
      <c r="CG54" s="5" t="s">
        <v>108</v>
      </c>
      <c r="CH54" s="5" t="s">
        <v>108</v>
      </c>
      <c r="CI54" s="5" t="s">
        <v>108</v>
      </c>
      <c r="CJ54" s="5" t="s">
        <v>108</v>
      </c>
      <c r="CK54" s="5" t="s">
        <v>108</v>
      </c>
      <c r="CL54" s="5" t="s">
        <v>108</v>
      </c>
      <c r="CM54" s="5" t="s">
        <v>108</v>
      </c>
      <c r="CN54" s="5" t="s">
        <v>108</v>
      </c>
      <c r="CO54" s="5" t="s">
        <v>108</v>
      </c>
      <c r="CP54" s="5" t="s">
        <v>108</v>
      </c>
      <c r="CQ54" s="5" t="s">
        <v>108</v>
      </c>
      <c r="CR54" s="5" t="s">
        <v>108</v>
      </c>
      <c r="CS54" s="5" t="s">
        <v>108</v>
      </c>
      <c r="CT54" s="5" t="s">
        <v>108</v>
      </c>
      <c r="CU54" s="5" t="s">
        <v>108</v>
      </c>
      <c r="CV54" s="5" t="s">
        <v>108</v>
      </c>
      <c r="CW54" s="5" t="s">
        <v>108</v>
      </c>
      <c r="CX54" s="5" t="s">
        <v>108</v>
      </c>
      <c r="CY54" s="13" t="s">
        <v>662</v>
      </c>
      <c r="CZ54" s="6"/>
      <c r="DA54" s="6"/>
      <c r="DB54" s="6"/>
      <c r="DC54" s="6"/>
      <c r="DD54" s="6"/>
      <c r="DE54" s="6"/>
      <c r="DF54" s="6"/>
      <c r="DG54" s="6"/>
      <c r="DH54" s="6"/>
      <c r="DI54" s="6"/>
    </row>
    <row r="55">
      <c r="A55" s="5" t="s">
        <v>103</v>
      </c>
      <c r="B55" s="5" t="s">
        <v>362</v>
      </c>
      <c r="C55" s="5" t="s">
        <v>663</v>
      </c>
      <c r="D55" s="5">
        <v>35293.0</v>
      </c>
      <c r="E55" s="5" t="s">
        <v>664</v>
      </c>
      <c r="F55" s="5">
        <v>1978.0</v>
      </c>
      <c r="G55" s="5" t="s">
        <v>497</v>
      </c>
      <c r="H55" s="5">
        <v>10.0</v>
      </c>
      <c r="I55" s="5" t="s">
        <v>139</v>
      </c>
      <c r="J55" s="5" t="s">
        <v>110</v>
      </c>
      <c r="K55" s="5" t="s">
        <v>111</v>
      </c>
      <c r="L55" s="5" t="s">
        <v>108</v>
      </c>
      <c r="M55" s="5" t="s">
        <v>281</v>
      </c>
      <c r="N55" s="5">
        <v>1.0</v>
      </c>
      <c r="O55" s="10" t="s">
        <v>665</v>
      </c>
      <c r="P55" s="5" t="s">
        <v>666</v>
      </c>
      <c r="Q55" s="5" t="s">
        <v>667</v>
      </c>
      <c r="R55" s="5" t="s">
        <v>668</v>
      </c>
      <c r="S55" s="5" t="s">
        <v>669</v>
      </c>
      <c r="T55" s="5" t="s">
        <v>108</v>
      </c>
      <c r="U55" s="5" t="s">
        <v>108</v>
      </c>
      <c r="V55" s="5" t="s">
        <v>108</v>
      </c>
      <c r="W55" s="5" t="s">
        <v>108</v>
      </c>
      <c r="X55" s="5" t="s">
        <v>108</v>
      </c>
      <c r="Y55" s="5" t="s">
        <v>108</v>
      </c>
      <c r="Z55" s="5" t="s">
        <v>108</v>
      </c>
      <c r="AA55" s="5" t="s">
        <v>144</v>
      </c>
      <c r="AB55" s="5">
        <v>62.0</v>
      </c>
      <c r="AC55" s="5" t="s">
        <v>233</v>
      </c>
      <c r="AD55" s="5" t="s">
        <v>108</v>
      </c>
      <c r="AE55" s="5" t="s">
        <v>108</v>
      </c>
      <c r="AF55" s="5" t="s">
        <v>108</v>
      </c>
      <c r="AG55" s="5" t="s">
        <v>108</v>
      </c>
      <c r="AH55" s="5">
        <v>25.0</v>
      </c>
      <c r="AI55" s="11">
        <f t="shared" si="17"/>
        <v>22.86</v>
      </c>
      <c r="AJ55" s="12">
        <f t="shared" si="18"/>
        <v>75</v>
      </c>
      <c r="AK55" s="5">
        <v>25.0</v>
      </c>
      <c r="AL55" s="10" t="s">
        <v>108</v>
      </c>
      <c r="AM55" s="5">
        <v>1.0</v>
      </c>
      <c r="AN55" s="5">
        <v>9.0</v>
      </c>
      <c r="AO55" s="5" t="s">
        <v>108</v>
      </c>
      <c r="AP55" s="5" t="s">
        <v>108</v>
      </c>
      <c r="AQ55" s="5" t="s">
        <v>108</v>
      </c>
      <c r="AR55" s="5" t="s">
        <v>108</v>
      </c>
      <c r="AS55" s="5" t="s">
        <v>108</v>
      </c>
      <c r="AT55" s="5" t="s">
        <v>108</v>
      </c>
      <c r="AU55" s="5" t="s">
        <v>108</v>
      </c>
      <c r="AV55" s="5" t="s">
        <v>108</v>
      </c>
      <c r="AW55" s="5" t="s">
        <v>173</v>
      </c>
      <c r="AX55" s="5" t="s">
        <v>108</v>
      </c>
      <c r="AY55" s="5" t="s">
        <v>108</v>
      </c>
      <c r="AZ55" s="5" t="s">
        <v>108</v>
      </c>
      <c r="BA55" s="5" t="s">
        <v>108</v>
      </c>
      <c r="BB55" s="5" t="s">
        <v>108</v>
      </c>
      <c r="BC55" s="5" t="s">
        <v>108</v>
      </c>
      <c r="BD55" s="5" t="s">
        <v>108</v>
      </c>
      <c r="BE55" s="5" t="s">
        <v>108</v>
      </c>
      <c r="BF55" s="5" t="s">
        <v>108</v>
      </c>
      <c r="BG55" s="5" t="s">
        <v>108</v>
      </c>
      <c r="BH55" s="5" t="s">
        <v>108</v>
      </c>
      <c r="BI55" s="5" t="s">
        <v>108</v>
      </c>
      <c r="BJ55" s="5" t="s">
        <v>108</v>
      </c>
      <c r="BK55" s="5" t="s">
        <v>108</v>
      </c>
      <c r="BL55" s="5" t="s">
        <v>108</v>
      </c>
      <c r="BM55" s="5" t="s">
        <v>108</v>
      </c>
      <c r="BN55" s="5" t="s">
        <v>108</v>
      </c>
      <c r="BO55" s="5" t="s">
        <v>108</v>
      </c>
      <c r="BP55" s="5" t="s">
        <v>108</v>
      </c>
      <c r="BQ55" s="5" t="s">
        <v>108</v>
      </c>
      <c r="BR55" s="5" t="s">
        <v>108</v>
      </c>
      <c r="BS55" s="5" t="s">
        <v>670</v>
      </c>
      <c r="BT55" s="5" t="s">
        <v>108</v>
      </c>
      <c r="BU55" s="5" t="s">
        <v>671</v>
      </c>
      <c r="BV55" s="5" t="s">
        <v>108</v>
      </c>
      <c r="BW55" s="5" t="s">
        <v>108</v>
      </c>
      <c r="BX55" s="5" t="s">
        <v>122</v>
      </c>
      <c r="BY55" s="10" t="s">
        <v>108</v>
      </c>
      <c r="BZ55" s="10" t="s">
        <v>108</v>
      </c>
      <c r="CA55" s="5" t="s">
        <v>108</v>
      </c>
      <c r="CB55" s="5" t="s">
        <v>108</v>
      </c>
      <c r="CC55" s="5" t="s">
        <v>108</v>
      </c>
      <c r="CD55" s="5" t="s">
        <v>108</v>
      </c>
      <c r="CE55" s="5" t="s">
        <v>108</v>
      </c>
      <c r="CF55" s="5" t="s">
        <v>108</v>
      </c>
      <c r="CG55" s="5" t="s">
        <v>108</v>
      </c>
      <c r="CH55" s="5" t="s">
        <v>108</v>
      </c>
      <c r="CI55" s="5" t="s">
        <v>108</v>
      </c>
      <c r="CJ55" s="5" t="s">
        <v>108</v>
      </c>
      <c r="CK55" s="5" t="s">
        <v>108</v>
      </c>
      <c r="CL55" s="5" t="s">
        <v>108</v>
      </c>
      <c r="CM55" s="5" t="s">
        <v>108</v>
      </c>
      <c r="CN55" s="5" t="s">
        <v>108</v>
      </c>
      <c r="CO55" s="5" t="s">
        <v>108</v>
      </c>
      <c r="CP55" s="5" t="s">
        <v>108</v>
      </c>
      <c r="CQ55" s="5" t="s">
        <v>108</v>
      </c>
      <c r="CR55" s="5" t="s">
        <v>108</v>
      </c>
      <c r="CS55" s="5" t="s">
        <v>108</v>
      </c>
      <c r="CT55" s="10" t="s">
        <v>672</v>
      </c>
      <c r="CU55" s="5" t="s">
        <v>108</v>
      </c>
      <c r="CV55" s="5" t="s">
        <v>108</v>
      </c>
      <c r="CW55" s="5" t="s">
        <v>108</v>
      </c>
      <c r="CX55" s="5" t="s">
        <v>108</v>
      </c>
      <c r="CY55" s="13" t="s">
        <v>673</v>
      </c>
      <c r="CZ55" s="6"/>
      <c r="DA55" s="6"/>
      <c r="DB55" s="6"/>
      <c r="DC55" s="6"/>
      <c r="DD55" s="6"/>
      <c r="DE55" s="6"/>
      <c r="DF55" s="6"/>
      <c r="DG55" s="6"/>
      <c r="DH55" s="6"/>
      <c r="DI55" s="6"/>
    </row>
    <row r="56">
      <c r="A56" s="5" t="s">
        <v>103</v>
      </c>
      <c r="B56" s="5" t="s">
        <v>362</v>
      </c>
      <c r="C56" s="5" t="s">
        <v>663</v>
      </c>
      <c r="D56" s="5">
        <v>8635.0</v>
      </c>
      <c r="E56" s="5" t="s">
        <v>415</v>
      </c>
      <c r="F56" s="5">
        <v>2004.0</v>
      </c>
      <c r="G56" s="5" t="s">
        <v>674</v>
      </c>
      <c r="H56" s="5" t="s">
        <v>108</v>
      </c>
      <c r="I56" s="5" t="s">
        <v>217</v>
      </c>
      <c r="J56" s="5" t="s">
        <v>127</v>
      </c>
      <c r="K56" s="5" t="s">
        <v>628</v>
      </c>
      <c r="L56" s="5" t="s">
        <v>108</v>
      </c>
      <c r="M56" s="5" t="s">
        <v>108</v>
      </c>
      <c r="N56" s="5">
        <v>1.0</v>
      </c>
      <c r="O56" s="10" t="s">
        <v>675</v>
      </c>
      <c r="P56" s="5" t="s">
        <v>676</v>
      </c>
      <c r="Q56" s="5" t="s">
        <v>677</v>
      </c>
      <c r="R56" s="5" t="s">
        <v>108</v>
      </c>
      <c r="S56" s="5" t="s">
        <v>108</v>
      </c>
      <c r="T56" s="5" t="s">
        <v>108</v>
      </c>
      <c r="U56" s="5" t="s">
        <v>108</v>
      </c>
      <c r="V56" s="5" t="s">
        <v>108</v>
      </c>
      <c r="W56" s="5" t="s">
        <v>108</v>
      </c>
      <c r="X56" s="5" t="s">
        <v>108</v>
      </c>
      <c r="Y56" s="5" t="s">
        <v>108</v>
      </c>
      <c r="Z56" s="5" t="s">
        <v>108</v>
      </c>
      <c r="AA56" s="5" t="s">
        <v>108</v>
      </c>
      <c r="AB56" s="5" t="s">
        <v>108</v>
      </c>
      <c r="AC56" s="5" t="s">
        <v>678</v>
      </c>
      <c r="AD56" s="5" t="s">
        <v>108</v>
      </c>
      <c r="AE56" s="5" t="s">
        <v>108</v>
      </c>
      <c r="AF56" s="5" t="s">
        <v>108</v>
      </c>
      <c r="AG56" s="5" t="s">
        <v>108</v>
      </c>
      <c r="AH56" s="5" t="s">
        <v>108</v>
      </c>
      <c r="AI56" s="15" t="s">
        <v>108</v>
      </c>
      <c r="AJ56" s="14" t="s">
        <v>108</v>
      </c>
      <c r="AK56" s="5" t="s">
        <v>108</v>
      </c>
      <c r="AL56" s="10" t="s">
        <v>108</v>
      </c>
      <c r="AM56" s="5" t="s">
        <v>108</v>
      </c>
      <c r="AN56" s="5" t="s">
        <v>108</v>
      </c>
      <c r="AO56" s="5" t="s">
        <v>108</v>
      </c>
      <c r="AP56" s="5" t="s">
        <v>108</v>
      </c>
      <c r="AQ56" s="5" t="s">
        <v>108</v>
      </c>
      <c r="AR56" s="5" t="s">
        <v>108</v>
      </c>
      <c r="AS56" s="5" t="s">
        <v>108</v>
      </c>
      <c r="AT56" s="5" t="s">
        <v>108</v>
      </c>
      <c r="AU56" s="5" t="s">
        <v>108</v>
      </c>
      <c r="AV56" s="5" t="s">
        <v>108</v>
      </c>
      <c r="AW56" s="5" t="s">
        <v>108</v>
      </c>
      <c r="AX56" s="5" t="s">
        <v>108</v>
      </c>
      <c r="AY56" s="5" t="s">
        <v>108</v>
      </c>
      <c r="AZ56" s="5" t="s">
        <v>108</v>
      </c>
      <c r="BA56" s="5" t="s">
        <v>108</v>
      </c>
      <c r="BB56" s="5" t="s">
        <v>108</v>
      </c>
      <c r="BC56" s="5" t="s">
        <v>108</v>
      </c>
      <c r="BD56" s="5" t="s">
        <v>108</v>
      </c>
      <c r="BE56" s="5" t="s">
        <v>108</v>
      </c>
      <c r="BF56" s="5" t="s">
        <v>108</v>
      </c>
      <c r="BG56" s="5" t="s">
        <v>108</v>
      </c>
      <c r="BH56" s="5" t="s">
        <v>108</v>
      </c>
      <c r="BI56" s="5" t="s">
        <v>108</v>
      </c>
      <c r="BJ56" s="5" t="s">
        <v>108</v>
      </c>
      <c r="BK56" s="5" t="s">
        <v>108</v>
      </c>
      <c r="BL56" s="5" t="s">
        <v>108</v>
      </c>
      <c r="BM56" s="5" t="s">
        <v>108</v>
      </c>
      <c r="BN56" s="5" t="s">
        <v>108</v>
      </c>
      <c r="BO56" s="5" t="s">
        <v>108</v>
      </c>
      <c r="BP56" s="5" t="s">
        <v>108</v>
      </c>
      <c r="BQ56" s="5" t="s">
        <v>108</v>
      </c>
      <c r="BR56" s="5" t="s">
        <v>108</v>
      </c>
      <c r="BS56" s="5" t="s">
        <v>108</v>
      </c>
      <c r="BT56" s="5" t="s">
        <v>108</v>
      </c>
      <c r="BU56" s="5" t="s">
        <v>108</v>
      </c>
      <c r="BV56" s="5" t="s">
        <v>108</v>
      </c>
      <c r="BW56" s="5" t="s">
        <v>108</v>
      </c>
      <c r="BX56" s="5" t="s">
        <v>108</v>
      </c>
      <c r="BY56" s="10" t="s">
        <v>108</v>
      </c>
      <c r="BZ56" s="10" t="s">
        <v>108</v>
      </c>
      <c r="CA56" s="5" t="s">
        <v>679</v>
      </c>
      <c r="CB56" s="5" t="s">
        <v>108</v>
      </c>
      <c r="CC56" s="5" t="s">
        <v>108</v>
      </c>
      <c r="CD56" s="5" t="s">
        <v>108</v>
      </c>
      <c r="CE56" s="5" t="s">
        <v>108</v>
      </c>
      <c r="CF56" s="5" t="s">
        <v>108</v>
      </c>
      <c r="CG56" s="5" t="s">
        <v>108</v>
      </c>
      <c r="CH56" s="5" t="s">
        <v>108</v>
      </c>
      <c r="CI56" s="5" t="s">
        <v>108</v>
      </c>
      <c r="CJ56" s="5" t="s">
        <v>108</v>
      </c>
      <c r="CK56" s="5" t="s">
        <v>108</v>
      </c>
      <c r="CL56" s="5" t="s">
        <v>108</v>
      </c>
      <c r="CM56" s="5" t="s">
        <v>108</v>
      </c>
      <c r="CN56" s="5" t="s">
        <v>108</v>
      </c>
      <c r="CO56" s="5" t="s">
        <v>108</v>
      </c>
      <c r="CP56" s="5" t="s">
        <v>108</v>
      </c>
      <c r="CQ56" s="5" t="s">
        <v>108</v>
      </c>
      <c r="CR56" s="5" t="s">
        <v>108</v>
      </c>
      <c r="CS56" s="5" t="s">
        <v>108</v>
      </c>
      <c r="CT56" s="10" t="s">
        <v>680</v>
      </c>
      <c r="CU56" s="5" t="s">
        <v>108</v>
      </c>
      <c r="CV56" s="5" t="s">
        <v>108</v>
      </c>
      <c r="CW56" s="5" t="s">
        <v>108</v>
      </c>
      <c r="CX56" s="5" t="s">
        <v>108</v>
      </c>
      <c r="CY56" s="13" t="s">
        <v>681</v>
      </c>
      <c r="CZ56" s="6"/>
      <c r="DA56" s="6"/>
      <c r="DB56" s="6"/>
      <c r="DC56" s="6"/>
      <c r="DD56" s="6"/>
      <c r="DE56" s="6"/>
      <c r="DF56" s="6"/>
      <c r="DG56" s="6"/>
      <c r="DH56" s="6"/>
      <c r="DI56" s="6"/>
    </row>
    <row r="57">
      <c r="A57" s="5" t="s">
        <v>103</v>
      </c>
      <c r="B57" s="5" t="s">
        <v>362</v>
      </c>
      <c r="C57" s="5" t="s">
        <v>682</v>
      </c>
      <c r="D57" s="5">
        <v>40912.0</v>
      </c>
      <c r="E57" s="5" t="s">
        <v>683</v>
      </c>
      <c r="F57" s="5">
        <v>2013.0</v>
      </c>
      <c r="G57" s="5" t="s">
        <v>400</v>
      </c>
      <c r="H57" s="5">
        <v>23.0</v>
      </c>
      <c r="I57" s="5" t="s">
        <v>109</v>
      </c>
      <c r="J57" s="5" t="s">
        <v>110</v>
      </c>
      <c r="K57" s="5" t="s">
        <v>111</v>
      </c>
      <c r="L57" s="5" t="s">
        <v>108</v>
      </c>
      <c r="M57" s="5" t="s">
        <v>140</v>
      </c>
      <c r="N57" s="5">
        <v>1.0</v>
      </c>
      <c r="O57" s="10" t="s">
        <v>684</v>
      </c>
      <c r="P57" s="5" t="s">
        <v>685</v>
      </c>
      <c r="Q57" s="5" t="s">
        <v>686</v>
      </c>
      <c r="R57" s="5" t="s">
        <v>687</v>
      </c>
      <c r="S57" s="5" t="s">
        <v>688</v>
      </c>
      <c r="T57" s="5" t="s">
        <v>108</v>
      </c>
      <c r="U57" s="5" t="s">
        <v>108</v>
      </c>
      <c r="V57" s="5" t="s">
        <v>108</v>
      </c>
      <c r="W57" s="5" t="s">
        <v>108</v>
      </c>
      <c r="X57" s="5">
        <v>1700.0</v>
      </c>
      <c r="Y57" s="5" t="s">
        <v>108</v>
      </c>
      <c r="Z57" s="5" t="s">
        <v>170</v>
      </c>
      <c r="AA57" s="5" t="s">
        <v>144</v>
      </c>
      <c r="AB57" s="5">
        <v>81.0</v>
      </c>
      <c r="AC57" s="5" t="s">
        <v>689</v>
      </c>
      <c r="AD57" s="5" t="s">
        <v>108</v>
      </c>
      <c r="AE57" s="5" t="s">
        <v>108</v>
      </c>
      <c r="AF57" s="5" t="s">
        <v>108</v>
      </c>
      <c r="AG57" s="5" t="s">
        <v>108</v>
      </c>
      <c r="AH57" s="5">
        <v>2.0</v>
      </c>
      <c r="AI57" s="11">
        <f>CONVERT(AK57, "yd", "m")</f>
        <v>64.008</v>
      </c>
      <c r="AJ57" s="12">
        <f>CONVERT(AI57, "m", "ft")</f>
        <v>210</v>
      </c>
      <c r="AK57" s="5">
        <v>70.0</v>
      </c>
      <c r="AL57" s="10" t="s">
        <v>108</v>
      </c>
      <c r="AM57" s="5">
        <v>1.0</v>
      </c>
      <c r="AN57" s="5">
        <v>8.0</v>
      </c>
      <c r="AO57" s="5" t="s">
        <v>108</v>
      </c>
      <c r="AP57" s="5" t="s">
        <v>108</v>
      </c>
      <c r="AQ57" s="5" t="s">
        <v>108</v>
      </c>
      <c r="AR57" s="5" t="s">
        <v>108</v>
      </c>
      <c r="AS57" s="5" t="s">
        <v>108</v>
      </c>
      <c r="AT57" s="5" t="s">
        <v>108</v>
      </c>
      <c r="AU57" s="5" t="s">
        <v>108</v>
      </c>
      <c r="AV57" s="5" t="s">
        <v>108</v>
      </c>
      <c r="AW57" s="5" t="s">
        <v>173</v>
      </c>
      <c r="AX57" s="5" t="s">
        <v>108</v>
      </c>
      <c r="AY57" s="5" t="s">
        <v>108</v>
      </c>
      <c r="AZ57" s="5" t="s">
        <v>108</v>
      </c>
      <c r="BA57" s="5" t="s">
        <v>108</v>
      </c>
      <c r="BB57" s="5" t="s">
        <v>108</v>
      </c>
      <c r="BC57" s="5" t="s">
        <v>108</v>
      </c>
      <c r="BD57" s="5" t="s">
        <v>108</v>
      </c>
      <c r="BE57" s="5" t="s">
        <v>108</v>
      </c>
      <c r="BF57" s="5" t="s">
        <v>108</v>
      </c>
      <c r="BG57" s="5" t="s">
        <v>108</v>
      </c>
      <c r="BH57" s="5" t="s">
        <v>108</v>
      </c>
      <c r="BI57" s="5" t="s">
        <v>108</v>
      </c>
      <c r="BJ57" s="5" t="s">
        <v>108</v>
      </c>
      <c r="BK57" s="5" t="s">
        <v>108</v>
      </c>
      <c r="BL57" s="5" t="s">
        <v>108</v>
      </c>
      <c r="BM57" s="5" t="s">
        <v>108</v>
      </c>
      <c r="BN57" s="5" t="s">
        <v>108</v>
      </c>
      <c r="BO57" s="5" t="s">
        <v>108</v>
      </c>
      <c r="BP57" s="5" t="s">
        <v>658</v>
      </c>
      <c r="BQ57" s="5" t="s">
        <v>690</v>
      </c>
      <c r="BR57" s="5" t="s">
        <v>108</v>
      </c>
      <c r="BS57" s="5" t="s">
        <v>691</v>
      </c>
      <c r="BT57" s="5" t="s">
        <v>108</v>
      </c>
      <c r="BU57" s="5" t="s">
        <v>692</v>
      </c>
      <c r="BV57" s="5" t="s">
        <v>108</v>
      </c>
      <c r="BW57" s="5" t="s">
        <v>693</v>
      </c>
      <c r="BX57" s="5" t="s">
        <v>122</v>
      </c>
      <c r="BY57" s="10" t="s">
        <v>108</v>
      </c>
      <c r="BZ57" s="5" t="s">
        <v>121</v>
      </c>
      <c r="CA57" s="5" t="s">
        <v>694</v>
      </c>
      <c r="CB57" s="5" t="s">
        <v>108</v>
      </c>
      <c r="CC57" s="5" t="s">
        <v>108</v>
      </c>
      <c r="CD57" s="5" t="s">
        <v>108</v>
      </c>
      <c r="CE57" s="5" t="s">
        <v>108</v>
      </c>
      <c r="CF57" s="5" t="s">
        <v>108</v>
      </c>
      <c r="CG57" s="5" t="s">
        <v>108</v>
      </c>
      <c r="CH57" s="5" t="s">
        <v>108</v>
      </c>
      <c r="CI57" s="5" t="s">
        <v>108</v>
      </c>
      <c r="CJ57" s="5" t="s">
        <v>108</v>
      </c>
      <c r="CK57" s="5" t="s">
        <v>108</v>
      </c>
      <c r="CL57" s="5" t="s">
        <v>108</v>
      </c>
      <c r="CM57" s="5" t="s">
        <v>108</v>
      </c>
      <c r="CN57" s="5" t="s">
        <v>108</v>
      </c>
      <c r="CO57" s="5" t="s">
        <v>108</v>
      </c>
      <c r="CP57" s="5" t="s">
        <v>108</v>
      </c>
      <c r="CQ57" s="5" t="s">
        <v>108</v>
      </c>
      <c r="CR57" s="5" t="s">
        <v>108</v>
      </c>
      <c r="CS57" s="5" t="s">
        <v>108</v>
      </c>
      <c r="CT57" s="10" t="s">
        <v>695</v>
      </c>
      <c r="CU57" s="5" t="s">
        <v>108</v>
      </c>
      <c r="CV57" s="5" t="s">
        <v>108</v>
      </c>
      <c r="CW57" s="5" t="s">
        <v>108</v>
      </c>
      <c r="CX57" s="5" t="s">
        <v>108</v>
      </c>
      <c r="CY57" s="13" t="s">
        <v>696</v>
      </c>
      <c r="CZ57" s="6"/>
      <c r="DA57" s="6"/>
      <c r="DB57" s="6"/>
      <c r="DC57" s="6"/>
      <c r="DD57" s="6"/>
      <c r="DE57" s="6"/>
      <c r="DF57" s="6"/>
      <c r="DG57" s="6"/>
      <c r="DH57" s="6"/>
      <c r="DI57" s="6"/>
    </row>
    <row r="58">
      <c r="A58" s="5" t="s">
        <v>103</v>
      </c>
      <c r="B58" s="5" t="s">
        <v>362</v>
      </c>
      <c r="C58" s="5" t="s">
        <v>682</v>
      </c>
      <c r="D58" s="5">
        <v>45296.0</v>
      </c>
      <c r="E58" s="5" t="s">
        <v>439</v>
      </c>
      <c r="F58" s="5">
        <v>2014.0</v>
      </c>
      <c r="G58" s="5" t="s">
        <v>166</v>
      </c>
      <c r="H58" s="5">
        <v>8.0</v>
      </c>
      <c r="I58" s="5" t="s">
        <v>153</v>
      </c>
      <c r="J58" s="5" t="s">
        <v>110</v>
      </c>
      <c r="K58" s="5" t="s">
        <v>111</v>
      </c>
      <c r="L58" s="5" t="s">
        <v>108</v>
      </c>
      <c r="M58" s="5" t="s">
        <v>218</v>
      </c>
      <c r="N58" s="5">
        <v>1.0</v>
      </c>
      <c r="O58" s="10" t="s">
        <v>697</v>
      </c>
      <c r="P58" s="5" t="s">
        <v>698</v>
      </c>
      <c r="Q58" s="5" t="s">
        <v>699</v>
      </c>
      <c r="R58" s="5" t="s">
        <v>700</v>
      </c>
      <c r="S58" s="5" t="s">
        <v>108</v>
      </c>
      <c r="T58" s="5" t="s">
        <v>108</v>
      </c>
      <c r="U58" s="5" t="s">
        <v>108</v>
      </c>
      <c r="V58" s="5" t="s">
        <v>108</v>
      </c>
      <c r="W58" s="5" t="s">
        <v>108</v>
      </c>
      <c r="X58" s="5">
        <v>2015.0</v>
      </c>
      <c r="Y58" s="5" t="s">
        <v>108</v>
      </c>
      <c r="Z58" s="5" t="s">
        <v>701</v>
      </c>
      <c r="AA58" s="5" t="s">
        <v>144</v>
      </c>
      <c r="AB58" s="5">
        <v>75.0</v>
      </c>
      <c r="AC58" s="5" t="s">
        <v>702</v>
      </c>
      <c r="AD58" s="5" t="s">
        <v>406</v>
      </c>
      <c r="AE58" s="5" t="s">
        <v>108</v>
      </c>
      <c r="AF58" s="5" t="s">
        <v>108</v>
      </c>
      <c r="AG58" s="5" t="s">
        <v>108</v>
      </c>
      <c r="AH58" s="5" t="s">
        <v>108</v>
      </c>
      <c r="AI58" s="15" t="s">
        <v>108</v>
      </c>
      <c r="AJ58" s="14" t="s">
        <v>108</v>
      </c>
      <c r="AK58" s="5" t="s">
        <v>108</v>
      </c>
      <c r="AL58" s="10" t="s">
        <v>108</v>
      </c>
      <c r="AM58" s="5">
        <v>1.0</v>
      </c>
      <c r="AN58" s="5">
        <v>7.5</v>
      </c>
      <c r="AO58" s="5" t="s">
        <v>108</v>
      </c>
      <c r="AP58" s="5" t="s">
        <v>108</v>
      </c>
      <c r="AQ58" s="5" t="s">
        <v>108</v>
      </c>
      <c r="AR58" s="5" t="s">
        <v>108</v>
      </c>
      <c r="AS58" s="5" t="s">
        <v>108</v>
      </c>
      <c r="AT58" s="5">
        <v>450.0</v>
      </c>
      <c r="AU58" s="5" t="s">
        <v>108</v>
      </c>
      <c r="AV58" s="5" t="s">
        <v>108</v>
      </c>
      <c r="AW58" s="5" t="s">
        <v>119</v>
      </c>
      <c r="AX58" s="5" t="s">
        <v>108</v>
      </c>
      <c r="AY58" s="5" t="s">
        <v>108</v>
      </c>
      <c r="AZ58" s="5">
        <v>7.0</v>
      </c>
      <c r="BA58" s="5" t="s">
        <v>108</v>
      </c>
      <c r="BB58" s="5" t="s">
        <v>108</v>
      </c>
      <c r="BC58" s="5" t="s">
        <v>108</v>
      </c>
      <c r="BD58" s="5" t="s">
        <v>108</v>
      </c>
      <c r="BE58" s="5" t="s">
        <v>108</v>
      </c>
      <c r="BF58" s="5" t="s">
        <v>108</v>
      </c>
      <c r="BG58" s="5" t="s">
        <v>108</v>
      </c>
      <c r="BH58" s="5" t="s">
        <v>108</v>
      </c>
      <c r="BI58" s="5" t="s">
        <v>108</v>
      </c>
      <c r="BJ58" s="5" t="s">
        <v>108</v>
      </c>
      <c r="BK58" s="5" t="s">
        <v>108</v>
      </c>
      <c r="BL58" s="5" t="s">
        <v>108</v>
      </c>
      <c r="BM58" s="5" t="s">
        <v>703</v>
      </c>
      <c r="BN58" s="5" t="s">
        <v>108</v>
      </c>
      <c r="BO58" s="5" t="s">
        <v>108</v>
      </c>
      <c r="BP58" s="5" t="s">
        <v>108</v>
      </c>
      <c r="BQ58" s="5" t="s">
        <v>108</v>
      </c>
      <c r="BR58" s="5" t="s">
        <v>121</v>
      </c>
      <c r="BS58" s="5" t="s">
        <v>704</v>
      </c>
      <c r="BT58" s="5" t="s">
        <v>108</v>
      </c>
      <c r="BU58" s="5" t="s">
        <v>705</v>
      </c>
      <c r="BV58" s="5" t="s">
        <v>108</v>
      </c>
      <c r="BW58" s="5" t="s">
        <v>706</v>
      </c>
      <c r="BX58" s="5" t="s">
        <v>122</v>
      </c>
      <c r="BY58" s="10" t="s">
        <v>108</v>
      </c>
      <c r="BZ58" s="10" t="s">
        <v>108</v>
      </c>
      <c r="CA58" s="5" t="s">
        <v>636</v>
      </c>
      <c r="CB58" s="5" t="s">
        <v>108</v>
      </c>
      <c r="CC58" s="5" t="s">
        <v>108</v>
      </c>
      <c r="CD58" s="5" t="s">
        <v>108</v>
      </c>
      <c r="CE58" s="5" t="s">
        <v>108</v>
      </c>
      <c r="CF58" s="5" t="s">
        <v>108</v>
      </c>
      <c r="CG58" s="5" t="s">
        <v>108</v>
      </c>
      <c r="CH58" s="5" t="s">
        <v>108</v>
      </c>
      <c r="CI58" s="5" t="s">
        <v>108</v>
      </c>
      <c r="CJ58" s="5" t="s">
        <v>108</v>
      </c>
      <c r="CK58" s="5" t="s">
        <v>108</v>
      </c>
      <c r="CL58" s="5" t="s">
        <v>108</v>
      </c>
      <c r="CM58" s="5" t="s">
        <v>108</v>
      </c>
      <c r="CN58" s="5" t="s">
        <v>108</v>
      </c>
      <c r="CO58" s="5" t="s">
        <v>108</v>
      </c>
      <c r="CP58" s="5" t="s">
        <v>108</v>
      </c>
      <c r="CQ58" s="5" t="s">
        <v>108</v>
      </c>
      <c r="CR58" s="5" t="s">
        <v>108</v>
      </c>
      <c r="CS58" s="5" t="s">
        <v>707</v>
      </c>
      <c r="CT58" s="10" t="s">
        <v>708</v>
      </c>
      <c r="CU58" s="5" t="s">
        <v>108</v>
      </c>
      <c r="CV58" s="5" t="s">
        <v>108</v>
      </c>
      <c r="CW58" s="5" t="s">
        <v>108</v>
      </c>
      <c r="CX58" s="5" t="s">
        <v>108</v>
      </c>
      <c r="CY58" s="13" t="s">
        <v>709</v>
      </c>
      <c r="CZ58" s="6"/>
      <c r="DA58" s="6"/>
      <c r="DB58" s="6"/>
      <c r="DC58" s="6"/>
      <c r="DD58" s="6"/>
      <c r="DE58" s="6"/>
      <c r="DF58" s="6"/>
      <c r="DG58" s="6"/>
      <c r="DH58" s="6"/>
      <c r="DI58" s="6"/>
    </row>
    <row r="59">
      <c r="A59" s="5" t="s">
        <v>103</v>
      </c>
      <c r="B59" s="5" t="s">
        <v>362</v>
      </c>
      <c r="C59" s="5" t="s">
        <v>710</v>
      </c>
      <c r="D59" s="5">
        <v>22899.0</v>
      </c>
      <c r="E59" s="5" t="s">
        <v>415</v>
      </c>
      <c r="F59" s="5">
        <v>1992.0</v>
      </c>
      <c r="G59" s="5" t="s">
        <v>316</v>
      </c>
      <c r="H59" s="5" t="s">
        <v>108</v>
      </c>
      <c r="I59" s="5" t="s">
        <v>217</v>
      </c>
      <c r="J59" s="5" t="s">
        <v>127</v>
      </c>
      <c r="K59" s="5" t="s">
        <v>111</v>
      </c>
      <c r="L59" s="5" t="s">
        <v>108</v>
      </c>
      <c r="M59" s="5" t="s">
        <v>112</v>
      </c>
      <c r="N59" s="5">
        <v>1.0</v>
      </c>
      <c r="O59" s="10" t="s">
        <v>711</v>
      </c>
      <c r="P59" s="5" t="s">
        <v>108</v>
      </c>
      <c r="Q59" s="5" t="s">
        <v>712</v>
      </c>
      <c r="R59" s="5" t="s">
        <v>713</v>
      </c>
      <c r="S59" s="5" t="s">
        <v>712</v>
      </c>
      <c r="T59" s="5" t="s">
        <v>108</v>
      </c>
      <c r="U59" s="5" t="s">
        <v>108</v>
      </c>
      <c r="V59" s="5" t="s">
        <v>108</v>
      </c>
      <c r="W59" s="5" t="s">
        <v>108</v>
      </c>
      <c r="X59" s="5">
        <v>1130.0</v>
      </c>
      <c r="Y59" s="5" t="s">
        <v>108</v>
      </c>
      <c r="Z59" s="5" t="s">
        <v>170</v>
      </c>
      <c r="AA59" s="5" t="s">
        <v>108</v>
      </c>
      <c r="AB59" s="5" t="s">
        <v>108</v>
      </c>
      <c r="AC59" s="5" t="s">
        <v>233</v>
      </c>
      <c r="AD59" s="5" t="s">
        <v>108</v>
      </c>
      <c r="AE59" s="5" t="s">
        <v>108</v>
      </c>
      <c r="AF59" s="5" t="s">
        <v>108</v>
      </c>
      <c r="AG59" s="5" t="s">
        <v>108</v>
      </c>
      <c r="AH59" s="5" t="s">
        <v>108</v>
      </c>
      <c r="AI59" s="15" t="s">
        <v>108</v>
      </c>
      <c r="AJ59" s="14" t="s">
        <v>108</v>
      </c>
      <c r="AK59" s="5" t="s">
        <v>108</v>
      </c>
      <c r="AL59" s="10" t="s">
        <v>121</v>
      </c>
      <c r="AM59" s="5">
        <v>1.0</v>
      </c>
      <c r="AN59" s="5">
        <v>6.5</v>
      </c>
      <c r="AO59" s="5" t="s">
        <v>108</v>
      </c>
      <c r="AP59" s="5" t="s">
        <v>108</v>
      </c>
      <c r="AQ59" s="5" t="s">
        <v>108</v>
      </c>
      <c r="AR59" s="5" t="s">
        <v>108</v>
      </c>
      <c r="AS59" s="5" t="s">
        <v>108</v>
      </c>
      <c r="AT59" s="5" t="s">
        <v>108</v>
      </c>
      <c r="AU59" s="5" t="s">
        <v>108</v>
      </c>
      <c r="AV59" s="5" t="s">
        <v>108</v>
      </c>
      <c r="AW59" s="5" t="s">
        <v>173</v>
      </c>
      <c r="AX59" s="5" t="s">
        <v>108</v>
      </c>
      <c r="AY59" s="5" t="s">
        <v>108</v>
      </c>
      <c r="AZ59" s="5" t="s">
        <v>108</v>
      </c>
      <c r="BA59" s="5" t="s">
        <v>108</v>
      </c>
      <c r="BB59" s="5" t="s">
        <v>108</v>
      </c>
      <c r="BC59" s="5" t="s">
        <v>108</v>
      </c>
      <c r="BD59" s="5" t="s">
        <v>108</v>
      </c>
      <c r="BE59" s="5" t="s">
        <v>108</v>
      </c>
      <c r="BF59" s="5" t="s">
        <v>108</v>
      </c>
      <c r="BG59" s="5" t="s">
        <v>108</v>
      </c>
      <c r="BH59" s="5" t="s">
        <v>108</v>
      </c>
      <c r="BI59" s="5" t="s">
        <v>108</v>
      </c>
      <c r="BJ59" s="5" t="s">
        <v>108</v>
      </c>
      <c r="BK59" s="5" t="s">
        <v>108</v>
      </c>
      <c r="BL59" s="5" t="s">
        <v>108</v>
      </c>
      <c r="BM59" s="5" t="s">
        <v>108</v>
      </c>
      <c r="BN59" s="5" t="s">
        <v>108</v>
      </c>
      <c r="BO59" s="5" t="s">
        <v>108</v>
      </c>
      <c r="BP59" s="5" t="s">
        <v>108</v>
      </c>
      <c r="BQ59" s="5" t="s">
        <v>108</v>
      </c>
      <c r="BR59" s="5" t="s">
        <v>108</v>
      </c>
      <c r="BS59" s="5" t="s">
        <v>108</v>
      </c>
      <c r="BT59" s="5" t="s">
        <v>108</v>
      </c>
      <c r="BU59" s="5" t="s">
        <v>714</v>
      </c>
      <c r="BV59" s="5" t="s">
        <v>108</v>
      </c>
      <c r="BW59" s="5" t="s">
        <v>108</v>
      </c>
      <c r="BX59" s="5" t="s">
        <v>122</v>
      </c>
      <c r="BY59" s="10" t="s">
        <v>108</v>
      </c>
      <c r="BZ59" s="10" t="s">
        <v>108</v>
      </c>
      <c r="CA59" s="5" t="s">
        <v>636</v>
      </c>
      <c r="CB59" s="5" t="s">
        <v>108</v>
      </c>
      <c r="CC59" s="5" t="s">
        <v>108</v>
      </c>
      <c r="CD59" s="5" t="s">
        <v>108</v>
      </c>
      <c r="CE59" s="5" t="s">
        <v>108</v>
      </c>
      <c r="CF59" s="5" t="s">
        <v>108</v>
      </c>
      <c r="CG59" s="5" t="s">
        <v>108</v>
      </c>
      <c r="CH59" s="5" t="s">
        <v>108</v>
      </c>
      <c r="CI59" s="5" t="s">
        <v>108</v>
      </c>
      <c r="CJ59" s="5" t="s">
        <v>108</v>
      </c>
      <c r="CK59" s="5" t="s">
        <v>108</v>
      </c>
      <c r="CL59" s="5" t="s">
        <v>108</v>
      </c>
      <c r="CM59" s="5" t="s">
        <v>108</v>
      </c>
      <c r="CN59" s="5" t="s">
        <v>108</v>
      </c>
      <c r="CO59" s="5" t="s">
        <v>108</v>
      </c>
      <c r="CP59" s="5" t="s">
        <v>108</v>
      </c>
      <c r="CQ59" s="5" t="s">
        <v>108</v>
      </c>
      <c r="CR59" s="5" t="s">
        <v>108</v>
      </c>
      <c r="CS59" s="5" t="s">
        <v>108</v>
      </c>
      <c r="CT59" s="10" t="s">
        <v>715</v>
      </c>
      <c r="CU59" s="5" t="s">
        <v>108</v>
      </c>
      <c r="CV59" s="5" t="s">
        <v>108</v>
      </c>
      <c r="CW59" s="5" t="s">
        <v>108</v>
      </c>
      <c r="CX59" s="5" t="s">
        <v>108</v>
      </c>
      <c r="CY59" s="13" t="s">
        <v>716</v>
      </c>
      <c r="CZ59" s="6"/>
      <c r="DA59" s="6"/>
      <c r="DB59" s="6"/>
      <c r="DC59" s="6"/>
      <c r="DD59" s="6"/>
      <c r="DE59" s="6"/>
      <c r="DF59" s="6"/>
      <c r="DG59" s="6"/>
      <c r="DH59" s="6"/>
      <c r="DI59" s="6"/>
    </row>
    <row r="60">
      <c r="A60" s="5" t="s">
        <v>103</v>
      </c>
      <c r="B60" s="5" t="s">
        <v>362</v>
      </c>
      <c r="C60" s="5" t="s">
        <v>710</v>
      </c>
      <c r="D60" s="5">
        <v>34224.0</v>
      </c>
      <c r="E60" s="5" t="s">
        <v>717</v>
      </c>
      <c r="F60" s="5">
        <v>2011.0</v>
      </c>
      <c r="G60" s="5" t="s">
        <v>316</v>
      </c>
      <c r="H60" s="5" t="s">
        <v>108</v>
      </c>
      <c r="I60" s="5" t="s">
        <v>217</v>
      </c>
      <c r="J60" s="5" t="s">
        <v>127</v>
      </c>
      <c r="K60" s="5" t="s">
        <v>111</v>
      </c>
      <c r="L60" s="5" t="s">
        <v>108</v>
      </c>
      <c r="M60" s="5" t="s">
        <v>281</v>
      </c>
      <c r="N60" s="5">
        <v>1.0</v>
      </c>
      <c r="O60" s="10" t="s">
        <v>718</v>
      </c>
      <c r="P60" s="5" t="s">
        <v>719</v>
      </c>
      <c r="Q60" s="5" t="s">
        <v>720</v>
      </c>
      <c r="R60" s="5" t="s">
        <v>721</v>
      </c>
      <c r="S60" s="5" t="s">
        <v>108</v>
      </c>
      <c r="T60" s="5" t="s">
        <v>108</v>
      </c>
      <c r="U60" s="5" t="s">
        <v>108</v>
      </c>
      <c r="V60" s="5" t="s">
        <v>108</v>
      </c>
      <c r="W60" s="5" t="s">
        <v>108</v>
      </c>
      <c r="X60" s="5">
        <v>2100.0</v>
      </c>
      <c r="Y60" s="5" t="s">
        <v>108</v>
      </c>
      <c r="Z60" s="5" t="s">
        <v>622</v>
      </c>
      <c r="AA60" s="5" t="s">
        <v>108</v>
      </c>
      <c r="AB60" s="5" t="s">
        <v>108</v>
      </c>
      <c r="AC60" s="5" t="s">
        <v>722</v>
      </c>
      <c r="AD60" s="5" t="s">
        <v>108</v>
      </c>
      <c r="AE60" s="5" t="s">
        <v>108</v>
      </c>
      <c r="AF60" s="5" t="s">
        <v>108</v>
      </c>
      <c r="AG60" s="5" t="s">
        <v>108</v>
      </c>
      <c r="AH60" s="5">
        <f>5/60</f>
        <v>0.08333333333</v>
      </c>
      <c r="AI60" s="11">
        <f>CONVERT(AK60, "yd", "m")</f>
        <v>6.4008</v>
      </c>
      <c r="AJ60" s="12">
        <f>CONVERT(AI60, "m", "ft")</f>
        <v>21</v>
      </c>
      <c r="AK60" s="5">
        <v>7.0</v>
      </c>
      <c r="AL60" s="10" t="s">
        <v>108</v>
      </c>
      <c r="AM60" s="5">
        <v>1.0</v>
      </c>
      <c r="AN60" s="5" t="s">
        <v>108</v>
      </c>
      <c r="AO60" s="5" t="s">
        <v>108</v>
      </c>
      <c r="AP60" s="5" t="s">
        <v>108</v>
      </c>
      <c r="AQ60" s="5" t="s">
        <v>108</v>
      </c>
      <c r="AR60" s="5" t="s">
        <v>108</v>
      </c>
      <c r="AS60" s="5" t="s">
        <v>108</v>
      </c>
      <c r="AT60" s="5" t="s">
        <v>108</v>
      </c>
      <c r="AU60" s="5" t="s">
        <v>108</v>
      </c>
      <c r="AV60" s="5" t="s">
        <v>108</v>
      </c>
      <c r="AW60" s="5" t="s">
        <v>108</v>
      </c>
      <c r="AX60" s="5" t="s">
        <v>108</v>
      </c>
      <c r="AY60" s="5" t="s">
        <v>108</v>
      </c>
      <c r="AZ60" s="5" t="s">
        <v>108</v>
      </c>
      <c r="BA60" s="5" t="s">
        <v>108</v>
      </c>
      <c r="BB60" s="5" t="s">
        <v>108</v>
      </c>
      <c r="BC60" s="5" t="s">
        <v>108</v>
      </c>
      <c r="BD60" s="5" t="s">
        <v>108</v>
      </c>
      <c r="BE60" s="5" t="s">
        <v>108</v>
      </c>
      <c r="BF60" s="5" t="s">
        <v>108</v>
      </c>
      <c r="BG60" s="5" t="s">
        <v>108</v>
      </c>
      <c r="BH60" s="5" t="s">
        <v>108</v>
      </c>
      <c r="BI60" s="5" t="s">
        <v>108</v>
      </c>
      <c r="BJ60" s="5" t="s">
        <v>108</v>
      </c>
      <c r="BK60" s="5" t="s">
        <v>108</v>
      </c>
      <c r="BL60" s="5" t="s">
        <v>108</v>
      </c>
      <c r="BM60" s="5" t="s">
        <v>108</v>
      </c>
      <c r="BN60" s="5" t="s">
        <v>108</v>
      </c>
      <c r="BO60" s="5" t="s">
        <v>108</v>
      </c>
      <c r="BP60" s="5" t="s">
        <v>108</v>
      </c>
      <c r="BQ60" s="5" t="s">
        <v>108</v>
      </c>
      <c r="BR60" s="5" t="s">
        <v>108</v>
      </c>
      <c r="BS60" s="5" t="s">
        <v>108</v>
      </c>
      <c r="BT60" s="5" t="s">
        <v>108</v>
      </c>
      <c r="BU60" s="5" t="s">
        <v>723</v>
      </c>
      <c r="BV60" s="5" t="s">
        <v>108</v>
      </c>
      <c r="BW60" s="5" t="s">
        <v>108</v>
      </c>
      <c r="BX60" s="5" t="s">
        <v>122</v>
      </c>
      <c r="BY60" s="10" t="s">
        <v>108</v>
      </c>
      <c r="BZ60" s="10" t="s">
        <v>108</v>
      </c>
      <c r="CA60" s="5" t="s">
        <v>108</v>
      </c>
      <c r="CB60" s="5" t="s">
        <v>108</v>
      </c>
      <c r="CC60" s="5" t="s">
        <v>108</v>
      </c>
      <c r="CD60" s="5" t="s">
        <v>108</v>
      </c>
      <c r="CE60" s="5" t="s">
        <v>108</v>
      </c>
      <c r="CF60" s="5" t="s">
        <v>108</v>
      </c>
      <c r="CG60" s="5" t="s">
        <v>108</v>
      </c>
      <c r="CH60" s="5" t="s">
        <v>108</v>
      </c>
      <c r="CI60" s="5" t="s">
        <v>108</v>
      </c>
      <c r="CJ60" s="5" t="s">
        <v>108</v>
      </c>
      <c r="CK60" s="5" t="s">
        <v>108</v>
      </c>
      <c r="CL60" s="5" t="s">
        <v>108</v>
      </c>
      <c r="CM60" s="5" t="s">
        <v>108</v>
      </c>
      <c r="CN60" s="5" t="s">
        <v>108</v>
      </c>
      <c r="CO60" s="5" t="s">
        <v>108</v>
      </c>
      <c r="CP60" s="5" t="s">
        <v>108</v>
      </c>
      <c r="CQ60" s="5">
        <v>4.0</v>
      </c>
      <c r="CR60" s="5" t="s">
        <v>108</v>
      </c>
      <c r="CS60" s="5" t="s">
        <v>724</v>
      </c>
      <c r="CT60" s="10" t="s">
        <v>725</v>
      </c>
      <c r="CU60" s="5" t="s">
        <v>108</v>
      </c>
      <c r="CV60" s="5" t="s">
        <v>108</v>
      </c>
      <c r="CW60" s="5" t="s">
        <v>108</v>
      </c>
      <c r="CX60" s="5" t="s">
        <v>108</v>
      </c>
      <c r="CY60" s="13" t="s">
        <v>726</v>
      </c>
      <c r="CZ60" s="6"/>
      <c r="DA60" s="6"/>
      <c r="DB60" s="6"/>
      <c r="DC60" s="6"/>
      <c r="DD60" s="6"/>
      <c r="DE60" s="6"/>
      <c r="DF60" s="6"/>
      <c r="DG60" s="6"/>
      <c r="DH60" s="6"/>
      <c r="DI60" s="6"/>
    </row>
    <row r="61">
      <c r="A61" s="5" t="s">
        <v>103</v>
      </c>
      <c r="B61" s="5" t="s">
        <v>362</v>
      </c>
      <c r="C61" s="5" t="s">
        <v>727</v>
      </c>
      <c r="D61" s="5">
        <v>14082.0</v>
      </c>
      <c r="E61" s="5" t="s">
        <v>415</v>
      </c>
      <c r="F61" s="5">
        <v>1985.0</v>
      </c>
      <c r="G61" s="5" t="s">
        <v>152</v>
      </c>
      <c r="H61" s="5" t="s">
        <v>108</v>
      </c>
      <c r="I61" s="5" t="s">
        <v>153</v>
      </c>
      <c r="J61" s="5" t="s">
        <v>110</v>
      </c>
      <c r="K61" s="5" t="s">
        <v>111</v>
      </c>
      <c r="L61" s="5" t="s">
        <v>108</v>
      </c>
      <c r="M61" s="5" t="s">
        <v>218</v>
      </c>
      <c r="N61" s="5">
        <v>1.0</v>
      </c>
      <c r="O61" s="10" t="s">
        <v>728</v>
      </c>
      <c r="P61" s="5" t="s">
        <v>729</v>
      </c>
      <c r="Q61" s="5" t="s">
        <v>730</v>
      </c>
      <c r="R61" s="5" t="s">
        <v>731</v>
      </c>
      <c r="S61" s="5" t="s">
        <v>108</v>
      </c>
      <c r="T61" s="5" t="s">
        <v>108</v>
      </c>
      <c r="U61" s="5" t="s">
        <v>108</v>
      </c>
      <c r="V61" s="5" t="s">
        <v>108</v>
      </c>
      <c r="W61" s="5" t="s">
        <v>108</v>
      </c>
      <c r="X61" s="5">
        <v>1400.0</v>
      </c>
      <c r="Y61" s="5" t="s">
        <v>420</v>
      </c>
      <c r="Z61" s="5" t="s">
        <v>170</v>
      </c>
      <c r="AA61" s="5" t="s">
        <v>108</v>
      </c>
      <c r="AB61" s="5" t="s">
        <v>108</v>
      </c>
      <c r="AC61" s="5" t="s">
        <v>678</v>
      </c>
      <c r="AD61" s="5" t="s">
        <v>406</v>
      </c>
      <c r="AE61" s="5" t="s">
        <v>108</v>
      </c>
      <c r="AF61" s="5" t="s">
        <v>108</v>
      </c>
      <c r="AG61" s="5" t="s">
        <v>108</v>
      </c>
      <c r="AH61" s="5" t="s">
        <v>108</v>
      </c>
      <c r="AI61" s="15" t="s">
        <v>108</v>
      </c>
      <c r="AJ61" s="14" t="s">
        <v>108</v>
      </c>
      <c r="AK61" s="5" t="s">
        <v>108</v>
      </c>
      <c r="AL61" s="10" t="s">
        <v>108</v>
      </c>
      <c r="AM61" s="5">
        <v>3.0</v>
      </c>
      <c r="AN61" s="5">
        <v>5.0</v>
      </c>
      <c r="AO61" s="5">
        <v>3.0</v>
      </c>
      <c r="AP61" s="5">
        <v>2.0</v>
      </c>
      <c r="AQ61" s="5" t="s">
        <v>108</v>
      </c>
      <c r="AR61" s="5" t="s">
        <v>108</v>
      </c>
      <c r="AS61" s="5" t="s">
        <v>108</v>
      </c>
      <c r="AT61" s="5" t="s">
        <v>108</v>
      </c>
      <c r="AU61" s="5" t="s">
        <v>108</v>
      </c>
      <c r="AV61" s="5" t="s">
        <v>108</v>
      </c>
      <c r="AW61" s="5" t="s">
        <v>119</v>
      </c>
      <c r="AX61" s="5" t="s">
        <v>108</v>
      </c>
      <c r="AY61" s="5" t="s">
        <v>108</v>
      </c>
      <c r="AZ61" s="5" t="s">
        <v>108</v>
      </c>
      <c r="BA61" s="5" t="s">
        <v>108</v>
      </c>
      <c r="BB61" s="5" t="s">
        <v>108</v>
      </c>
      <c r="BC61" s="5" t="s">
        <v>108</v>
      </c>
      <c r="BD61" s="5" t="s">
        <v>108</v>
      </c>
      <c r="BE61" s="5" t="s">
        <v>108</v>
      </c>
      <c r="BF61" s="5" t="s">
        <v>108</v>
      </c>
      <c r="BG61" s="5" t="s">
        <v>108</v>
      </c>
      <c r="BH61" s="5" t="s">
        <v>108</v>
      </c>
      <c r="BI61" s="5" t="s">
        <v>108</v>
      </c>
      <c r="BJ61" s="5" t="s">
        <v>108</v>
      </c>
      <c r="BK61" s="5" t="s">
        <v>108</v>
      </c>
      <c r="BL61" s="5" t="s">
        <v>321</v>
      </c>
      <c r="BM61" s="5" t="s">
        <v>108</v>
      </c>
      <c r="BN61" s="5" t="s">
        <v>108</v>
      </c>
      <c r="BO61" s="5" t="s">
        <v>108</v>
      </c>
      <c r="BP61" s="5" t="s">
        <v>108</v>
      </c>
      <c r="BQ61" s="5" t="s">
        <v>108</v>
      </c>
      <c r="BR61" s="5" t="s">
        <v>108</v>
      </c>
      <c r="BS61" s="5" t="s">
        <v>732</v>
      </c>
      <c r="BT61" s="5" t="s">
        <v>108</v>
      </c>
      <c r="BU61" s="5" t="s">
        <v>733</v>
      </c>
      <c r="BV61" s="5" t="s">
        <v>108</v>
      </c>
      <c r="BW61" s="5" t="s">
        <v>108</v>
      </c>
      <c r="BX61" s="5" t="s">
        <v>122</v>
      </c>
      <c r="BY61" s="10" t="s">
        <v>108</v>
      </c>
      <c r="BZ61" s="10" t="s">
        <v>108</v>
      </c>
      <c r="CA61" s="5" t="s">
        <v>108</v>
      </c>
      <c r="CB61" s="5" t="s">
        <v>108</v>
      </c>
      <c r="CC61" s="5" t="s">
        <v>108</v>
      </c>
      <c r="CD61" s="5" t="s">
        <v>108</v>
      </c>
      <c r="CE61" s="5" t="s">
        <v>108</v>
      </c>
      <c r="CF61" s="5" t="s">
        <v>108</v>
      </c>
      <c r="CG61" s="5" t="s">
        <v>108</v>
      </c>
      <c r="CH61" s="5" t="s">
        <v>108</v>
      </c>
      <c r="CI61" s="5" t="s">
        <v>108</v>
      </c>
      <c r="CJ61" s="5" t="s">
        <v>108</v>
      </c>
      <c r="CK61" s="5" t="s">
        <v>108</v>
      </c>
      <c r="CL61" s="5" t="s">
        <v>108</v>
      </c>
      <c r="CM61" s="5" t="s">
        <v>108</v>
      </c>
      <c r="CN61" s="5" t="s">
        <v>108</v>
      </c>
      <c r="CO61" s="5" t="s">
        <v>108</v>
      </c>
      <c r="CP61" s="5" t="s">
        <v>108</v>
      </c>
      <c r="CQ61" s="5" t="s">
        <v>108</v>
      </c>
      <c r="CR61" s="5" t="s">
        <v>108</v>
      </c>
      <c r="CS61" s="5" t="s">
        <v>108</v>
      </c>
      <c r="CT61" s="10" t="s">
        <v>734</v>
      </c>
      <c r="CU61" s="5" t="s">
        <v>108</v>
      </c>
      <c r="CV61" s="5" t="s">
        <v>108</v>
      </c>
      <c r="CW61" s="5" t="s">
        <v>108</v>
      </c>
      <c r="CX61" s="5" t="s">
        <v>108</v>
      </c>
      <c r="CY61" s="13" t="s">
        <v>735</v>
      </c>
      <c r="CZ61" s="6"/>
      <c r="DA61" s="6"/>
      <c r="DB61" s="6"/>
      <c r="DC61" s="6"/>
      <c r="DD61" s="6"/>
      <c r="DE61" s="6"/>
      <c r="DF61" s="6"/>
      <c r="DG61" s="6"/>
      <c r="DH61" s="6"/>
      <c r="DI61" s="6"/>
    </row>
    <row r="62">
      <c r="A62" s="5" t="s">
        <v>103</v>
      </c>
      <c r="B62" s="5" t="s">
        <v>362</v>
      </c>
      <c r="C62" s="5" t="s">
        <v>736</v>
      </c>
      <c r="D62" s="5">
        <v>33307.0</v>
      </c>
      <c r="E62" s="5" t="s">
        <v>664</v>
      </c>
      <c r="F62" s="5">
        <v>1983.0</v>
      </c>
      <c r="G62" s="5" t="s">
        <v>108</v>
      </c>
      <c r="H62" s="5" t="s">
        <v>108</v>
      </c>
      <c r="I62" s="5" t="s">
        <v>139</v>
      </c>
      <c r="J62" s="5" t="s">
        <v>110</v>
      </c>
      <c r="K62" s="5" t="s">
        <v>111</v>
      </c>
      <c r="L62" s="5" t="s">
        <v>108</v>
      </c>
      <c r="M62" s="5" t="s">
        <v>218</v>
      </c>
      <c r="N62" s="5">
        <v>1.0</v>
      </c>
      <c r="O62" s="10" t="s">
        <v>737</v>
      </c>
      <c r="P62" s="5" t="s">
        <v>738</v>
      </c>
      <c r="Q62" s="5" t="s">
        <v>739</v>
      </c>
      <c r="R62" s="5" t="s">
        <v>740</v>
      </c>
      <c r="S62" s="5" t="s">
        <v>108</v>
      </c>
      <c r="T62" s="5" t="s">
        <v>108</v>
      </c>
      <c r="U62" s="5" t="s">
        <v>108</v>
      </c>
      <c r="V62" s="5" t="s">
        <v>108</v>
      </c>
      <c r="W62" s="5" t="s">
        <v>108</v>
      </c>
      <c r="X62" s="5">
        <v>207.0</v>
      </c>
      <c r="Y62" s="5" t="s">
        <v>108</v>
      </c>
      <c r="Z62" s="5" t="s">
        <v>108</v>
      </c>
      <c r="AA62" s="5" t="s">
        <v>108</v>
      </c>
      <c r="AB62" s="5" t="s">
        <v>108</v>
      </c>
      <c r="AC62" s="5" t="s">
        <v>233</v>
      </c>
      <c r="AD62" s="5" t="s">
        <v>108</v>
      </c>
      <c r="AE62" s="5" t="s">
        <v>108</v>
      </c>
      <c r="AF62" s="5" t="s">
        <v>108</v>
      </c>
      <c r="AG62" s="5" t="s">
        <v>108</v>
      </c>
      <c r="AH62" s="5" t="s">
        <v>108</v>
      </c>
      <c r="AI62" s="15" t="s">
        <v>108</v>
      </c>
      <c r="AJ62" s="14" t="s">
        <v>108</v>
      </c>
      <c r="AK62" s="5" t="s">
        <v>108</v>
      </c>
      <c r="AL62" s="10" t="s">
        <v>108</v>
      </c>
      <c r="AM62" s="5">
        <v>1.0</v>
      </c>
      <c r="AN62" s="5">
        <v>7.5</v>
      </c>
      <c r="AO62" s="5" t="s">
        <v>108</v>
      </c>
      <c r="AP62" s="5" t="s">
        <v>108</v>
      </c>
      <c r="AQ62" s="5" t="s">
        <v>108</v>
      </c>
      <c r="AR62" s="5" t="s">
        <v>108</v>
      </c>
      <c r="AS62" s="5" t="s">
        <v>108</v>
      </c>
      <c r="AT62" s="5" t="s">
        <v>108</v>
      </c>
      <c r="AU62" s="5" t="s">
        <v>108</v>
      </c>
      <c r="AV62" s="5" t="s">
        <v>108</v>
      </c>
      <c r="AW62" s="5" t="s">
        <v>561</v>
      </c>
      <c r="AX62" s="5" t="s">
        <v>108</v>
      </c>
      <c r="AY62" s="5" t="s">
        <v>108</v>
      </c>
      <c r="AZ62" s="5" t="s">
        <v>108</v>
      </c>
      <c r="BA62" s="5" t="s">
        <v>108</v>
      </c>
      <c r="BB62" s="5" t="s">
        <v>108</v>
      </c>
      <c r="BC62" s="5" t="s">
        <v>108</v>
      </c>
      <c r="BD62" s="5" t="s">
        <v>108</v>
      </c>
      <c r="BE62" s="5" t="s">
        <v>741</v>
      </c>
      <c r="BF62" s="5" t="s">
        <v>108</v>
      </c>
      <c r="BG62" s="5" t="s">
        <v>108</v>
      </c>
      <c r="BH62" s="5" t="s">
        <v>108</v>
      </c>
      <c r="BI62" s="5" t="s">
        <v>108</v>
      </c>
      <c r="BJ62" s="5" t="s">
        <v>108</v>
      </c>
      <c r="BK62" s="5" t="s">
        <v>108</v>
      </c>
      <c r="BL62" s="5" t="s">
        <v>108</v>
      </c>
      <c r="BM62" s="5" t="s">
        <v>108</v>
      </c>
      <c r="BN62" s="5" t="s">
        <v>108</v>
      </c>
      <c r="BO62" s="5" t="s">
        <v>108</v>
      </c>
      <c r="BP62" s="5" t="s">
        <v>742</v>
      </c>
      <c r="BQ62" s="5" t="s">
        <v>108</v>
      </c>
      <c r="BR62" s="5" t="s">
        <v>108</v>
      </c>
      <c r="BS62" s="5" t="s">
        <v>743</v>
      </c>
      <c r="BT62" s="5" t="s">
        <v>108</v>
      </c>
      <c r="BU62" s="5" t="s">
        <v>744</v>
      </c>
      <c r="BV62" s="5" t="s">
        <v>121</v>
      </c>
      <c r="BW62" s="5" t="s">
        <v>108</v>
      </c>
      <c r="BX62" s="5" t="s">
        <v>122</v>
      </c>
      <c r="BY62" s="10" t="s">
        <v>108</v>
      </c>
      <c r="BZ62" s="10" t="s">
        <v>108</v>
      </c>
      <c r="CA62" s="5" t="s">
        <v>371</v>
      </c>
      <c r="CB62" s="5" t="s">
        <v>108</v>
      </c>
      <c r="CC62" s="5" t="s">
        <v>108</v>
      </c>
      <c r="CD62" s="5" t="s">
        <v>108</v>
      </c>
      <c r="CE62" s="5" t="s">
        <v>108</v>
      </c>
      <c r="CF62" s="5" t="s">
        <v>108</v>
      </c>
      <c r="CG62" s="5" t="s">
        <v>108</v>
      </c>
      <c r="CH62" s="5" t="s">
        <v>108</v>
      </c>
      <c r="CI62" s="5" t="s">
        <v>108</v>
      </c>
      <c r="CJ62" s="5" t="s">
        <v>108</v>
      </c>
      <c r="CK62" s="5" t="s">
        <v>108</v>
      </c>
      <c r="CL62" s="5" t="s">
        <v>108</v>
      </c>
      <c r="CM62" s="5" t="s">
        <v>108</v>
      </c>
      <c r="CN62" s="5" t="s">
        <v>108</v>
      </c>
      <c r="CO62" s="5" t="s">
        <v>108</v>
      </c>
      <c r="CP62" s="5" t="s">
        <v>108</v>
      </c>
      <c r="CQ62" s="5" t="s">
        <v>108</v>
      </c>
      <c r="CR62" s="5" t="s">
        <v>108</v>
      </c>
      <c r="CS62" s="5" t="s">
        <v>108</v>
      </c>
      <c r="CT62" s="10" t="s">
        <v>745</v>
      </c>
      <c r="CU62" s="5" t="s">
        <v>108</v>
      </c>
      <c r="CV62" s="5" t="s">
        <v>108</v>
      </c>
      <c r="CW62" s="5" t="s">
        <v>108</v>
      </c>
      <c r="CX62" s="5" t="s">
        <v>108</v>
      </c>
      <c r="CY62" s="13" t="s">
        <v>746</v>
      </c>
      <c r="CZ62" s="6"/>
      <c r="DA62" s="6"/>
      <c r="DB62" s="6"/>
      <c r="DC62" s="6"/>
      <c r="DD62" s="6"/>
      <c r="DE62" s="6"/>
      <c r="DF62" s="6"/>
      <c r="DG62" s="6"/>
      <c r="DH62" s="6"/>
      <c r="DI62" s="6"/>
    </row>
    <row r="63">
      <c r="A63" s="5" t="s">
        <v>103</v>
      </c>
      <c r="B63" s="5" t="s">
        <v>362</v>
      </c>
      <c r="C63" s="5" t="s">
        <v>747</v>
      </c>
      <c r="D63" s="5">
        <v>37094.0</v>
      </c>
      <c r="E63" s="5" t="s">
        <v>496</v>
      </c>
      <c r="F63" s="5">
        <v>2012.0</v>
      </c>
      <c r="G63" s="5" t="s">
        <v>244</v>
      </c>
      <c r="H63" s="5" t="s">
        <v>108</v>
      </c>
      <c r="I63" s="5" t="s">
        <v>139</v>
      </c>
      <c r="J63" s="5" t="s">
        <v>110</v>
      </c>
      <c r="K63" s="5" t="s">
        <v>111</v>
      </c>
      <c r="L63" s="5" t="s">
        <v>108</v>
      </c>
      <c r="M63" s="5" t="s">
        <v>281</v>
      </c>
      <c r="N63" s="5">
        <v>1.0</v>
      </c>
      <c r="O63" s="10" t="s">
        <v>748</v>
      </c>
      <c r="P63" s="5" t="s">
        <v>749</v>
      </c>
      <c r="Q63" s="5" t="s">
        <v>750</v>
      </c>
      <c r="R63" s="5" t="s">
        <v>751</v>
      </c>
      <c r="S63" s="5" t="s">
        <v>752</v>
      </c>
      <c r="T63" s="5" t="s">
        <v>108</v>
      </c>
      <c r="U63" s="5" t="s">
        <v>108</v>
      </c>
      <c r="V63" s="5" t="s">
        <v>108</v>
      </c>
      <c r="W63" s="5" t="s">
        <v>108</v>
      </c>
      <c r="X63" s="5">
        <v>1900.0</v>
      </c>
      <c r="Y63" s="5" t="s">
        <v>108</v>
      </c>
      <c r="Z63" s="5" t="s">
        <v>622</v>
      </c>
      <c r="AA63" s="5" t="s">
        <v>108</v>
      </c>
      <c r="AB63" s="5" t="s">
        <v>108</v>
      </c>
      <c r="AC63" s="5" t="s">
        <v>753</v>
      </c>
      <c r="AD63" s="5" t="s">
        <v>108</v>
      </c>
      <c r="AE63" s="5" t="s">
        <v>108</v>
      </c>
      <c r="AF63" s="5" t="s">
        <v>108</v>
      </c>
      <c r="AG63" s="5" t="s">
        <v>108</v>
      </c>
      <c r="AH63" s="5" t="s">
        <v>108</v>
      </c>
      <c r="AI63" s="15" t="s">
        <v>108</v>
      </c>
      <c r="AJ63" s="14" t="s">
        <v>108</v>
      </c>
      <c r="AK63" s="5" t="s">
        <v>108</v>
      </c>
      <c r="AL63" s="10" t="s">
        <v>108</v>
      </c>
      <c r="AM63" s="5">
        <v>1.0</v>
      </c>
      <c r="AN63" s="5">
        <v>8.0</v>
      </c>
      <c r="AO63" s="5" t="s">
        <v>108</v>
      </c>
      <c r="AP63" s="5" t="s">
        <v>108</v>
      </c>
      <c r="AQ63" s="5" t="s">
        <v>108</v>
      </c>
      <c r="AR63" s="5" t="s">
        <v>108</v>
      </c>
      <c r="AS63" s="5" t="s">
        <v>108</v>
      </c>
      <c r="AT63" s="5">
        <v>500.0</v>
      </c>
      <c r="AU63" s="5" t="s">
        <v>108</v>
      </c>
      <c r="AV63" s="5" t="s">
        <v>108</v>
      </c>
      <c r="AW63" s="5" t="s">
        <v>147</v>
      </c>
      <c r="AX63" s="5" t="s">
        <v>119</v>
      </c>
      <c r="AY63" s="5" t="s">
        <v>108</v>
      </c>
      <c r="AZ63" s="5" t="s">
        <v>108</v>
      </c>
      <c r="BA63" s="5" t="s">
        <v>108</v>
      </c>
      <c r="BB63" s="5" t="s">
        <v>108</v>
      </c>
      <c r="BC63" s="5" t="s">
        <v>108</v>
      </c>
      <c r="BD63" s="5" t="s">
        <v>108</v>
      </c>
      <c r="BE63" s="5" t="s">
        <v>108</v>
      </c>
      <c r="BF63" s="5" t="s">
        <v>108</v>
      </c>
      <c r="BG63" s="5" t="s">
        <v>108</v>
      </c>
      <c r="BH63" s="5" t="s">
        <v>108</v>
      </c>
      <c r="BI63" s="5" t="s">
        <v>108</v>
      </c>
      <c r="BJ63" s="5" t="s">
        <v>108</v>
      </c>
      <c r="BK63" s="5" t="s">
        <v>108</v>
      </c>
      <c r="BL63" s="5" t="s">
        <v>754</v>
      </c>
      <c r="BM63" s="5" t="s">
        <v>108</v>
      </c>
      <c r="BN63" s="5" t="s">
        <v>108</v>
      </c>
      <c r="BO63" s="5" t="s">
        <v>108</v>
      </c>
      <c r="BP63" s="5" t="s">
        <v>755</v>
      </c>
      <c r="BQ63" s="5" t="s">
        <v>108</v>
      </c>
      <c r="BR63" s="5" t="s">
        <v>108</v>
      </c>
      <c r="BS63" s="5" t="s">
        <v>108</v>
      </c>
      <c r="BT63" s="5" t="s">
        <v>108</v>
      </c>
      <c r="BU63" s="5" t="s">
        <v>756</v>
      </c>
      <c r="BV63" s="5" t="s">
        <v>108</v>
      </c>
      <c r="BW63" s="5" t="s">
        <v>757</v>
      </c>
      <c r="BX63" s="5" t="s">
        <v>122</v>
      </c>
      <c r="BY63" s="10" t="s">
        <v>108</v>
      </c>
      <c r="BZ63" s="10" t="s">
        <v>108</v>
      </c>
      <c r="CA63" s="5" t="s">
        <v>108</v>
      </c>
      <c r="CB63" s="5" t="s">
        <v>108</v>
      </c>
      <c r="CC63" s="5" t="s">
        <v>108</v>
      </c>
      <c r="CD63" s="5" t="s">
        <v>108</v>
      </c>
      <c r="CE63" s="5" t="s">
        <v>108</v>
      </c>
      <c r="CF63" s="5" t="s">
        <v>108</v>
      </c>
      <c r="CG63" s="5" t="s">
        <v>108</v>
      </c>
      <c r="CH63" s="5" t="s">
        <v>108</v>
      </c>
      <c r="CI63" s="5" t="s">
        <v>108</v>
      </c>
      <c r="CJ63" s="5" t="s">
        <v>108</v>
      </c>
      <c r="CK63" s="5" t="s">
        <v>108</v>
      </c>
      <c r="CL63" s="5" t="s">
        <v>108</v>
      </c>
      <c r="CM63" s="5" t="s">
        <v>108</v>
      </c>
      <c r="CN63" s="5" t="s">
        <v>108</v>
      </c>
      <c r="CO63" s="5" t="s">
        <v>108</v>
      </c>
      <c r="CP63" s="5" t="s">
        <v>108</v>
      </c>
      <c r="CQ63" s="6">
        <f>10/1.5</f>
        <v>6.666666667</v>
      </c>
      <c r="CR63" s="5" t="s">
        <v>108</v>
      </c>
      <c r="CS63" s="5" t="s">
        <v>108</v>
      </c>
      <c r="CT63" s="10" t="s">
        <v>758</v>
      </c>
      <c r="CU63" s="5" t="s">
        <v>108</v>
      </c>
      <c r="CV63" s="5" t="s">
        <v>108</v>
      </c>
      <c r="CW63" s="5" t="s">
        <v>108</v>
      </c>
      <c r="CX63" s="5" t="s">
        <v>108</v>
      </c>
      <c r="CY63" s="13" t="s">
        <v>759</v>
      </c>
      <c r="CZ63" s="6"/>
      <c r="DA63" s="6"/>
      <c r="DB63" s="6"/>
      <c r="DC63" s="6"/>
      <c r="DD63" s="6"/>
      <c r="DE63" s="6"/>
      <c r="DF63" s="6"/>
      <c r="DG63" s="6"/>
      <c r="DH63" s="6"/>
      <c r="DI63" s="6"/>
    </row>
    <row r="64">
      <c r="A64" s="5" t="s">
        <v>103</v>
      </c>
      <c r="B64" s="5" t="s">
        <v>362</v>
      </c>
      <c r="C64" s="5" t="s">
        <v>747</v>
      </c>
      <c r="D64" s="5">
        <v>39620.0</v>
      </c>
      <c r="E64" s="5" t="s">
        <v>664</v>
      </c>
      <c r="F64" s="5">
        <v>2012.0</v>
      </c>
      <c r="G64" s="5" t="s">
        <v>126</v>
      </c>
      <c r="H64" s="5" t="s">
        <v>108</v>
      </c>
      <c r="I64" s="5" t="s">
        <v>109</v>
      </c>
      <c r="J64" s="5" t="s">
        <v>127</v>
      </c>
      <c r="K64" s="5" t="s">
        <v>111</v>
      </c>
      <c r="L64" s="5" t="s">
        <v>108</v>
      </c>
      <c r="M64" s="5" t="s">
        <v>228</v>
      </c>
      <c r="N64" s="5">
        <v>1.0</v>
      </c>
      <c r="O64" s="10" t="s">
        <v>760</v>
      </c>
      <c r="P64" s="5" t="s">
        <v>761</v>
      </c>
      <c r="Q64" s="5" t="s">
        <v>750</v>
      </c>
      <c r="R64" s="5" t="s">
        <v>762</v>
      </c>
      <c r="S64" s="5" t="s">
        <v>763</v>
      </c>
      <c r="T64" s="5">
        <v>34.041619</v>
      </c>
      <c r="U64" s="5">
        <v>-85.865301</v>
      </c>
      <c r="V64" s="5">
        <v>167.682</v>
      </c>
      <c r="W64" s="5">
        <v>531.0</v>
      </c>
      <c r="X64" s="5">
        <v>0.0</v>
      </c>
      <c r="Y64" s="5" t="s">
        <v>108</v>
      </c>
      <c r="Z64" s="5" t="s">
        <v>701</v>
      </c>
      <c r="AA64" s="5" t="s">
        <v>108</v>
      </c>
      <c r="AB64" s="5" t="s">
        <v>108</v>
      </c>
      <c r="AC64" s="5" t="s">
        <v>764</v>
      </c>
      <c r="AD64" s="5" t="s">
        <v>108</v>
      </c>
      <c r="AE64" s="5" t="s">
        <v>108</v>
      </c>
      <c r="AF64" s="5" t="s">
        <v>108</v>
      </c>
      <c r="AG64" s="5" t="s">
        <v>108</v>
      </c>
      <c r="AH64" s="5" t="s">
        <v>108</v>
      </c>
      <c r="AI64" s="15" t="s">
        <v>108</v>
      </c>
      <c r="AJ64" s="14" t="s">
        <v>108</v>
      </c>
      <c r="AK64" s="5" t="s">
        <v>108</v>
      </c>
      <c r="AL64" s="10" t="s">
        <v>108</v>
      </c>
      <c r="AM64" s="5">
        <v>1.0</v>
      </c>
      <c r="AN64" s="5" t="s">
        <v>108</v>
      </c>
      <c r="AO64" s="5" t="s">
        <v>108</v>
      </c>
      <c r="AP64" s="5" t="s">
        <v>108</v>
      </c>
      <c r="AQ64" s="5" t="s">
        <v>108</v>
      </c>
      <c r="AR64" s="5" t="s">
        <v>108</v>
      </c>
      <c r="AS64" s="5" t="s">
        <v>108</v>
      </c>
      <c r="AT64" s="5" t="s">
        <v>108</v>
      </c>
      <c r="AU64" s="5" t="s">
        <v>108</v>
      </c>
      <c r="AV64" s="5" t="s">
        <v>108</v>
      </c>
      <c r="AW64" s="5" t="s">
        <v>108</v>
      </c>
      <c r="AX64" s="5" t="s">
        <v>108</v>
      </c>
      <c r="AY64" s="5" t="s">
        <v>108</v>
      </c>
      <c r="AZ64" s="5" t="s">
        <v>108</v>
      </c>
      <c r="BA64" s="5" t="s">
        <v>108</v>
      </c>
      <c r="BB64" s="5" t="s">
        <v>108</v>
      </c>
      <c r="BC64" s="5" t="s">
        <v>108</v>
      </c>
      <c r="BD64" s="5" t="s">
        <v>108</v>
      </c>
      <c r="BE64" s="5" t="s">
        <v>108</v>
      </c>
      <c r="BF64" s="5" t="s">
        <v>108</v>
      </c>
      <c r="BG64" s="5" t="s">
        <v>108</v>
      </c>
      <c r="BH64" s="5" t="s">
        <v>108</v>
      </c>
      <c r="BI64" s="5" t="s">
        <v>108</v>
      </c>
      <c r="BJ64" s="5" t="s">
        <v>108</v>
      </c>
      <c r="BK64" s="5" t="s">
        <v>108</v>
      </c>
      <c r="BL64" s="5" t="s">
        <v>108</v>
      </c>
      <c r="BM64" s="5" t="s">
        <v>108</v>
      </c>
      <c r="BN64" s="5" t="s">
        <v>108</v>
      </c>
      <c r="BO64" s="5" t="s">
        <v>108</v>
      </c>
      <c r="BP64" s="5" t="s">
        <v>108</v>
      </c>
      <c r="BQ64" s="5" t="s">
        <v>108</v>
      </c>
      <c r="BR64" s="5" t="s">
        <v>108</v>
      </c>
      <c r="BS64" s="5" t="s">
        <v>765</v>
      </c>
      <c r="BT64" s="5" t="s">
        <v>108</v>
      </c>
      <c r="BU64" s="5" t="s">
        <v>766</v>
      </c>
      <c r="BV64" s="5" t="s">
        <v>108</v>
      </c>
      <c r="BW64" s="5" t="s">
        <v>108</v>
      </c>
      <c r="BX64" s="5" t="s">
        <v>122</v>
      </c>
      <c r="BY64" s="10" t="s">
        <v>108</v>
      </c>
      <c r="BZ64" s="10" t="s">
        <v>108</v>
      </c>
      <c r="CA64" s="5" t="s">
        <v>108</v>
      </c>
      <c r="CB64" s="5" t="s">
        <v>108</v>
      </c>
      <c r="CC64" s="5" t="s">
        <v>108</v>
      </c>
      <c r="CD64" s="5" t="s">
        <v>108</v>
      </c>
      <c r="CE64" s="5" t="s">
        <v>108</v>
      </c>
      <c r="CF64" s="5" t="s">
        <v>108</v>
      </c>
      <c r="CG64" s="5" t="s">
        <v>108</v>
      </c>
      <c r="CH64" s="5" t="s">
        <v>108</v>
      </c>
      <c r="CI64" s="5" t="s">
        <v>108</v>
      </c>
      <c r="CJ64" s="5" t="s">
        <v>108</v>
      </c>
      <c r="CK64" s="5" t="s">
        <v>108</v>
      </c>
      <c r="CL64" s="5" t="s">
        <v>108</v>
      </c>
      <c r="CM64" s="5" t="s">
        <v>108</v>
      </c>
      <c r="CN64" s="5" t="s">
        <v>108</v>
      </c>
      <c r="CO64" s="5" t="s">
        <v>108</v>
      </c>
      <c r="CP64" s="5" t="s">
        <v>108</v>
      </c>
      <c r="CQ64" s="5" t="s">
        <v>108</v>
      </c>
      <c r="CR64" s="5" t="s">
        <v>108</v>
      </c>
      <c r="CS64" s="5" t="s">
        <v>108</v>
      </c>
      <c r="CT64" s="10" t="s">
        <v>767</v>
      </c>
      <c r="CU64" s="5" t="s">
        <v>121</v>
      </c>
      <c r="CV64" s="5" t="s">
        <v>108</v>
      </c>
      <c r="CW64" s="5" t="s">
        <v>108</v>
      </c>
      <c r="CX64" s="5" t="s">
        <v>108</v>
      </c>
      <c r="CY64" s="13" t="s">
        <v>768</v>
      </c>
      <c r="CZ64" s="6"/>
      <c r="DA64" s="6"/>
      <c r="DB64" s="6"/>
      <c r="DC64" s="6"/>
      <c r="DD64" s="6"/>
      <c r="DE64" s="6"/>
      <c r="DF64" s="6"/>
      <c r="DG64" s="6"/>
      <c r="DH64" s="6"/>
      <c r="DI64" s="6"/>
    </row>
    <row r="65">
      <c r="A65" s="5" t="s">
        <v>103</v>
      </c>
      <c r="B65" s="5" t="s">
        <v>362</v>
      </c>
      <c r="C65" s="5" t="s">
        <v>747</v>
      </c>
      <c r="D65" s="5">
        <v>39620.0</v>
      </c>
      <c r="E65" s="5" t="s">
        <v>664</v>
      </c>
      <c r="F65" s="5">
        <v>2013.0</v>
      </c>
      <c r="G65" s="5" t="s">
        <v>400</v>
      </c>
      <c r="H65" s="5">
        <v>27.0</v>
      </c>
      <c r="I65" s="5" t="s">
        <v>109</v>
      </c>
      <c r="J65" s="5" t="s">
        <v>127</v>
      </c>
      <c r="K65" s="5" t="s">
        <v>111</v>
      </c>
      <c r="L65" s="5" t="s">
        <v>108</v>
      </c>
      <c r="M65" s="5" t="s">
        <v>228</v>
      </c>
      <c r="N65" s="5">
        <v>1.0</v>
      </c>
      <c r="O65" s="10" t="s">
        <v>769</v>
      </c>
      <c r="P65" s="5" t="s">
        <v>761</v>
      </c>
      <c r="Q65" s="5" t="s">
        <v>750</v>
      </c>
      <c r="R65" s="5" t="s">
        <v>762</v>
      </c>
      <c r="S65" s="5" t="s">
        <v>763</v>
      </c>
      <c r="T65" s="5">
        <v>34.041619</v>
      </c>
      <c r="U65" s="5">
        <v>-85.865301</v>
      </c>
      <c r="V65" s="5">
        <v>167.682</v>
      </c>
      <c r="W65" s="5">
        <v>531.0</v>
      </c>
      <c r="X65" s="5">
        <v>900.0</v>
      </c>
      <c r="Y65" s="5">
        <v>30.0</v>
      </c>
      <c r="Z65" s="5" t="s">
        <v>701</v>
      </c>
      <c r="AA65" s="5" t="s">
        <v>550</v>
      </c>
      <c r="AB65" s="5">
        <v>100.0</v>
      </c>
      <c r="AC65" s="5" t="s">
        <v>764</v>
      </c>
      <c r="AD65" s="5" t="s">
        <v>108</v>
      </c>
      <c r="AE65" s="5" t="s">
        <v>108</v>
      </c>
      <c r="AF65" s="5" t="s">
        <v>108</v>
      </c>
      <c r="AG65" s="5" t="s">
        <v>108</v>
      </c>
      <c r="AH65" s="5" t="s">
        <v>108</v>
      </c>
      <c r="AI65" s="11">
        <f t="shared" ref="AI65:AI66" si="19">CONVERT(AK65, "yd", "m")</f>
        <v>137.16</v>
      </c>
      <c r="AJ65" s="12">
        <f t="shared" ref="AJ65:AJ66" si="20">CONVERT(AI65, "m", "ft")</f>
        <v>450</v>
      </c>
      <c r="AK65" s="5">
        <v>150.0</v>
      </c>
      <c r="AL65" s="10" t="s">
        <v>108</v>
      </c>
      <c r="AM65" s="5">
        <v>1.0</v>
      </c>
      <c r="AN65" s="5" t="s">
        <v>108</v>
      </c>
      <c r="AO65" s="5" t="s">
        <v>108</v>
      </c>
      <c r="AP65" s="5" t="s">
        <v>108</v>
      </c>
      <c r="AQ65" s="5" t="s">
        <v>108</v>
      </c>
      <c r="AR65" s="5" t="s">
        <v>108</v>
      </c>
      <c r="AS65" s="5" t="s">
        <v>108</v>
      </c>
      <c r="AT65" s="5" t="s">
        <v>108</v>
      </c>
      <c r="AU65" s="5" t="s">
        <v>108</v>
      </c>
      <c r="AV65" s="5" t="s">
        <v>108</v>
      </c>
      <c r="AW65" s="5" t="s">
        <v>289</v>
      </c>
      <c r="AX65" s="5" t="s">
        <v>108</v>
      </c>
      <c r="AY65" s="5" t="s">
        <v>108</v>
      </c>
      <c r="AZ65" s="5" t="s">
        <v>108</v>
      </c>
      <c r="BA65" s="5" t="s">
        <v>108</v>
      </c>
      <c r="BB65" s="5" t="s">
        <v>108</v>
      </c>
      <c r="BC65" s="5" t="s">
        <v>108</v>
      </c>
      <c r="BD65" s="5" t="s">
        <v>108</v>
      </c>
      <c r="BE65" s="5" t="s">
        <v>108</v>
      </c>
      <c r="BF65" s="5" t="s">
        <v>108</v>
      </c>
      <c r="BG65" s="5" t="s">
        <v>108</v>
      </c>
      <c r="BH65" s="5" t="s">
        <v>108</v>
      </c>
      <c r="BI65" s="5" t="s">
        <v>108</v>
      </c>
      <c r="BJ65" s="5" t="s">
        <v>108</v>
      </c>
      <c r="BK65" s="5" t="s">
        <v>108</v>
      </c>
      <c r="BL65" s="5" t="s">
        <v>754</v>
      </c>
      <c r="BM65" s="5" t="s">
        <v>108</v>
      </c>
      <c r="BN65" s="5" t="s">
        <v>121</v>
      </c>
      <c r="BO65" s="5" t="s">
        <v>770</v>
      </c>
      <c r="BP65" s="5" t="s">
        <v>108</v>
      </c>
      <c r="BQ65" s="5" t="s">
        <v>108</v>
      </c>
      <c r="BR65" s="5" t="s">
        <v>108</v>
      </c>
      <c r="BS65" s="5" t="s">
        <v>771</v>
      </c>
      <c r="BT65" s="5" t="s">
        <v>108</v>
      </c>
      <c r="BU65" s="5" t="s">
        <v>766</v>
      </c>
      <c r="BV65" s="5" t="s">
        <v>108</v>
      </c>
      <c r="BW65" s="5" t="s">
        <v>108</v>
      </c>
      <c r="BX65" s="5" t="s">
        <v>122</v>
      </c>
      <c r="BY65" s="10" t="s">
        <v>108</v>
      </c>
      <c r="BZ65" s="10" t="s">
        <v>108</v>
      </c>
      <c r="CA65" s="5" t="s">
        <v>108</v>
      </c>
      <c r="CB65" s="5" t="s">
        <v>108</v>
      </c>
      <c r="CC65" s="5" t="s">
        <v>108</v>
      </c>
      <c r="CD65" s="5" t="s">
        <v>108</v>
      </c>
      <c r="CE65" s="5" t="s">
        <v>108</v>
      </c>
      <c r="CF65" s="5" t="s">
        <v>108</v>
      </c>
      <c r="CG65" s="5" t="s">
        <v>108</v>
      </c>
      <c r="CH65" s="5" t="s">
        <v>108</v>
      </c>
      <c r="CI65" s="5" t="s">
        <v>108</v>
      </c>
      <c r="CJ65" s="5" t="s">
        <v>108</v>
      </c>
      <c r="CK65" s="5" t="s">
        <v>108</v>
      </c>
      <c r="CL65" s="5" t="s">
        <v>108</v>
      </c>
      <c r="CM65" s="5" t="s">
        <v>108</v>
      </c>
      <c r="CN65" s="5" t="s">
        <v>108</v>
      </c>
      <c r="CO65" s="5" t="s">
        <v>108</v>
      </c>
      <c r="CP65" s="5" t="s">
        <v>108</v>
      </c>
      <c r="CQ65" s="5" t="s">
        <v>108</v>
      </c>
      <c r="CR65" s="5" t="s">
        <v>108</v>
      </c>
      <c r="CS65" s="5" t="s">
        <v>108</v>
      </c>
      <c r="CT65" s="10" t="s">
        <v>772</v>
      </c>
      <c r="CU65" s="5" t="s">
        <v>121</v>
      </c>
      <c r="CV65" s="5" t="s">
        <v>108</v>
      </c>
      <c r="CW65" s="5" t="s">
        <v>108</v>
      </c>
      <c r="CX65" s="5" t="s">
        <v>108</v>
      </c>
      <c r="CY65" s="13" t="s">
        <v>768</v>
      </c>
      <c r="CZ65" s="6"/>
      <c r="DA65" s="6"/>
      <c r="DB65" s="6"/>
      <c r="DC65" s="6"/>
      <c r="DD65" s="6"/>
      <c r="DE65" s="6"/>
      <c r="DF65" s="6"/>
      <c r="DG65" s="6"/>
      <c r="DH65" s="6"/>
      <c r="DI65" s="6"/>
    </row>
    <row r="66">
      <c r="A66" s="5" t="s">
        <v>103</v>
      </c>
      <c r="B66" s="5" t="s">
        <v>362</v>
      </c>
      <c r="C66" s="5" t="s">
        <v>773</v>
      </c>
      <c r="D66" s="5">
        <v>15102.0</v>
      </c>
      <c r="E66" s="5" t="s">
        <v>415</v>
      </c>
      <c r="F66" s="5">
        <v>2002.0</v>
      </c>
      <c r="G66" s="5" t="s">
        <v>126</v>
      </c>
      <c r="H66" s="5" t="s">
        <v>774</v>
      </c>
      <c r="I66" s="5" t="s">
        <v>109</v>
      </c>
      <c r="J66" s="5" t="s">
        <v>110</v>
      </c>
      <c r="K66" s="5" t="s">
        <v>111</v>
      </c>
      <c r="L66" s="5" t="s">
        <v>108</v>
      </c>
      <c r="M66" s="5" t="s">
        <v>140</v>
      </c>
      <c r="N66" s="5">
        <v>1.0</v>
      </c>
      <c r="O66" s="10" t="s">
        <v>775</v>
      </c>
      <c r="P66" s="5" t="s">
        <v>776</v>
      </c>
      <c r="Q66" s="5" t="s">
        <v>777</v>
      </c>
      <c r="R66" s="5" t="s">
        <v>778</v>
      </c>
      <c r="S66" s="5" t="s">
        <v>108</v>
      </c>
      <c r="T66" s="5" t="s">
        <v>108</v>
      </c>
      <c r="U66" s="5" t="s">
        <v>108</v>
      </c>
      <c r="V66" s="5" t="s">
        <v>108</v>
      </c>
      <c r="W66" s="5" t="s">
        <v>108</v>
      </c>
      <c r="X66" s="5">
        <v>1630.0</v>
      </c>
      <c r="Y66" s="5" t="s">
        <v>108</v>
      </c>
      <c r="Z66" s="5" t="s">
        <v>170</v>
      </c>
      <c r="AA66" s="5" t="s">
        <v>108</v>
      </c>
      <c r="AB66" s="5" t="s">
        <v>108</v>
      </c>
      <c r="AC66" s="5" t="s">
        <v>779</v>
      </c>
      <c r="AD66" s="5" t="s">
        <v>634</v>
      </c>
      <c r="AE66" s="5" t="s">
        <v>108</v>
      </c>
      <c r="AF66" s="5" t="s">
        <v>108</v>
      </c>
      <c r="AG66" s="5" t="s">
        <v>108</v>
      </c>
      <c r="AH66" s="5" t="s">
        <v>108</v>
      </c>
      <c r="AI66" s="11">
        <f t="shared" si="19"/>
        <v>22.86</v>
      </c>
      <c r="AJ66" s="12">
        <f t="shared" si="20"/>
        <v>75</v>
      </c>
      <c r="AK66" s="5">
        <v>25.0</v>
      </c>
      <c r="AL66" s="10" t="s">
        <v>108</v>
      </c>
      <c r="AM66" s="5">
        <v>1.0</v>
      </c>
      <c r="AN66" s="5">
        <v>7.0</v>
      </c>
      <c r="AO66" s="5" t="s">
        <v>108</v>
      </c>
      <c r="AP66" s="5" t="s">
        <v>108</v>
      </c>
      <c r="AQ66" s="5" t="s">
        <v>108</v>
      </c>
      <c r="AR66" s="5" t="s">
        <v>108</v>
      </c>
      <c r="AS66" s="5" t="s">
        <v>108</v>
      </c>
      <c r="AT66" s="5" t="s">
        <v>108</v>
      </c>
      <c r="AU66" s="5" t="s">
        <v>108</v>
      </c>
      <c r="AV66" s="5" t="s">
        <v>108</v>
      </c>
      <c r="AW66" s="5" t="s">
        <v>119</v>
      </c>
      <c r="AX66" s="5" t="s">
        <v>147</v>
      </c>
      <c r="AY66" s="5" t="s">
        <v>108</v>
      </c>
      <c r="AZ66" s="5" t="s">
        <v>108</v>
      </c>
      <c r="BA66" s="5" t="s">
        <v>108</v>
      </c>
      <c r="BB66" s="5" t="s">
        <v>108</v>
      </c>
      <c r="BC66" s="5" t="s">
        <v>108</v>
      </c>
      <c r="BD66" s="5" t="s">
        <v>108</v>
      </c>
      <c r="BE66" s="5" t="s">
        <v>108</v>
      </c>
      <c r="BF66" s="5" t="s">
        <v>108</v>
      </c>
      <c r="BG66" s="5" t="s">
        <v>108</v>
      </c>
      <c r="BH66" s="5" t="s">
        <v>108</v>
      </c>
      <c r="BI66" s="5" t="s">
        <v>108</v>
      </c>
      <c r="BJ66" s="5" t="s">
        <v>108</v>
      </c>
      <c r="BK66" s="5" t="s">
        <v>108</v>
      </c>
      <c r="BL66" s="5" t="s">
        <v>321</v>
      </c>
      <c r="BM66" s="5" t="s">
        <v>108</v>
      </c>
      <c r="BN66" s="5" t="s">
        <v>108</v>
      </c>
      <c r="BO66" s="5" t="s">
        <v>108</v>
      </c>
      <c r="BP66" s="5" t="s">
        <v>108</v>
      </c>
      <c r="BQ66" s="5" t="s">
        <v>108</v>
      </c>
      <c r="BR66" s="5" t="s">
        <v>108</v>
      </c>
      <c r="BS66" s="5" t="s">
        <v>780</v>
      </c>
      <c r="BT66" s="5" t="s">
        <v>108</v>
      </c>
      <c r="BU66" s="5" t="s">
        <v>781</v>
      </c>
      <c r="BV66" s="5" t="s">
        <v>108</v>
      </c>
      <c r="BW66" s="5" t="s">
        <v>782</v>
      </c>
      <c r="BX66" s="5" t="s">
        <v>122</v>
      </c>
      <c r="BY66" s="10" t="s">
        <v>108</v>
      </c>
      <c r="BZ66" s="5" t="s">
        <v>121</v>
      </c>
      <c r="CA66" s="5" t="s">
        <v>108</v>
      </c>
      <c r="CB66" s="5" t="s">
        <v>108</v>
      </c>
      <c r="CC66" s="5" t="s">
        <v>108</v>
      </c>
      <c r="CD66" s="5" t="s">
        <v>108</v>
      </c>
      <c r="CE66" s="5" t="s">
        <v>108</v>
      </c>
      <c r="CF66" s="5" t="s">
        <v>108</v>
      </c>
      <c r="CG66" s="5" t="s">
        <v>108</v>
      </c>
      <c r="CH66" s="5" t="s">
        <v>108</v>
      </c>
      <c r="CI66" s="5" t="s">
        <v>108</v>
      </c>
      <c r="CJ66" s="5" t="s">
        <v>108</v>
      </c>
      <c r="CK66" s="5" t="s">
        <v>108</v>
      </c>
      <c r="CL66" s="5" t="s">
        <v>108</v>
      </c>
      <c r="CM66" s="5" t="s">
        <v>108</v>
      </c>
      <c r="CN66" s="5" t="s">
        <v>108</v>
      </c>
      <c r="CO66" s="5" t="s">
        <v>108</v>
      </c>
      <c r="CP66" s="5" t="s">
        <v>108</v>
      </c>
      <c r="CQ66" s="5" t="s">
        <v>108</v>
      </c>
      <c r="CR66" s="5" t="s">
        <v>108</v>
      </c>
      <c r="CS66" s="5" t="s">
        <v>108</v>
      </c>
      <c r="CT66" s="10" t="s">
        <v>783</v>
      </c>
      <c r="CU66" s="5" t="s">
        <v>108</v>
      </c>
      <c r="CV66" s="5" t="s">
        <v>108</v>
      </c>
      <c r="CW66" s="5" t="s">
        <v>108</v>
      </c>
      <c r="CX66" s="5" t="s">
        <v>108</v>
      </c>
      <c r="CY66" s="13" t="s">
        <v>784</v>
      </c>
      <c r="CZ66" s="6"/>
      <c r="DA66" s="6"/>
      <c r="DB66" s="6"/>
      <c r="DC66" s="6"/>
      <c r="DD66" s="6"/>
      <c r="DE66" s="6"/>
      <c r="DF66" s="6"/>
      <c r="DG66" s="6"/>
      <c r="DH66" s="6"/>
      <c r="DI66" s="6"/>
    </row>
    <row r="67">
      <c r="A67" s="5" t="s">
        <v>103</v>
      </c>
      <c r="B67" s="5" t="s">
        <v>362</v>
      </c>
      <c r="C67" s="5" t="s">
        <v>773</v>
      </c>
      <c r="D67" s="5">
        <v>15102.0</v>
      </c>
      <c r="E67" s="5" t="s">
        <v>415</v>
      </c>
      <c r="F67" s="5">
        <v>2006.0</v>
      </c>
      <c r="G67" s="5" t="s">
        <v>152</v>
      </c>
      <c r="H67" s="5">
        <v>1.0</v>
      </c>
      <c r="I67" s="5" t="s">
        <v>153</v>
      </c>
      <c r="J67" s="5" t="s">
        <v>127</v>
      </c>
      <c r="K67" s="5" t="s">
        <v>202</v>
      </c>
      <c r="L67" s="5" t="s">
        <v>108</v>
      </c>
      <c r="M67" s="5" t="s">
        <v>108</v>
      </c>
      <c r="N67" s="5">
        <v>1.0</v>
      </c>
      <c r="O67" s="10" t="s">
        <v>785</v>
      </c>
      <c r="P67" s="5" t="s">
        <v>776</v>
      </c>
      <c r="Q67" s="5" t="s">
        <v>777</v>
      </c>
      <c r="R67" s="5" t="s">
        <v>778</v>
      </c>
      <c r="S67" s="5" t="s">
        <v>108</v>
      </c>
      <c r="T67" s="5" t="s">
        <v>108</v>
      </c>
      <c r="U67" s="5" t="s">
        <v>108</v>
      </c>
      <c r="V67" s="5" t="s">
        <v>108</v>
      </c>
      <c r="W67" s="5" t="s">
        <v>108</v>
      </c>
      <c r="X67" s="5">
        <v>2330.0</v>
      </c>
      <c r="Y67" s="5" t="s">
        <v>108</v>
      </c>
      <c r="Z67" s="5" t="s">
        <v>108</v>
      </c>
      <c r="AA67" s="5" t="s">
        <v>159</v>
      </c>
      <c r="AB67" s="5">
        <v>30.0</v>
      </c>
      <c r="AC67" s="5" t="s">
        <v>779</v>
      </c>
      <c r="AD67" s="5" t="s">
        <v>634</v>
      </c>
      <c r="AE67" s="5" t="s">
        <v>108</v>
      </c>
      <c r="AF67" s="5" t="s">
        <v>108</v>
      </c>
      <c r="AG67" s="5" t="s">
        <v>108</v>
      </c>
      <c r="AH67" s="5">
        <v>3.5</v>
      </c>
      <c r="AI67" s="15" t="s">
        <v>108</v>
      </c>
      <c r="AJ67" s="14" t="s">
        <v>108</v>
      </c>
      <c r="AK67" s="5" t="s">
        <v>108</v>
      </c>
      <c r="AL67" s="10" t="s">
        <v>108</v>
      </c>
      <c r="AM67" s="5" t="s">
        <v>108</v>
      </c>
      <c r="AN67" s="5" t="s">
        <v>108</v>
      </c>
      <c r="AO67" s="5" t="s">
        <v>108</v>
      </c>
      <c r="AP67" s="5" t="s">
        <v>108</v>
      </c>
      <c r="AQ67" s="5" t="s">
        <v>108</v>
      </c>
      <c r="AR67" s="5" t="s">
        <v>108</v>
      </c>
      <c r="AS67" s="5" t="s">
        <v>108</v>
      </c>
      <c r="AT67" s="5" t="s">
        <v>108</v>
      </c>
      <c r="AU67" s="5" t="s">
        <v>108</v>
      </c>
      <c r="AV67" s="5" t="s">
        <v>108</v>
      </c>
      <c r="AW67" s="5" t="s">
        <v>108</v>
      </c>
      <c r="AX67" s="5" t="s">
        <v>108</v>
      </c>
      <c r="AY67" s="5" t="s">
        <v>108</v>
      </c>
      <c r="AZ67" s="5" t="s">
        <v>108</v>
      </c>
      <c r="BA67" s="5" t="s">
        <v>108</v>
      </c>
      <c r="BB67" s="5" t="s">
        <v>108</v>
      </c>
      <c r="BC67" s="5" t="s">
        <v>108</v>
      </c>
      <c r="BD67" s="5" t="s">
        <v>108</v>
      </c>
      <c r="BE67" s="5" t="s">
        <v>108</v>
      </c>
      <c r="BF67" s="5" t="s">
        <v>108</v>
      </c>
      <c r="BG67" s="5" t="s">
        <v>108</v>
      </c>
      <c r="BH67" s="5" t="s">
        <v>108</v>
      </c>
      <c r="BI67" s="5" t="s">
        <v>108</v>
      </c>
      <c r="BJ67" s="5" t="s">
        <v>108</v>
      </c>
      <c r="BK67" s="5" t="s">
        <v>108</v>
      </c>
      <c r="BL67" s="5" t="s">
        <v>108</v>
      </c>
      <c r="BM67" s="5" t="s">
        <v>108</v>
      </c>
      <c r="BN67" s="5" t="s">
        <v>108</v>
      </c>
      <c r="BO67" s="5" t="s">
        <v>108</v>
      </c>
      <c r="BP67" s="5" t="s">
        <v>108</v>
      </c>
      <c r="BQ67" s="5" t="s">
        <v>108</v>
      </c>
      <c r="BR67" s="5" t="s">
        <v>108</v>
      </c>
      <c r="BS67" s="5" t="s">
        <v>108</v>
      </c>
      <c r="BT67" s="5" t="s">
        <v>108</v>
      </c>
      <c r="BU67" s="5" t="s">
        <v>108</v>
      </c>
      <c r="BV67" s="5" t="s">
        <v>108</v>
      </c>
      <c r="BW67" s="5" t="s">
        <v>108</v>
      </c>
      <c r="BX67" s="5" t="s">
        <v>108</v>
      </c>
      <c r="BY67" s="10" t="s">
        <v>108</v>
      </c>
      <c r="BZ67" s="10" t="s">
        <v>108</v>
      </c>
      <c r="CA67" s="5" t="s">
        <v>786</v>
      </c>
      <c r="CB67" s="5" t="s">
        <v>108</v>
      </c>
      <c r="CC67" s="5" t="s">
        <v>108</v>
      </c>
      <c r="CD67" s="5" t="s">
        <v>108</v>
      </c>
      <c r="CE67" s="5" t="s">
        <v>108</v>
      </c>
      <c r="CF67" s="5" t="s">
        <v>108</v>
      </c>
      <c r="CG67" s="5" t="s">
        <v>108</v>
      </c>
      <c r="CH67" s="5" t="s">
        <v>108</v>
      </c>
      <c r="CI67" s="5" t="s">
        <v>108</v>
      </c>
      <c r="CJ67" s="5" t="s">
        <v>108</v>
      </c>
      <c r="CK67" s="5" t="s">
        <v>108</v>
      </c>
      <c r="CL67" s="5" t="s">
        <v>108</v>
      </c>
      <c r="CM67" s="5" t="s">
        <v>108</v>
      </c>
      <c r="CN67" s="5" t="s">
        <v>108</v>
      </c>
      <c r="CO67" s="5" t="s">
        <v>108</v>
      </c>
      <c r="CP67" s="5" t="s">
        <v>108</v>
      </c>
      <c r="CQ67" s="5" t="s">
        <v>108</v>
      </c>
      <c r="CR67" s="5" t="s">
        <v>108</v>
      </c>
      <c r="CS67" s="5" t="s">
        <v>108</v>
      </c>
      <c r="CT67" s="10" t="s">
        <v>783</v>
      </c>
      <c r="CU67" s="5" t="s">
        <v>108</v>
      </c>
      <c r="CV67" s="5" t="s">
        <v>108</v>
      </c>
      <c r="CW67" s="5" t="s">
        <v>108</v>
      </c>
      <c r="CX67" s="5" t="s">
        <v>108</v>
      </c>
      <c r="CY67" s="5" t="s">
        <v>787</v>
      </c>
      <c r="CZ67" s="6"/>
      <c r="DA67" s="6"/>
      <c r="DB67" s="6"/>
      <c r="DC67" s="6"/>
      <c r="DD67" s="6"/>
      <c r="DE67" s="6"/>
      <c r="DF67" s="6"/>
      <c r="DG67" s="6"/>
      <c r="DH67" s="6"/>
      <c r="DI67" s="6"/>
    </row>
    <row r="68">
      <c r="A68" s="5" t="s">
        <v>103</v>
      </c>
      <c r="B68" s="5" t="s">
        <v>362</v>
      </c>
      <c r="C68" s="5" t="s">
        <v>773</v>
      </c>
      <c r="D68" s="5">
        <v>25619.0</v>
      </c>
      <c r="E68" s="5" t="s">
        <v>415</v>
      </c>
      <c r="F68" s="5">
        <v>2007.0</v>
      </c>
      <c r="G68" s="5" t="s">
        <v>126</v>
      </c>
      <c r="H68" s="5" t="s">
        <v>108</v>
      </c>
      <c r="I68" s="5" t="s">
        <v>109</v>
      </c>
      <c r="J68" s="5" t="s">
        <v>127</v>
      </c>
      <c r="K68" s="5" t="s">
        <v>202</v>
      </c>
      <c r="L68" s="5" t="s">
        <v>108</v>
      </c>
      <c r="M68" s="5" t="s">
        <v>202</v>
      </c>
      <c r="N68" s="5">
        <v>1.0</v>
      </c>
      <c r="O68" s="10" t="s">
        <v>788</v>
      </c>
      <c r="P68" s="5" t="s">
        <v>789</v>
      </c>
      <c r="Q68" s="5" t="s">
        <v>777</v>
      </c>
      <c r="R68" s="5" t="s">
        <v>790</v>
      </c>
      <c r="S68" s="5" t="s">
        <v>791</v>
      </c>
      <c r="T68" s="5" t="s">
        <v>108</v>
      </c>
      <c r="U68" s="5" t="s">
        <v>108</v>
      </c>
      <c r="V68" s="5" t="s">
        <v>108</v>
      </c>
      <c r="W68" s="5" t="s">
        <v>108</v>
      </c>
      <c r="X68" s="5">
        <v>1700.0</v>
      </c>
      <c r="Y68" s="5" t="s">
        <v>108</v>
      </c>
      <c r="Z68" s="5" t="s">
        <v>170</v>
      </c>
      <c r="AA68" s="5" t="s">
        <v>108</v>
      </c>
      <c r="AB68" s="5" t="s">
        <v>108</v>
      </c>
      <c r="AC68" s="5" t="s">
        <v>792</v>
      </c>
      <c r="AD68" s="5" t="s">
        <v>406</v>
      </c>
      <c r="AE68" s="5" t="s">
        <v>108</v>
      </c>
      <c r="AF68" s="5" t="s">
        <v>108</v>
      </c>
      <c r="AG68" s="5" t="s">
        <v>108</v>
      </c>
      <c r="AH68" s="5" t="s">
        <v>108</v>
      </c>
      <c r="AI68" s="11">
        <f t="shared" ref="AI68:AI70" si="21">CONVERT(AK68, "yd", "m")</f>
        <v>182.88</v>
      </c>
      <c r="AJ68" s="12">
        <f t="shared" ref="AJ68:AJ70" si="22">CONVERT(AI68, "m", "ft")</f>
        <v>600</v>
      </c>
      <c r="AK68" s="5">
        <v>200.0</v>
      </c>
      <c r="AL68" s="10" t="s">
        <v>121</v>
      </c>
      <c r="AM68" s="5">
        <v>1.0</v>
      </c>
      <c r="AN68" s="5">
        <v>7.5</v>
      </c>
      <c r="AO68" s="5" t="s">
        <v>108</v>
      </c>
      <c r="AP68" s="5" t="s">
        <v>108</v>
      </c>
      <c r="AQ68" s="5" t="s">
        <v>108</v>
      </c>
      <c r="AR68" s="5" t="s">
        <v>108</v>
      </c>
      <c r="AS68" s="5" t="s">
        <v>108</v>
      </c>
      <c r="AT68" s="5" t="s">
        <v>108</v>
      </c>
      <c r="AU68" s="5" t="s">
        <v>108</v>
      </c>
      <c r="AV68" s="5" t="s">
        <v>108</v>
      </c>
      <c r="AW68" s="5" t="s">
        <v>173</v>
      </c>
      <c r="AX68" s="5" t="s">
        <v>108</v>
      </c>
      <c r="AY68" s="5" t="s">
        <v>108</v>
      </c>
      <c r="AZ68" s="5" t="s">
        <v>108</v>
      </c>
      <c r="BA68" s="5" t="s">
        <v>108</v>
      </c>
      <c r="BB68" s="5" t="s">
        <v>108</v>
      </c>
      <c r="BC68" s="5" t="s">
        <v>108</v>
      </c>
      <c r="BD68" s="5" t="s">
        <v>108</v>
      </c>
      <c r="BE68" s="5" t="s">
        <v>108</v>
      </c>
      <c r="BF68" s="5" t="s">
        <v>108</v>
      </c>
      <c r="BG68" s="5" t="s">
        <v>108</v>
      </c>
      <c r="BH68" s="5" t="s">
        <v>108</v>
      </c>
      <c r="BI68" s="5" t="s">
        <v>108</v>
      </c>
      <c r="BJ68" s="5" t="s">
        <v>108</v>
      </c>
      <c r="BK68" s="5" t="s">
        <v>108</v>
      </c>
      <c r="BL68" s="5" t="s">
        <v>108</v>
      </c>
      <c r="BM68" s="5" t="s">
        <v>108</v>
      </c>
      <c r="BN68" s="5" t="s">
        <v>108</v>
      </c>
      <c r="BO68" s="5" t="s">
        <v>108</v>
      </c>
      <c r="BP68" s="5" t="s">
        <v>108</v>
      </c>
      <c r="BQ68" s="5" t="s">
        <v>108</v>
      </c>
      <c r="BR68" s="5" t="s">
        <v>108</v>
      </c>
      <c r="BS68" s="5" t="s">
        <v>108</v>
      </c>
      <c r="BT68" s="5" t="s">
        <v>108</v>
      </c>
      <c r="BU68" s="5" t="s">
        <v>793</v>
      </c>
      <c r="BV68" s="5" t="s">
        <v>108</v>
      </c>
      <c r="BW68" s="5" t="s">
        <v>108</v>
      </c>
      <c r="BX68" s="5" t="s">
        <v>122</v>
      </c>
      <c r="BY68" s="10" t="s">
        <v>108</v>
      </c>
      <c r="BZ68" s="10" t="s">
        <v>108</v>
      </c>
      <c r="CA68" s="5" t="s">
        <v>108</v>
      </c>
      <c r="CB68" s="5" t="s">
        <v>108</v>
      </c>
      <c r="CC68" s="5" t="s">
        <v>108</v>
      </c>
      <c r="CD68" s="5" t="s">
        <v>108</v>
      </c>
      <c r="CE68" s="5" t="s">
        <v>108</v>
      </c>
      <c r="CF68" s="5" t="s">
        <v>108</v>
      </c>
      <c r="CG68" s="5" t="s">
        <v>108</v>
      </c>
      <c r="CH68" s="5" t="s">
        <v>108</v>
      </c>
      <c r="CI68" s="5" t="s">
        <v>108</v>
      </c>
      <c r="CJ68" s="5" t="s">
        <v>108</v>
      </c>
      <c r="CK68" s="5" t="s">
        <v>108</v>
      </c>
      <c r="CL68" s="5" t="s">
        <v>108</v>
      </c>
      <c r="CM68" s="5" t="s">
        <v>108</v>
      </c>
      <c r="CN68" s="5" t="s">
        <v>108</v>
      </c>
      <c r="CO68" s="5" t="s">
        <v>108</v>
      </c>
      <c r="CP68" s="5" t="s">
        <v>108</v>
      </c>
      <c r="CQ68" s="5" t="s">
        <v>108</v>
      </c>
      <c r="CR68" s="5" t="s">
        <v>108</v>
      </c>
      <c r="CS68" s="5" t="s">
        <v>108</v>
      </c>
      <c r="CT68" s="19" t="s">
        <v>794</v>
      </c>
      <c r="CU68" s="5" t="s">
        <v>108</v>
      </c>
      <c r="CV68" s="5" t="s">
        <v>108</v>
      </c>
      <c r="CW68" s="5" t="s">
        <v>108</v>
      </c>
      <c r="CX68" s="5" t="s">
        <v>108</v>
      </c>
      <c r="CY68" s="13" t="s">
        <v>795</v>
      </c>
      <c r="CZ68" s="6"/>
      <c r="DA68" s="6"/>
      <c r="DB68" s="6"/>
      <c r="DC68" s="6"/>
      <c r="DD68" s="6"/>
      <c r="DE68" s="6"/>
      <c r="DF68" s="6"/>
      <c r="DG68" s="6"/>
      <c r="DH68" s="6"/>
      <c r="DI68" s="6"/>
    </row>
    <row r="69">
      <c r="A69" s="5" t="s">
        <v>103</v>
      </c>
      <c r="B69" s="5" t="s">
        <v>362</v>
      </c>
      <c r="C69" s="5" t="s">
        <v>796</v>
      </c>
      <c r="D69" s="5">
        <v>44986.0</v>
      </c>
      <c r="E69" s="5" t="s">
        <v>439</v>
      </c>
      <c r="F69" s="5">
        <v>1953.0</v>
      </c>
      <c r="G69" s="5" t="s">
        <v>108</v>
      </c>
      <c r="H69" s="5" t="s">
        <v>108</v>
      </c>
      <c r="I69" s="5" t="s">
        <v>153</v>
      </c>
      <c r="J69" s="5" t="s">
        <v>110</v>
      </c>
      <c r="K69" s="5" t="s">
        <v>111</v>
      </c>
      <c r="L69" s="5" t="s">
        <v>108</v>
      </c>
      <c r="M69" s="5" t="s">
        <v>112</v>
      </c>
      <c r="N69" s="5">
        <v>1.0</v>
      </c>
      <c r="O69" s="10" t="s">
        <v>797</v>
      </c>
      <c r="P69" s="5" t="s">
        <v>108</v>
      </c>
      <c r="Q69" s="5" t="s">
        <v>798</v>
      </c>
      <c r="R69" s="5" t="s">
        <v>799</v>
      </c>
      <c r="S69" s="5" t="s">
        <v>800</v>
      </c>
      <c r="T69" s="5" t="s">
        <v>108</v>
      </c>
      <c r="U69" s="5" t="s">
        <v>108</v>
      </c>
      <c r="V69" s="5" t="s">
        <v>108</v>
      </c>
      <c r="W69" s="5" t="s">
        <v>108</v>
      </c>
      <c r="X69" s="5" t="s">
        <v>108</v>
      </c>
      <c r="Y69" s="5" t="s">
        <v>108</v>
      </c>
      <c r="Z69" s="5" t="s">
        <v>108</v>
      </c>
      <c r="AA69" s="5" t="s">
        <v>108</v>
      </c>
      <c r="AB69" s="5" t="s">
        <v>108</v>
      </c>
      <c r="AC69" s="5" t="s">
        <v>801</v>
      </c>
      <c r="AD69" s="5" t="s">
        <v>108</v>
      </c>
      <c r="AE69" s="5" t="s">
        <v>108</v>
      </c>
      <c r="AF69" s="5" t="s">
        <v>108</v>
      </c>
      <c r="AG69" s="5" t="s">
        <v>108</v>
      </c>
      <c r="AH69" s="5">
        <v>1.0</v>
      </c>
      <c r="AI69" s="11">
        <f t="shared" si="21"/>
        <v>2.7432</v>
      </c>
      <c r="AJ69" s="12">
        <f t="shared" si="22"/>
        <v>9</v>
      </c>
      <c r="AK69" s="5">
        <v>3.0</v>
      </c>
      <c r="AL69" s="10" t="s">
        <v>108</v>
      </c>
      <c r="AM69" s="5">
        <v>2.0</v>
      </c>
      <c r="AN69" s="5">
        <v>5.0</v>
      </c>
      <c r="AO69" s="5">
        <v>4.0</v>
      </c>
      <c r="AP69" s="5" t="s">
        <v>108</v>
      </c>
      <c r="AQ69" s="5" t="s">
        <v>108</v>
      </c>
      <c r="AR69" s="5" t="s">
        <v>108</v>
      </c>
      <c r="AS69" s="5" t="s">
        <v>108</v>
      </c>
      <c r="AT69" s="5" t="s">
        <v>108</v>
      </c>
      <c r="AU69" s="5" t="s">
        <v>108</v>
      </c>
      <c r="AV69" s="5" t="s">
        <v>108</v>
      </c>
      <c r="AW69" s="5" t="s">
        <v>119</v>
      </c>
      <c r="AX69" s="5" t="s">
        <v>108</v>
      </c>
      <c r="AY69" s="5" t="s">
        <v>108</v>
      </c>
      <c r="AZ69" s="5" t="s">
        <v>108</v>
      </c>
      <c r="BA69" s="5" t="s">
        <v>289</v>
      </c>
      <c r="BB69" s="5" t="s">
        <v>108</v>
      </c>
      <c r="BC69" s="5" t="s">
        <v>108</v>
      </c>
      <c r="BD69" s="5" t="s">
        <v>108</v>
      </c>
      <c r="BE69" s="5" t="s">
        <v>108</v>
      </c>
      <c r="BF69" s="5" t="s">
        <v>108</v>
      </c>
      <c r="BG69" s="5" t="s">
        <v>108</v>
      </c>
      <c r="BH69" s="5" t="s">
        <v>108</v>
      </c>
      <c r="BI69" s="5" t="s">
        <v>121</v>
      </c>
      <c r="BJ69" s="5" t="s">
        <v>108</v>
      </c>
      <c r="BK69" s="5" t="s">
        <v>108</v>
      </c>
      <c r="BL69" s="5" t="s">
        <v>321</v>
      </c>
      <c r="BM69" s="5" t="s">
        <v>108</v>
      </c>
      <c r="BN69" s="5" t="s">
        <v>108</v>
      </c>
      <c r="BO69" s="5" t="s">
        <v>108</v>
      </c>
      <c r="BP69" s="5" t="s">
        <v>108</v>
      </c>
      <c r="BQ69" s="5" t="s">
        <v>690</v>
      </c>
      <c r="BR69" s="5" t="s">
        <v>108</v>
      </c>
      <c r="BS69" s="5" t="s">
        <v>802</v>
      </c>
      <c r="BT69" s="5" t="s">
        <v>108</v>
      </c>
      <c r="BU69" s="5" t="s">
        <v>803</v>
      </c>
      <c r="BV69" s="5" t="s">
        <v>108</v>
      </c>
      <c r="BW69" s="5" t="s">
        <v>108</v>
      </c>
      <c r="BX69" s="5" t="s">
        <v>122</v>
      </c>
      <c r="BY69" s="10" t="s">
        <v>108</v>
      </c>
      <c r="BZ69" s="10" t="s">
        <v>108</v>
      </c>
      <c r="CA69" s="5" t="s">
        <v>108</v>
      </c>
      <c r="CB69" s="5" t="s">
        <v>108</v>
      </c>
      <c r="CC69" s="5" t="s">
        <v>108</v>
      </c>
      <c r="CD69" s="5" t="s">
        <v>108</v>
      </c>
      <c r="CE69" s="5" t="s">
        <v>108</v>
      </c>
      <c r="CF69" s="5" t="s">
        <v>108</v>
      </c>
      <c r="CG69" s="5" t="s">
        <v>108</v>
      </c>
      <c r="CH69" s="5" t="s">
        <v>108</v>
      </c>
      <c r="CI69" s="5" t="s">
        <v>108</v>
      </c>
      <c r="CJ69" s="5" t="s">
        <v>108</v>
      </c>
      <c r="CK69" s="5" t="s">
        <v>108</v>
      </c>
      <c r="CL69" s="5" t="s">
        <v>108</v>
      </c>
      <c r="CM69" s="5" t="s">
        <v>108</v>
      </c>
      <c r="CN69" s="5" t="s">
        <v>108</v>
      </c>
      <c r="CO69" s="5" t="s">
        <v>108</v>
      </c>
      <c r="CP69" s="5" t="s">
        <v>108</v>
      </c>
      <c r="CQ69" s="5" t="s">
        <v>108</v>
      </c>
      <c r="CR69" s="5" t="s">
        <v>108</v>
      </c>
      <c r="CS69" s="5" t="s">
        <v>108</v>
      </c>
      <c r="CT69" s="10" t="s">
        <v>804</v>
      </c>
      <c r="CU69" s="5" t="s">
        <v>108</v>
      </c>
      <c r="CV69" s="5" t="s">
        <v>108</v>
      </c>
      <c r="CW69" s="5" t="s">
        <v>108</v>
      </c>
      <c r="CX69" s="5" t="s">
        <v>108</v>
      </c>
      <c r="CY69" s="13" t="s">
        <v>805</v>
      </c>
      <c r="CZ69" s="6"/>
      <c r="DA69" s="6"/>
      <c r="DB69" s="6"/>
      <c r="DC69" s="6"/>
      <c r="DD69" s="6"/>
      <c r="DE69" s="6"/>
      <c r="DF69" s="6"/>
      <c r="DG69" s="6"/>
      <c r="DH69" s="6"/>
      <c r="DI69" s="6"/>
    </row>
    <row r="70">
      <c r="A70" s="5" t="s">
        <v>103</v>
      </c>
      <c r="B70" s="5" t="s">
        <v>362</v>
      </c>
      <c r="C70" s="5" t="s">
        <v>796</v>
      </c>
      <c r="D70" s="5">
        <v>46746.0</v>
      </c>
      <c r="E70" s="5" t="s">
        <v>496</v>
      </c>
      <c r="F70" s="5">
        <v>2014.0</v>
      </c>
      <c r="G70" s="5" t="s">
        <v>138</v>
      </c>
      <c r="H70" s="5">
        <v>17.0</v>
      </c>
      <c r="I70" s="5" t="s">
        <v>139</v>
      </c>
      <c r="J70" s="5" t="s">
        <v>110</v>
      </c>
      <c r="K70" s="5" t="s">
        <v>111</v>
      </c>
      <c r="L70" s="5" t="s">
        <v>108</v>
      </c>
      <c r="M70" s="5" t="s">
        <v>228</v>
      </c>
      <c r="N70" s="5">
        <v>1.0</v>
      </c>
      <c r="O70" s="10" t="s">
        <v>806</v>
      </c>
      <c r="P70" s="5" t="s">
        <v>807</v>
      </c>
      <c r="Q70" s="5" t="s">
        <v>808</v>
      </c>
      <c r="R70" s="5" t="s">
        <v>809</v>
      </c>
      <c r="S70" s="5" t="s">
        <v>108</v>
      </c>
      <c r="T70" s="5" t="s">
        <v>108</v>
      </c>
      <c r="U70" s="5" t="s">
        <v>108</v>
      </c>
      <c r="V70" s="5" t="s">
        <v>108</v>
      </c>
      <c r="W70" s="5" t="s">
        <v>108</v>
      </c>
      <c r="X70" s="5">
        <v>330.0</v>
      </c>
      <c r="Y70" s="5" t="s">
        <v>108</v>
      </c>
      <c r="Z70" s="5" t="s">
        <v>810</v>
      </c>
      <c r="AA70" s="5" t="s">
        <v>811</v>
      </c>
      <c r="AB70" s="5">
        <v>46.0</v>
      </c>
      <c r="AC70" s="5" t="s">
        <v>812</v>
      </c>
      <c r="AD70" s="5" t="s">
        <v>108</v>
      </c>
      <c r="AE70" s="5" t="s">
        <v>108</v>
      </c>
      <c r="AF70" s="5" t="s">
        <v>108</v>
      </c>
      <c r="AG70" s="5" t="s">
        <v>108</v>
      </c>
      <c r="AH70" s="5" t="s">
        <v>108</v>
      </c>
      <c r="AI70" s="11">
        <f t="shared" si="21"/>
        <v>4.572</v>
      </c>
      <c r="AJ70" s="12">
        <f t="shared" si="22"/>
        <v>15</v>
      </c>
      <c r="AK70" s="5">
        <v>5.0</v>
      </c>
      <c r="AL70" s="10" t="s">
        <v>108</v>
      </c>
      <c r="AM70" s="5">
        <v>1.0</v>
      </c>
      <c r="AN70" s="5" t="s">
        <v>108</v>
      </c>
      <c r="AO70" s="5" t="s">
        <v>108</v>
      </c>
      <c r="AP70" s="5" t="s">
        <v>108</v>
      </c>
      <c r="AQ70" s="5" t="s">
        <v>108</v>
      </c>
      <c r="AR70" s="5" t="s">
        <v>108</v>
      </c>
      <c r="AS70" s="5" t="s">
        <v>108</v>
      </c>
      <c r="AT70" s="5" t="s">
        <v>108</v>
      </c>
      <c r="AU70" s="5" t="s">
        <v>108</v>
      </c>
      <c r="AV70" s="5" t="s">
        <v>108</v>
      </c>
      <c r="AW70" s="5" t="s">
        <v>108</v>
      </c>
      <c r="AX70" s="5" t="s">
        <v>108</v>
      </c>
      <c r="AY70" s="5" t="s">
        <v>108</v>
      </c>
      <c r="AZ70" s="5" t="s">
        <v>108</v>
      </c>
      <c r="BA70" s="5" t="s">
        <v>108</v>
      </c>
      <c r="BB70" s="5" t="s">
        <v>108</v>
      </c>
      <c r="BC70" s="5" t="s">
        <v>108</v>
      </c>
      <c r="BD70" s="5" t="s">
        <v>108</v>
      </c>
      <c r="BE70" s="5" t="s">
        <v>108</v>
      </c>
      <c r="BF70" s="5" t="s">
        <v>108</v>
      </c>
      <c r="BG70" s="5" t="s">
        <v>108</v>
      </c>
      <c r="BH70" s="5" t="s">
        <v>108</v>
      </c>
      <c r="BI70" s="5" t="s">
        <v>108</v>
      </c>
      <c r="BJ70" s="5" t="s">
        <v>108</v>
      </c>
      <c r="BK70" s="5" t="s">
        <v>108</v>
      </c>
      <c r="BL70" s="5" t="s">
        <v>108</v>
      </c>
      <c r="BM70" s="5" t="s">
        <v>659</v>
      </c>
      <c r="BN70" s="5" t="s">
        <v>108</v>
      </c>
      <c r="BO70" s="5" t="s">
        <v>108</v>
      </c>
      <c r="BP70" s="5" t="s">
        <v>108</v>
      </c>
      <c r="BQ70" s="5" t="s">
        <v>108</v>
      </c>
      <c r="BR70" s="5" t="s">
        <v>108</v>
      </c>
      <c r="BS70" s="5" t="s">
        <v>108</v>
      </c>
      <c r="BT70" s="5" t="s">
        <v>108</v>
      </c>
      <c r="BU70" s="5" t="s">
        <v>237</v>
      </c>
      <c r="BV70" s="5" t="s">
        <v>108</v>
      </c>
      <c r="BW70" s="5" t="s">
        <v>108</v>
      </c>
      <c r="BX70" s="5" t="s">
        <v>122</v>
      </c>
      <c r="BY70" s="10" t="s">
        <v>108</v>
      </c>
      <c r="BZ70" s="10" t="s">
        <v>108</v>
      </c>
      <c r="CA70" s="5" t="s">
        <v>108</v>
      </c>
      <c r="CB70" s="5" t="s">
        <v>108</v>
      </c>
      <c r="CC70" s="5" t="s">
        <v>108</v>
      </c>
      <c r="CD70" s="5" t="s">
        <v>108</v>
      </c>
      <c r="CE70" s="5" t="s">
        <v>108</v>
      </c>
      <c r="CF70" s="5" t="s">
        <v>108</v>
      </c>
      <c r="CG70" s="5" t="s">
        <v>108</v>
      </c>
      <c r="CH70" s="5" t="s">
        <v>108</v>
      </c>
      <c r="CI70" s="5" t="s">
        <v>108</v>
      </c>
      <c r="CJ70" s="5" t="s">
        <v>108</v>
      </c>
      <c r="CK70" s="5" t="s">
        <v>108</v>
      </c>
      <c r="CL70" s="5" t="s">
        <v>108</v>
      </c>
      <c r="CM70" s="5" t="s">
        <v>108</v>
      </c>
      <c r="CN70" s="5" t="s">
        <v>108</v>
      </c>
      <c r="CO70" s="5" t="s">
        <v>108</v>
      </c>
      <c r="CP70" s="5" t="s">
        <v>108</v>
      </c>
      <c r="CQ70" s="5" t="s">
        <v>108</v>
      </c>
      <c r="CR70" s="5" t="s">
        <v>108</v>
      </c>
      <c r="CS70" s="5" t="s">
        <v>108</v>
      </c>
      <c r="CT70" s="10" t="s">
        <v>813</v>
      </c>
      <c r="CU70" s="5" t="s">
        <v>108</v>
      </c>
      <c r="CV70" s="5" t="s">
        <v>108</v>
      </c>
      <c r="CW70" s="5" t="s">
        <v>108</v>
      </c>
      <c r="CX70" s="5" t="s">
        <v>108</v>
      </c>
      <c r="CY70" s="13" t="s">
        <v>814</v>
      </c>
      <c r="CZ70" s="6"/>
      <c r="DA70" s="6"/>
      <c r="DB70" s="6"/>
      <c r="DC70" s="6"/>
      <c r="DD70" s="6"/>
      <c r="DE70" s="6"/>
      <c r="DF70" s="6"/>
      <c r="DG70" s="6"/>
      <c r="DH70" s="6"/>
      <c r="DI70" s="6"/>
    </row>
    <row r="71">
      <c r="A71" s="5" t="s">
        <v>103</v>
      </c>
      <c r="B71" s="5" t="s">
        <v>362</v>
      </c>
      <c r="C71" s="5" t="s">
        <v>512</v>
      </c>
      <c r="D71" s="5">
        <v>38022.0</v>
      </c>
      <c r="E71" s="5" t="s">
        <v>496</v>
      </c>
      <c r="F71" s="5">
        <v>2012.0</v>
      </c>
      <c r="G71" s="5" t="s">
        <v>126</v>
      </c>
      <c r="H71" s="5">
        <v>1.0</v>
      </c>
      <c r="I71" s="5" t="s">
        <v>109</v>
      </c>
      <c r="J71" s="5" t="s">
        <v>127</v>
      </c>
      <c r="K71" s="5" t="s">
        <v>111</v>
      </c>
      <c r="L71" s="5" t="s">
        <v>108</v>
      </c>
      <c r="M71" s="5" t="s">
        <v>108</v>
      </c>
      <c r="N71" s="5">
        <v>2.0</v>
      </c>
      <c r="O71" s="10" t="s">
        <v>815</v>
      </c>
      <c r="P71" s="5" t="s">
        <v>816</v>
      </c>
      <c r="Q71" s="5" t="s">
        <v>817</v>
      </c>
      <c r="R71" s="5" t="s">
        <v>818</v>
      </c>
      <c r="S71" s="5" t="s">
        <v>819</v>
      </c>
      <c r="T71" s="5" t="s">
        <v>108</v>
      </c>
      <c r="U71" s="5" t="s">
        <v>108</v>
      </c>
      <c r="V71" s="5" t="s">
        <v>108</v>
      </c>
      <c r="W71" s="5" t="s">
        <v>108</v>
      </c>
      <c r="X71" s="5">
        <v>1300.0</v>
      </c>
      <c r="Y71" s="5" t="s">
        <v>108</v>
      </c>
      <c r="Z71" s="5" t="s">
        <v>820</v>
      </c>
      <c r="AA71" s="5" t="s">
        <v>286</v>
      </c>
      <c r="AB71" s="5">
        <v>93.0</v>
      </c>
      <c r="AC71" s="5" t="s">
        <v>821</v>
      </c>
      <c r="AD71" s="5" t="s">
        <v>502</v>
      </c>
      <c r="AE71" s="5" t="s">
        <v>108</v>
      </c>
      <c r="AF71" s="5" t="s">
        <v>108</v>
      </c>
      <c r="AG71" s="5" t="s">
        <v>108</v>
      </c>
      <c r="AH71" s="5" t="s">
        <v>108</v>
      </c>
      <c r="AI71" s="15" t="s">
        <v>108</v>
      </c>
      <c r="AJ71" s="14" t="s">
        <v>108</v>
      </c>
      <c r="AK71" s="5" t="s">
        <v>108</v>
      </c>
      <c r="AL71" s="10" t="s">
        <v>121</v>
      </c>
      <c r="AM71" s="5">
        <v>1.0</v>
      </c>
      <c r="AN71" s="5" t="s">
        <v>108</v>
      </c>
      <c r="AO71" s="5" t="s">
        <v>108</v>
      </c>
      <c r="AP71" s="5" t="s">
        <v>108</v>
      </c>
      <c r="AQ71" s="5" t="s">
        <v>108</v>
      </c>
      <c r="AR71" s="5" t="s">
        <v>108</v>
      </c>
      <c r="AS71" s="5" t="s">
        <v>108</v>
      </c>
      <c r="AT71" s="5" t="s">
        <v>108</v>
      </c>
      <c r="AU71" s="5" t="s">
        <v>108</v>
      </c>
      <c r="AV71" s="5" t="s">
        <v>108</v>
      </c>
      <c r="AW71" s="5" t="s">
        <v>173</v>
      </c>
      <c r="AX71" s="5" t="s">
        <v>108</v>
      </c>
      <c r="AY71" s="5" t="s">
        <v>108</v>
      </c>
      <c r="AZ71" s="5" t="s">
        <v>108</v>
      </c>
      <c r="BA71" s="5" t="s">
        <v>108</v>
      </c>
      <c r="BB71" s="5" t="s">
        <v>108</v>
      </c>
      <c r="BC71" s="5" t="s">
        <v>108</v>
      </c>
      <c r="BD71" s="5" t="s">
        <v>108</v>
      </c>
      <c r="BE71" s="5" t="s">
        <v>108</v>
      </c>
      <c r="BF71" s="5" t="s">
        <v>108</v>
      </c>
      <c r="BG71" s="5" t="s">
        <v>108</v>
      </c>
      <c r="BH71" s="5" t="s">
        <v>108</v>
      </c>
      <c r="BI71" s="5" t="s">
        <v>108</v>
      </c>
      <c r="BJ71" s="5" t="s">
        <v>108</v>
      </c>
      <c r="BK71" s="5" t="s">
        <v>108</v>
      </c>
      <c r="BL71" s="5" t="s">
        <v>108</v>
      </c>
      <c r="BM71" s="5" t="s">
        <v>108</v>
      </c>
      <c r="BN71" s="5" t="s">
        <v>108</v>
      </c>
      <c r="BO71" s="5" t="s">
        <v>108</v>
      </c>
      <c r="BP71" s="5" t="s">
        <v>108</v>
      </c>
      <c r="BQ71" s="5" t="s">
        <v>108</v>
      </c>
      <c r="BR71" s="5" t="s">
        <v>108</v>
      </c>
      <c r="BS71" s="5" t="s">
        <v>108</v>
      </c>
      <c r="BT71" s="5" t="s">
        <v>108</v>
      </c>
      <c r="BU71" s="5" t="s">
        <v>108</v>
      </c>
      <c r="BV71" s="5" t="s">
        <v>108</v>
      </c>
      <c r="BW71" s="5" t="s">
        <v>108</v>
      </c>
      <c r="BX71" s="5" t="s">
        <v>108</v>
      </c>
      <c r="BY71" s="10" t="s">
        <v>108</v>
      </c>
      <c r="BZ71" s="10" t="s">
        <v>108</v>
      </c>
      <c r="CA71" s="5" t="s">
        <v>108</v>
      </c>
      <c r="CB71" s="5" t="s">
        <v>121</v>
      </c>
      <c r="CC71" s="5" t="s">
        <v>108</v>
      </c>
      <c r="CD71" s="5" t="s">
        <v>108</v>
      </c>
      <c r="CE71" s="5" t="s">
        <v>108</v>
      </c>
      <c r="CF71" s="5" t="s">
        <v>108</v>
      </c>
      <c r="CG71" s="5" t="s">
        <v>108</v>
      </c>
      <c r="CH71" s="5" t="s">
        <v>108</v>
      </c>
      <c r="CI71" s="5" t="s">
        <v>108</v>
      </c>
      <c r="CJ71" s="5" t="s">
        <v>108</v>
      </c>
      <c r="CK71" s="5" t="s">
        <v>108</v>
      </c>
      <c r="CL71" s="5" t="s">
        <v>108</v>
      </c>
      <c r="CM71" s="5" t="s">
        <v>108</v>
      </c>
      <c r="CN71" s="5" t="s">
        <v>108</v>
      </c>
      <c r="CO71" s="5" t="s">
        <v>108</v>
      </c>
      <c r="CP71" s="5" t="s">
        <v>108</v>
      </c>
      <c r="CQ71" s="5" t="s">
        <v>108</v>
      </c>
      <c r="CR71" s="5" t="s">
        <v>108</v>
      </c>
      <c r="CS71" s="5" t="s">
        <v>108</v>
      </c>
      <c r="CT71" s="10" t="s">
        <v>822</v>
      </c>
      <c r="CU71" s="5" t="s">
        <v>108</v>
      </c>
      <c r="CV71" s="5" t="s">
        <v>108</v>
      </c>
      <c r="CW71" s="5" t="s">
        <v>108</v>
      </c>
      <c r="CX71" s="5" t="s">
        <v>108</v>
      </c>
      <c r="CY71" s="13" t="s">
        <v>823</v>
      </c>
      <c r="CZ71" s="6"/>
      <c r="DA71" s="6"/>
      <c r="DB71" s="6"/>
      <c r="DC71" s="6"/>
      <c r="DD71" s="6"/>
      <c r="DE71" s="6"/>
      <c r="DF71" s="6"/>
      <c r="DG71" s="6"/>
      <c r="DH71" s="6"/>
      <c r="DI71" s="6"/>
    </row>
    <row r="72">
      <c r="A72" s="5" t="s">
        <v>103</v>
      </c>
      <c r="B72" s="5" t="s">
        <v>362</v>
      </c>
      <c r="C72" s="5" t="s">
        <v>512</v>
      </c>
      <c r="D72" s="5">
        <v>44479.0</v>
      </c>
      <c r="E72" s="5" t="s">
        <v>496</v>
      </c>
      <c r="F72" s="5">
        <v>2013.0</v>
      </c>
      <c r="G72" s="5" t="s">
        <v>200</v>
      </c>
      <c r="H72" s="5" t="s">
        <v>108</v>
      </c>
      <c r="I72" s="5" t="s">
        <v>153</v>
      </c>
      <c r="J72" s="5" t="s">
        <v>127</v>
      </c>
      <c r="K72" s="5" t="s">
        <v>628</v>
      </c>
      <c r="L72" s="5" t="s">
        <v>108</v>
      </c>
      <c r="M72" s="5" t="s">
        <v>108</v>
      </c>
      <c r="N72" s="5">
        <v>1.0</v>
      </c>
      <c r="O72" s="10" t="s">
        <v>824</v>
      </c>
      <c r="P72" s="5" t="s">
        <v>825</v>
      </c>
      <c r="Q72" s="5" t="s">
        <v>826</v>
      </c>
      <c r="R72" s="5" t="s">
        <v>827</v>
      </c>
      <c r="S72" s="5" t="s">
        <v>828</v>
      </c>
      <c r="T72" s="5" t="s">
        <v>108</v>
      </c>
      <c r="U72" s="5" t="s">
        <v>108</v>
      </c>
      <c r="V72" s="5" t="s">
        <v>108</v>
      </c>
      <c r="W72" s="5" t="s">
        <v>108</v>
      </c>
      <c r="X72" s="5">
        <v>2200.0</v>
      </c>
      <c r="Y72" s="5" t="s">
        <v>420</v>
      </c>
      <c r="Z72" s="5" t="s">
        <v>170</v>
      </c>
      <c r="AA72" s="5" t="s">
        <v>550</v>
      </c>
      <c r="AB72" s="5">
        <v>100.0</v>
      </c>
      <c r="AC72" s="5" t="s">
        <v>829</v>
      </c>
      <c r="AD72" s="5" t="s">
        <v>502</v>
      </c>
      <c r="AE72" s="5" t="s">
        <v>108</v>
      </c>
      <c r="AF72" s="5" t="s">
        <v>108</v>
      </c>
      <c r="AG72" s="5" t="s">
        <v>108</v>
      </c>
      <c r="AH72" s="5">
        <v>45.0</v>
      </c>
      <c r="AI72" s="15" t="s">
        <v>108</v>
      </c>
      <c r="AJ72" s="14" t="s">
        <v>108</v>
      </c>
      <c r="AK72" s="5" t="s">
        <v>108</v>
      </c>
      <c r="AL72" s="10" t="s">
        <v>108</v>
      </c>
      <c r="AM72" s="5">
        <v>1.0</v>
      </c>
      <c r="AN72" s="5" t="s">
        <v>108</v>
      </c>
      <c r="AO72" s="5" t="s">
        <v>108</v>
      </c>
      <c r="AP72" s="5" t="s">
        <v>108</v>
      </c>
      <c r="AQ72" s="5" t="s">
        <v>108</v>
      </c>
      <c r="AR72" s="5">
        <v>2.0</v>
      </c>
      <c r="AS72" s="5" t="s">
        <v>108</v>
      </c>
      <c r="AT72" s="5" t="s">
        <v>108</v>
      </c>
      <c r="AU72" s="5" t="s">
        <v>108</v>
      </c>
      <c r="AV72" s="5" t="s">
        <v>108</v>
      </c>
      <c r="AW72" s="5" t="s">
        <v>147</v>
      </c>
      <c r="AX72" s="5" t="s">
        <v>108</v>
      </c>
      <c r="AY72" s="5" t="s">
        <v>108</v>
      </c>
      <c r="AZ72" s="5" t="s">
        <v>108</v>
      </c>
      <c r="BA72" s="5" t="s">
        <v>108</v>
      </c>
      <c r="BB72" s="5" t="s">
        <v>108</v>
      </c>
      <c r="BC72" s="5" t="s">
        <v>108</v>
      </c>
      <c r="BD72" s="5" t="s">
        <v>108</v>
      </c>
      <c r="BE72" s="5" t="s">
        <v>108</v>
      </c>
      <c r="BF72" s="5" t="s">
        <v>108</v>
      </c>
      <c r="BG72" s="5" t="s">
        <v>108</v>
      </c>
      <c r="BH72" s="5" t="s">
        <v>108</v>
      </c>
      <c r="BI72" s="5" t="s">
        <v>108</v>
      </c>
      <c r="BJ72" s="5" t="s">
        <v>108</v>
      </c>
      <c r="BK72" s="5" t="s">
        <v>108</v>
      </c>
      <c r="BL72" s="5" t="s">
        <v>108</v>
      </c>
      <c r="BM72" s="5" t="s">
        <v>108</v>
      </c>
      <c r="BN72" s="5" t="s">
        <v>108</v>
      </c>
      <c r="BO72" s="5" t="s">
        <v>108</v>
      </c>
      <c r="BP72" s="5" t="s">
        <v>108</v>
      </c>
      <c r="BQ72" s="5" t="s">
        <v>108</v>
      </c>
      <c r="BR72" s="5" t="s">
        <v>108</v>
      </c>
      <c r="BS72" s="5" t="s">
        <v>108</v>
      </c>
      <c r="BT72" s="5" t="s">
        <v>108</v>
      </c>
      <c r="BU72" s="5" t="s">
        <v>108</v>
      </c>
      <c r="BV72" s="5" t="s">
        <v>108</v>
      </c>
      <c r="BW72" s="5" t="s">
        <v>108</v>
      </c>
      <c r="BX72" s="5" t="s">
        <v>108</v>
      </c>
      <c r="BY72" s="10" t="s">
        <v>108</v>
      </c>
      <c r="BZ72" s="10" t="s">
        <v>108</v>
      </c>
      <c r="CA72" s="5" t="s">
        <v>108</v>
      </c>
      <c r="CB72" s="5" t="s">
        <v>108</v>
      </c>
      <c r="CC72" s="5" t="s">
        <v>108</v>
      </c>
      <c r="CD72" s="5" t="s">
        <v>108</v>
      </c>
      <c r="CE72" s="5" t="s">
        <v>108</v>
      </c>
      <c r="CF72" s="5" t="s">
        <v>108</v>
      </c>
      <c r="CG72" s="5" t="s">
        <v>108</v>
      </c>
      <c r="CH72" s="5" t="s">
        <v>108</v>
      </c>
      <c r="CI72" s="5" t="s">
        <v>108</v>
      </c>
      <c r="CJ72" s="5" t="s">
        <v>108</v>
      </c>
      <c r="CK72" s="5" t="s">
        <v>108</v>
      </c>
      <c r="CL72" s="5" t="s">
        <v>108</v>
      </c>
      <c r="CM72" s="5" t="s">
        <v>108</v>
      </c>
      <c r="CN72" s="5" t="s">
        <v>108</v>
      </c>
      <c r="CO72" s="5" t="s">
        <v>108</v>
      </c>
      <c r="CP72" s="5" t="s">
        <v>108</v>
      </c>
      <c r="CQ72" s="5" t="s">
        <v>108</v>
      </c>
      <c r="CR72" s="5" t="s">
        <v>108</v>
      </c>
      <c r="CS72" s="5" t="s">
        <v>830</v>
      </c>
      <c r="CT72" s="10" t="s">
        <v>831</v>
      </c>
      <c r="CU72" s="5" t="s">
        <v>108</v>
      </c>
      <c r="CV72" s="5" t="s">
        <v>108</v>
      </c>
      <c r="CW72" s="5" t="s">
        <v>108</v>
      </c>
      <c r="CX72" s="5" t="s">
        <v>108</v>
      </c>
      <c r="CY72" s="13" t="s">
        <v>832</v>
      </c>
      <c r="CZ72" s="6"/>
      <c r="DA72" s="6"/>
      <c r="DB72" s="6"/>
      <c r="DC72" s="6"/>
      <c r="DD72" s="6"/>
      <c r="DE72" s="6"/>
      <c r="DF72" s="6"/>
      <c r="DG72" s="6"/>
      <c r="DH72" s="6"/>
      <c r="DI72" s="6"/>
    </row>
    <row r="73">
      <c r="A73" s="5" t="s">
        <v>103</v>
      </c>
      <c r="B73" s="5" t="s">
        <v>362</v>
      </c>
      <c r="C73" s="5" t="s">
        <v>833</v>
      </c>
      <c r="D73" s="5">
        <v>10498.0</v>
      </c>
      <c r="E73" s="5" t="s">
        <v>151</v>
      </c>
      <c r="F73" s="5">
        <v>1979.0</v>
      </c>
      <c r="G73" s="5" t="s">
        <v>138</v>
      </c>
      <c r="H73" s="5">
        <v>15.0</v>
      </c>
      <c r="I73" s="5" t="s">
        <v>139</v>
      </c>
      <c r="J73" s="5" t="s">
        <v>110</v>
      </c>
      <c r="K73" s="5" t="s">
        <v>111</v>
      </c>
      <c r="L73" s="5" t="s">
        <v>108</v>
      </c>
      <c r="M73" s="5" t="s">
        <v>112</v>
      </c>
      <c r="N73" s="5">
        <v>1.0</v>
      </c>
      <c r="O73" s="10" t="s">
        <v>834</v>
      </c>
      <c r="P73" s="5" t="s">
        <v>835</v>
      </c>
      <c r="Q73" s="5" t="s">
        <v>836</v>
      </c>
      <c r="R73" s="5" t="s">
        <v>687</v>
      </c>
      <c r="S73" s="5" t="s">
        <v>108</v>
      </c>
      <c r="T73" s="5" t="s">
        <v>108</v>
      </c>
      <c r="U73" s="5" t="s">
        <v>108</v>
      </c>
      <c r="V73" s="5" t="s">
        <v>108</v>
      </c>
      <c r="W73" s="5" t="s">
        <v>108</v>
      </c>
      <c r="X73" s="5" t="s">
        <v>108</v>
      </c>
      <c r="Y73" s="5" t="s">
        <v>193</v>
      </c>
      <c r="Z73" s="5" t="s">
        <v>170</v>
      </c>
      <c r="AA73" s="5" t="s">
        <v>223</v>
      </c>
      <c r="AB73" s="5">
        <v>29.7</v>
      </c>
      <c r="AC73" s="5" t="s">
        <v>657</v>
      </c>
      <c r="AD73" s="5" t="s">
        <v>634</v>
      </c>
      <c r="AE73" s="5" t="s">
        <v>108</v>
      </c>
      <c r="AF73" s="5" t="s">
        <v>108</v>
      </c>
      <c r="AG73" s="5" t="s">
        <v>108</v>
      </c>
      <c r="AH73" s="5" t="s">
        <v>108</v>
      </c>
      <c r="AI73" s="11">
        <f t="shared" ref="AI73:AI74" si="23">CONVERT(AK73, "yd", "m")</f>
        <v>45.72</v>
      </c>
      <c r="AJ73" s="12">
        <f t="shared" ref="AJ73:AJ74" si="24">CONVERT(AI73, "m", "ft")</f>
        <v>150</v>
      </c>
      <c r="AK73" s="5">
        <v>50.0</v>
      </c>
      <c r="AL73" s="10" t="s">
        <v>108</v>
      </c>
      <c r="AM73" s="5">
        <v>1.0</v>
      </c>
      <c r="AN73" s="5">
        <v>7.0</v>
      </c>
      <c r="AO73" s="5" t="s">
        <v>108</v>
      </c>
      <c r="AP73" s="5" t="s">
        <v>108</v>
      </c>
      <c r="AQ73" s="5" t="s">
        <v>108</v>
      </c>
      <c r="AR73" s="5" t="s">
        <v>108</v>
      </c>
      <c r="AS73" s="5" t="s">
        <v>108</v>
      </c>
      <c r="AT73" s="5" t="s">
        <v>108</v>
      </c>
      <c r="AU73" s="5" t="s">
        <v>108</v>
      </c>
      <c r="AV73" s="5" t="s">
        <v>108</v>
      </c>
      <c r="AW73" s="5" t="s">
        <v>456</v>
      </c>
      <c r="AX73" s="5" t="s">
        <v>108</v>
      </c>
      <c r="AY73" s="5" t="s">
        <v>108</v>
      </c>
      <c r="AZ73" s="5" t="s">
        <v>108</v>
      </c>
      <c r="BA73" s="5" t="s">
        <v>108</v>
      </c>
      <c r="BB73" s="5" t="s">
        <v>108</v>
      </c>
      <c r="BC73" s="5" t="s">
        <v>108</v>
      </c>
      <c r="BD73" s="5" t="s">
        <v>108</v>
      </c>
      <c r="BE73" s="5" t="s">
        <v>108</v>
      </c>
      <c r="BF73" s="5" t="s">
        <v>108</v>
      </c>
      <c r="BG73" s="5" t="s">
        <v>108</v>
      </c>
      <c r="BH73" s="5" t="s">
        <v>108</v>
      </c>
      <c r="BI73" s="5" t="s">
        <v>108</v>
      </c>
      <c r="BJ73" s="5" t="s">
        <v>108</v>
      </c>
      <c r="BK73" s="5" t="s">
        <v>108</v>
      </c>
      <c r="BL73" s="5" t="s">
        <v>754</v>
      </c>
      <c r="BM73" s="5" t="s">
        <v>108</v>
      </c>
      <c r="BN73" s="5" t="s">
        <v>108</v>
      </c>
      <c r="BO73" s="5" t="s">
        <v>108</v>
      </c>
      <c r="BP73" s="5" t="s">
        <v>108</v>
      </c>
      <c r="BQ73" s="5" t="s">
        <v>108</v>
      </c>
      <c r="BR73" s="5" t="s">
        <v>108</v>
      </c>
      <c r="BS73" s="5" t="s">
        <v>837</v>
      </c>
      <c r="BT73" s="5" t="s">
        <v>108</v>
      </c>
      <c r="BU73" s="5" t="s">
        <v>838</v>
      </c>
      <c r="BV73" s="5" t="s">
        <v>108</v>
      </c>
      <c r="BW73" s="5" t="s">
        <v>839</v>
      </c>
      <c r="BX73" s="5" t="s">
        <v>122</v>
      </c>
      <c r="BY73" s="10" t="s">
        <v>108</v>
      </c>
      <c r="BZ73" s="10" t="s">
        <v>108</v>
      </c>
      <c r="CA73" s="5" t="s">
        <v>108</v>
      </c>
      <c r="CB73" s="5" t="s">
        <v>108</v>
      </c>
      <c r="CC73" s="5" t="s">
        <v>108</v>
      </c>
      <c r="CD73" s="5" t="s">
        <v>108</v>
      </c>
      <c r="CE73" s="5" t="s">
        <v>108</v>
      </c>
      <c r="CF73" s="5" t="s">
        <v>108</v>
      </c>
      <c r="CG73" s="5" t="s">
        <v>108</v>
      </c>
      <c r="CH73" s="5" t="s">
        <v>108</v>
      </c>
      <c r="CI73" s="5" t="s">
        <v>108</v>
      </c>
      <c r="CJ73" s="5" t="s">
        <v>108</v>
      </c>
      <c r="CK73" s="5" t="s">
        <v>108</v>
      </c>
      <c r="CL73" s="5" t="s">
        <v>108</v>
      </c>
      <c r="CM73" s="5" t="s">
        <v>108</v>
      </c>
      <c r="CN73" s="5" t="s">
        <v>108</v>
      </c>
      <c r="CO73" s="5" t="s">
        <v>108</v>
      </c>
      <c r="CP73" s="5" t="s">
        <v>108</v>
      </c>
      <c r="CQ73" s="5" t="s">
        <v>108</v>
      </c>
      <c r="CR73" s="5" t="s">
        <v>108</v>
      </c>
      <c r="CS73" s="5" t="s">
        <v>108</v>
      </c>
      <c r="CT73" s="10" t="s">
        <v>840</v>
      </c>
      <c r="CU73" s="5" t="s">
        <v>108</v>
      </c>
      <c r="CV73" s="5" t="s">
        <v>108</v>
      </c>
      <c r="CW73" s="5" t="s">
        <v>108</v>
      </c>
      <c r="CX73" s="5" t="s">
        <v>108</v>
      </c>
      <c r="CY73" s="13" t="s">
        <v>841</v>
      </c>
      <c r="CZ73" s="6"/>
      <c r="DA73" s="6"/>
      <c r="DB73" s="6"/>
      <c r="DC73" s="6"/>
      <c r="DD73" s="6"/>
      <c r="DE73" s="6"/>
      <c r="DF73" s="6"/>
      <c r="DG73" s="6"/>
      <c r="DH73" s="6"/>
      <c r="DI73" s="6"/>
    </row>
    <row r="74">
      <c r="A74" s="5" t="s">
        <v>103</v>
      </c>
      <c r="B74" s="5" t="s">
        <v>362</v>
      </c>
      <c r="C74" s="5" t="s">
        <v>833</v>
      </c>
      <c r="D74" s="5">
        <v>43689.0</v>
      </c>
      <c r="E74" s="5" t="s">
        <v>439</v>
      </c>
      <c r="F74" s="5">
        <v>2013.0</v>
      </c>
      <c r="G74" s="5" t="s">
        <v>497</v>
      </c>
      <c r="H74" s="5">
        <v>2.0</v>
      </c>
      <c r="I74" s="5" t="s">
        <v>139</v>
      </c>
      <c r="J74" s="5" t="s">
        <v>110</v>
      </c>
      <c r="K74" s="5" t="s">
        <v>111</v>
      </c>
      <c r="L74" s="5" t="s">
        <v>108</v>
      </c>
      <c r="M74" s="5" t="s">
        <v>628</v>
      </c>
      <c r="N74" s="5">
        <v>1.0</v>
      </c>
      <c r="O74" s="10" t="s">
        <v>842</v>
      </c>
      <c r="P74" s="5" t="s">
        <v>843</v>
      </c>
      <c r="Q74" s="5" t="s">
        <v>464</v>
      </c>
      <c r="R74" s="5" t="s">
        <v>844</v>
      </c>
      <c r="S74" s="5" t="s">
        <v>845</v>
      </c>
      <c r="T74" s="5" t="s">
        <v>108</v>
      </c>
      <c r="U74" s="5" t="s">
        <v>108</v>
      </c>
      <c r="V74" s="5" t="s">
        <v>108</v>
      </c>
      <c r="W74" s="5" t="s">
        <v>108</v>
      </c>
      <c r="X74" s="5" t="s">
        <v>108</v>
      </c>
      <c r="Y74" s="5" t="s">
        <v>108</v>
      </c>
      <c r="Z74" s="5" t="s">
        <v>108</v>
      </c>
      <c r="AA74" s="5" t="s">
        <v>223</v>
      </c>
      <c r="AB74" s="5">
        <v>7.0</v>
      </c>
      <c r="AC74" s="5" t="s">
        <v>846</v>
      </c>
      <c r="AD74" s="5" t="s">
        <v>108</v>
      </c>
      <c r="AE74" s="5" t="s">
        <v>108</v>
      </c>
      <c r="AF74" s="5" t="s">
        <v>108</v>
      </c>
      <c r="AG74" s="5" t="s">
        <v>108</v>
      </c>
      <c r="AH74" s="5">
        <v>30.0</v>
      </c>
      <c r="AI74" s="11">
        <f t="shared" si="23"/>
        <v>182.88</v>
      </c>
      <c r="AJ74" s="12">
        <f t="shared" si="24"/>
        <v>600</v>
      </c>
      <c r="AK74" s="5">
        <v>200.0</v>
      </c>
      <c r="AL74" s="10" t="s">
        <v>108</v>
      </c>
      <c r="AM74" s="5">
        <v>2.0</v>
      </c>
      <c r="AN74" s="5">
        <v>7.0</v>
      </c>
      <c r="AO74" s="5">
        <v>7.5</v>
      </c>
      <c r="AP74" s="5" t="s">
        <v>108</v>
      </c>
      <c r="AQ74" s="5" t="s">
        <v>108</v>
      </c>
      <c r="AR74" s="5" t="s">
        <v>108</v>
      </c>
      <c r="AS74" s="5" t="s">
        <v>108</v>
      </c>
      <c r="AT74" s="5" t="s">
        <v>108</v>
      </c>
      <c r="AU74" s="5" t="s">
        <v>108</v>
      </c>
      <c r="AV74" s="5" t="s">
        <v>108</v>
      </c>
      <c r="AW74" s="5" t="s">
        <v>108</v>
      </c>
      <c r="AX74" s="5" t="s">
        <v>108</v>
      </c>
      <c r="AY74" s="5" t="s">
        <v>108</v>
      </c>
      <c r="AZ74" s="5" t="s">
        <v>108</v>
      </c>
      <c r="BA74" s="5" t="s">
        <v>173</v>
      </c>
      <c r="BB74" s="5" t="s">
        <v>108</v>
      </c>
      <c r="BC74" s="5" t="s">
        <v>108</v>
      </c>
      <c r="BD74" s="5" t="s">
        <v>108</v>
      </c>
      <c r="BE74" s="5" t="s">
        <v>108</v>
      </c>
      <c r="BF74" s="5" t="s">
        <v>108</v>
      </c>
      <c r="BG74" s="5" t="s">
        <v>108</v>
      </c>
      <c r="BH74" s="5" t="s">
        <v>108</v>
      </c>
      <c r="BI74" s="5" t="s">
        <v>108</v>
      </c>
      <c r="BJ74" s="5" t="s">
        <v>108</v>
      </c>
      <c r="BK74" s="5" t="s">
        <v>108</v>
      </c>
      <c r="BL74" s="5" t="s">
        <v>108</v>
      </c>
      <c r="BM74" s="5" t="s">
        <v>108</v>
      </c>
      <c r="BN74" s="5" t="s">
        <v>108</v>
      </c>
      <c r="BO74" s="5" t="s">
        <v>108</v>
      </c>
      <c r="BP74" s="5" t="s">
        <v>108</v>
      </c>
      <c r="BQ74" s="5" t="s">
        <v>108</v>
      </c>
      <c r="BR74" s="5" t="s">
        <v>108</v>
      </c>
      <c r="BS74" s="5" t="s">
        <v>847</v>
      </c>
      <c r="BT74" s="5" t="s">
        <v>108</v>
      </c>
      <c r="BU74" s="5" t="s">
        <v>848</v>
      </c>
      <c r="BV74" s="5" t="s">
        <v>108</v>
      </c>
      <c r="BW74" s="5" t="s">
        <v>849</v>
      </c>
      <c r="BX74" s="5" t="s">
        <v>122</v>
      </c>
      <c r="BY74" s="10" t="s">
        <v>108</v>
      </c>
      <c r="BZ74" s="10" t="s">
        <v>108</v>
      </c>
      <c r="CA74" s="5" t="s">
        <v>848</v>
      </c>
      <c r="CB74" s="5" t="s">
        <v>108</v>
      </c>
      <c r="CC74" s="5" t="s">
        <v>108</v>
      </c>
      <c r="CD74" s="5" t="s">
        <v>108</v>
      </c>
      <c r="CE74" s="5" t="s">
        <v>108</v>
      </c>
      <c r="CF74" s="5" t="s">
        <v>108</v>
      </c>
      <c r="CG74" s="5" t="s">
        <v>108</v>
      </c>
      <c r="CH74" s="5" t="s">
        <v>108</v>
      </c>
      <c r="CI74" s="5" t="s">
        <v>108</v>
      </c>
      <c r="CJ74" s="5" t="s">
        <v>108</v>
      </c>
      <c r="CK74" s="5" t="s">
        <v>108</v>
      </c>
      <c r="CL74" s="5" t="s">
        <v>108</v>
      </c>
      <c r="CM74" s="5" t="s">
        <v>108</v>
      </c>
      <c r="CN74" s="5" t="s">
        <v>108</v>
      </c>
      <c r="CO74" s="5" t="s">
        <v>108</v>
      </c>
      <c r="CP74" s="5" t="s">
        <v>108</v>
      </c>
      <c r="CQ74" s="5" t="s">
        <v>108</v>
      </c>
      <c r="CR74" s="5" t="s">
        <v>108</v>
      </c>
      <c r="CS74" s="5" t="s">
        <v>108</v>
      </c>
      <c r="CT74" s="10" t="s">
        <v>850</v>
      </c>
      <c r="CU74" s="5" t="s">
        <v>108</v>
      </c>
      <c r="CV74" s="5" t="s">
        <v>108</v>
      </c>
      <c r="CW74" s="5" t="s">
        <v>108</v>
      </c>
      <c r="CX74" s="5" t="s">
        <v>108</v>
      </c>
      <c r="CY74" s="13" t="s">
        <v>851</v>
      </c>
      <c r="CZ74" s="6"/>
      <c r="DA74" s="6"/>
      <c r="DB74" s="6"/>
      <c r="DC74" s="6"/>
      <c r="DD74" s="6"/>
      <c r="DE74" s="6"/>
      <c r="DF74" s="6"/>
      <c r="DG74" s="6"/>
      <c r="DH74" s="6"/>
      <c r="DI74" s="6"/>
    </row>
    <row r="75">
      <c r="A75" s="5" t="s">
        <v>103</v>
      </c>
      <c r="B75" s="5" t="s">
        <v>362</v>
      </c>
      <c r="C75" s="5" t="s">
        <v>852</v>
      </c>
      <c r="D75" s="5">
        <v>35475.0</v>
      </c>
      <c r="E75" s="5" t="s">
        <v>496</v>
      </c>
      <c r="F75" s="5">
        <v>2012.0</v>
      </c>
      <c r="G75" s="5" t="s">
        <v>216</v>
      </c>
      <c r="H75" s="5">
        <v>12.0</v>
      </c>
      <c r="I75" s="5" t="s">
        <v>217</v>
      </c>
      <c r="J75" s="5" t="s">
        <v>110</v>
      </c>
      <c r="K75" s="5" t="s">
        <v>111</v>
      </c>
      <c r="L75" s="5" t="s">
        <v>108</v>
      </c>
      <c r="M75" s="5" t="s">
        <v>218</v>
      </c>
      <c r="N75" s="5">
        <v>1.0</v>
      </c>
      <c r="O75" s="10" t="s">
        <v>853</v>
      </c>
      <c r="P75" s="5" t="s">
        <v>854</v>
      </c>
      <c r="Q75" s="5" t="s">
        <v>855</v>
      </c>
      <c r="R75" s="5" t="s">
        <v>856</v>
      </c>
      <c r="S75" s="5" t="s">
        <v>108</v>
      </c>
      <c r="T75" s="5" t="s">
        <v>108</v>
      </c>
      <c r="U75" s="5" t="s">
        <v>108</v>
      </c>
      <c r="V75" s="5" t="s">
        <v>108</v>
      </c>
      <c r="W75" s="5" t="s">
        <v>108</v>
      </c>
      <c r="X75" s="5">
        <v>1945.0</v>
      </c>
      <c r="Y75" s="5" t="s">
        <v>108</v>
      </c>
      <c r="Z75" s="5" t="s">
        <v>170</v>
      </c>
      <c r="AA75" s="5" t="s">
        <v>159</v>
      </c>
      <c r="AB75" s="5">
        <v>0.0</v>
      </c>
      <c r="AC75" s="5" t="s">
        <v>287</v>
      </c>
      <c r="AD75" s="5" t="s">
        <v>108</v>
      </c>
      <c r="AE75" s="5" t="s">
        <v>108</v>
      </c>
      <c r="AF75" s="5" t="s">
        <v>108</v>
      </c>
      <c r="AG75" s="5" t="s">
        <v>108</v>
      </c>
      <c r="AH75" s="5" t="s">
        <v>108</v>
      </c>
      <c r="AI75" s="15" t="s">
        <v>108</v>
      </c>
      <c r="AJ75" s="14" t="s">
        <v>108</v>
      </c>
      <c r="AK75" s="5" t="s">
        <v>108</v>
      </c>
      <c r="AL75" s="10" t="s">
        <v>108</v>
      </c>
      <c r="AM75" s="5">
        <v>1.0</v>
      </c>
      <c r="AN75" s="5">
        <v>6.7</v>
      </c>
      <c r="AO75" s="5" t="s">
        <v>108</v>
      </c>
      <c r="AP75" s="5" t="s">
        <v>108</v>
      </c>
      <c r="AQ75" s="5" t="s">
        <v>108</v>
      </c>
      <c r="AR75" s="5" t="s">
        <v>108</v>
      </c>
      <c r="AS75" s="5" t="s">
        <v>108</v>
      </c>
      <c r="AT75" s="5" t="s">
        <v>108</v>
      </c>
      <c r="AU75" s="5" t="s">
        <v>108</v>
      </c>
      <c r="AV75" s="5" t="s">
        <v>108</v>
      </c>
      <c r="AW75" s="5" t="s">
        <v>857</v>
      </c>
      <c r="AX75" s="5" t="s">
        <v>147</v>
      </c>
      <c r="AY75" s="5" t="s">
        <v>108</v>
      </c>
      <c r="AZ75" s="5" t="s">
        <v>108</v>
      </c>
      <c r="BA75" s="5" t="s">
        <v>108</v>
      </c>
      <c r="BB75" s="5" t="s">
        <v>108</v>
      </c>
      <c r="BC75" s="5" t="s">
        <v>108</v>
      </c>
      <c r="BD75" s="5" t="s">
        <v>108</v>
      </c>
      <c r="BE75" s="5" t="s">
        <v>108</v>
      </c>
      <c r="BF75" s="5" t="s">
        <v>108</v>
      </c>
      <c r="BG75" s="5" t="s">
        <v>108</v>
      </c>
      <c r="BH75" s="5" t="s">
        <v>108</v>
      </c>
      <c r="BI75" s="5" t="s">
        <v>108</v>
      </c>
      <c r="BJ75" s="5" t="s">
        <v>108</v>
      </c>
      <c r="BK75" s="5" t="s">
        <v>108</v>
      </c>
      <c r="BL75" s="5" t="s">
        <v>108</v>
      </c>
      <c r="BM75" s="5" t="s">
        <v>108</v>
      </c>
      <c r="BN75" s="5" t="s">
        <v>108</v>
      </c>
      <c r="BO75" s="5" t="s">
        <v>108</v>
      </c>
      <c r="BP75" s="5" t="s">
        <v>108</v>
      </c>
      <c r="BQ75" s="5" t="s">
        <v>690</v>
      </c>
      <c r="BR75" s="5" t="s">
        <v>108</v>
      </c>
      <c r="BS75" s="5" t="s">
        <v>858</v>
      </c>
      <c r="BT75" s="5" t="s">
        <v>108</v>
      </c>
      <c r="BU75" s="5" t="s">
        <v>218</v>
      </c>
      <c r="BV75" s="5" t="s">
        <v>108</v>
      </c>
      <c r="BW75" s="5" t="s">
        <v>859</v>
      </c>
      <c r="BX75" s="5" t="s">
        <v>122</v>
      </c>
      <c r="BY75" s="10" t="s">
        <v>108</v>
      </c>
      <c r="BZ75" s="10" t="s">
        <v>108</v>
      </c>
      <c r="CA75" s="5" t="s">
        <v>108</v>
      </c>
      <c r="CB75" s="5" t="s">
        <v>108</v>
      </c>
      <c r="CC75" s="5" t="s">
        <v>108</v>
      </c>
      <c r="CD75" s="5" t="s">
        <v>108</v>
      </c>
      <c r="CE75" s="5" t="s">
        <v>108</v>
      </c>
      <c r="CF75" s="5" t="s">
        <v>108</v>
      </c>
      <c r="CG75" s="5" t="s">
        <v>108</v>
      </c>
      <c r="CH75" s="5" t="s">
        <v>108</v>
      </c>
      <c r="CI75" s="5" t="s">
        <v>108</v>
      </c>
      <c r="CJ75" s="5" t="s">
        <v>108</v>
      </c>
      <c r="CK75" s="5" t="s">
        <v>108</v>
      </c>
      <c r="CL75" s="5" t="s">
        <v>108</v>
      </c>
      <c r="CM75" s="5" t="s">
        <v>108</v>
      </c>
      <c r="CN75" s="5" t="s">
        <v>108</v>
      </c>
      <c r="CO75" s="5" t="s">
        <v>108</v>
      </c>
      <c r="CP75" s="5" t="s">
        <v>108</v>
      </c>
      <c r="CQ75" s="5" t="s">
        <v>108</v>
      </c>
      <c r="CR75" s="5" t="s">
        <v>108</v>
      </c>
      <c r="CS75" s="5" t="s">
        <v>108</v>
      </c>
      <c r="CT75" s="10" t="s">
        <v>860</v>
      </c>
      <c r="CU75" s="5" t="s">
        <v>108</v>
      </c>
      <c r="CV75" s="5" t="s">
        <v>108</v>
      </c>
      <c r="CW75" s="5" t="s">
        <v>108</v>
      </c>
      <c r="CX75" s="5" t="s">
        <v>108</v>
      </c>
      <c r="CY75" s="13" t="s">
        <v>861</v>
      </c>
      <c r="CZ75" s="6"/>
      <c r="DA75" s="6"/>
      <c r="DB75" s="6"/>
      <c r="DC75" s="6"/>
      <c r="DD75" s="6"/>
      <c r="DE75" s="6"/>
      <c r="DF75" s="6"/>
      <c r="DG75" s="6"/>
      <c r="DH75" s="6"/>
      <c r="DI75" s="6"/>
    </row>
    <row r="76">
      <c r="A76" s="5" t="s">
        <v>103</v>
      </c>
      <c r="B76" s="5" t="s">
        <v>362</v>
      </c>
      <c r="C76" s="5" t="s">
        <v>862</v>
      </c>
      <c r="D76" s="5">
        <v>28326.0</v>
      </c>
      <c r="E76" s="5" t="s">
        <v>618</v>
      </c>
      <c r="F76" s="5">
        <v>1988.0</v>
      </c>
      <c r="G76" s="5" t="s">
        <v>316</v>
      </c>
      <c r="H76" s="5" t="s">
        <v>108</v>
      </c>
      <c r="I76" s="5" t="s">
        <v>217</v>
      </c>
      <c r="J76" s="5" t="s">
        <v>127</v>
      </c>
      <c r="K76" s="5" t="s">
        <v>111</v>
      </c>
      <c r="L76" s="5" t="s">
        <v>108</v>
      </c>
      <c r="M76" s="5" t="s">
        <v>269</v>
      </c>
      <c r="N76" s="5">
        <v>2.0</v>
      </c>
      <c r="O76" s="10" t="s">
        <v>863</v>
      </c>
      <c r="P76" s="5" t="s">
        <v>864</v>
      </c>
      <c r="Q76" s="5" t="s">
        <v>865</v>
      </c>
      <c r="R76" s="5" t="s">
        <v>866</v>
      </c>
      <c r="S76" s="5" t="s">
        <v>604</v>
      </c>
      <c r="T76" s="5" t="s">
        <v>108</v>
      </c>
      <c r="U76" s="5" t="s">
        <v>108</v>
      </c>
      <c r="V76" s="5" t="s">
        <v>108</v>
      </c>
      <c r="W76" s="5" t="s">
        <v>108</v>
      </c>
      <c r="X76" s="5">
        <v>1830.0</v>
      </c>
      <c r="Y76" s="5" t="s">
        <v>108</v>
      </c>
      <c r="Z76" s="5" t="s">
        <v>170</v>
      </c>
      <c r="AA76" s="5" t="s">
        <v>108</v>
      </c>
      <c r="AB76" s="5" t="s">
        <v>108</v>
      </c>
      <c r="AC76" s="5" t="s">
        <v>867</v>
      </c>
      <c r="AD76" s="5" t="s">
        <v>108</v>
      </c>
      <c r="AE76" s="5" t="s">
        <v>108</v>
      </c>
      <c r="AF76" s="5" t="s">
        <v>108</v>
      </c>
      <c r="AG76" s="5" t="s">
        <v>108</v>
      </c>
      <c r="AH76" s="5" t="s">
        <v>108</v>
      </c>
      <c r="AI76" s="15" t="s">
        <v>108</v>
      </c>
      <c r="AJ76" s="14" t="s">
        <v>108</v>
      </c>
      <c r="AK76" s="5" t="s">
        <v>108</v>
      </c>
      <c r="AL76" s="10" t="s">
        <v>108</v>
      </c>
      <c r="AM76" s="5">
        <v>1.0</v>
      </c>
      <c r="AN76" s="5">
        <v>5.5</v>
      </c>
      <c r="AO76" s="5" t="s">
        <v>108</v>
      </c>
      <c r="AP76" s="5" t="s">
        <v>108</v>
      </c>
      <c r="AQ76" s="5" t="s">
        <v>108</v>
      </c>
      <c r="AR76" s="5" t="s">
        <v>108</v>
      </c>
      <c r="AS76" s="5" t="s">
        <v>108</v>
      </c>
      <c r="AT76" s="5">
        <v>225.0</v>
      </c>
      <c r="AU76" s="5" t="s">
        <v>108</v>
      </c>
      <c r="AV76" s="5" t="s">
        <v>108</v>
      </c>
      <c r="AW76" s="5" t="s">
        <v>289</v>
      </c>
      <c r="AX76" s="5" t="s">
        <v>108</v>
      </c>
      <c r="AY76" s="5" t="s">
        <v>108</v>
      </c>
      <c r="AZ76" s="5" t="s">
        <v>108</v>
      </c>
      <c r="BA76" s="5" t="s">
        <v>108</v>
      </c>
      <c r="BB76" s="5" t="s">
        <v>108</v>
      </c>
      <c r="BC76" s="5" t="s">
        <v>108</v>
      </c>
      <c r="BD76" s="5" t="s">
        <v>108</v>
      </c>
      <c r="BE76" s="5" t="s">
        <v>108</v>
      </c>
      <c r="BF76" s="5" t="s">
        <v>108</v>
      </c>
      <c r="BG76" s="5" t="s">
        <v>108</v>
      </c>
      <c r="BH76" s="5" t="s">
        <v>108</v>
      </c>
      <c r="BI76" s="5" t="s">
        <v>108</v>
      </c>
      <c r="BJ76" s="5" t="s">
        <v>108</v>
      </c>
      <c r="BK76" s="5" t="s">
        <v>108</v>
      </c>
      <c r="BL76" s="5" t="s">
        <v>108</v>
      </c>
      <c r="BM76" s="5" t="s">
        <v>108</v>
      </c>
      <c r="BN76" s="5" t="s">
        <v>108</v>
      </c>
      <c r="BO76" s="5" t="s">
        <v>108</v>
      </c>
      <c r="BP76" s="5" t="s">
        <v>108</v>
      </c>
      <c r="BQ76" s="5" t="s">
        <v>108</v>
      </c>
      <c r="BR76" s="5" t="s">
        <v>108</v>
      </c>
      <c r="BS76" s="5" t="s">
        <v>108</v>
      </c>
      <c r="BT76" s="5" t="s">
        <v>108</v>
      </c>
      <c r="BU76" s="5" t="s">
        <v>868</v>
      </c>
      <c r="BV76" s="5" t="s">
        <v>108</v>
      </c>
      <c r="BW76" s="5" t="s">
        <v>869</v>
      </c>
      <c r="BX76" s="5" t="s">
        <v>108</v>
      </c>
      <c r="BY76" s="10" t="s">
        <v>108</v>
      </c>
      <c r="BZ76" s="10" t="s">
        <v>108</v>
      </c>
      <c r="CA76" s="5" t="s">
        <v>108</v>
      </c>
      <c r="CB76" s="5" t="s">
        <v>108</v>
      </c>
      <c r="CC76" s="5" t="s">
        <v>108</v>
      </c>
      <c r="CD76" s="5" t="s">
        <v>108</v>
      </c>
      <c r="CE76" s="5" t="s">
        <v>108</v>
      </c>
      <c r="CF76" s="5" t="s">
        <v>108</v>
      </c>
      <c r="CG76" s="5" t="s">
        <v>108</v>
      </c>
      <c r="CH76" s="5" t="s">
        <v>108</v>
      </c>
      <c r="CI76" s="5" t="s">
        <v>108</v>
      </c>
      <c r="CJ76" s="5" t="s">
        <v>108</v>
      </c>
      <c r="CK76" s="5" t="s">
        <v>108</v>
      </c>
      <c r="CL76" s="5" t="s">
        <v>108</v>
      </c>
      <c r="CM76" s="5" t="s">
        <v>108</v>
      </c>
      <c r="CN76" s="5" t="s">
        <v>108</v>
      </c>
      <c r="CO76" s="5" t="s">
        <v>108</v>
      </c>
      <c r="CP76" s="5" t="s">
        <v>108</v>
      </c>
      <c r="CQ76" s="5" t="s">
        <v>108</v>
      </c>
      <c r="CR76" s="5" t="s">
        <v>108</v>
      </c>
      <c r="CS76" s="5" t="s">
        <v>108</v>
      </c>
      <c r="CT76" s="10" t="s">
        <v>870</v>
      </c>
      <c r="CU76" s="5" t="s">
        <v>108</v>
      </c>
      <c r="CV76" s="5" t="s">
        <v>108</v>
      </c>
      <c r="CW76" s="5" t="s">
        <v>108</v>
      </c>
      <c r="CX76" s="5" t="s">
        <v>108</v>
      </c>
      <c r="CY76" s="13" t="s">
        <v>871</v>
      </c>
      <c r="CZ76" s="6"/>
      <c r="DA76" s="6"/>
      <c r="DB76" s="6"/>
      <c r="DC76" s="6"/>
      <c r="DD76" s="6"/>
      <c r="DE76" s="6"/>
      <c r="DF76" s="6"/>
      <c r="DG76" s="6"/>
      <c r="DH76" s="6"/>
      <c r="DI76" s="6"/>
    </row>
    <row r="77">
      <c r="A77" s="5" t="s">
        <v>103</v>
      </c>
      <c r="B77" s="5" t="s">
        <v>362</v>
      </c>
      <c r="C77" s="5" t="s">
        <v>872</v>
      </c>
      <c r="D77" s="5">
        <v>7427.0</v>
      </c>
      <c r="E77" s="5" t="s">
        <v>108</v>
      </c>
      <c r="F77" s="5">
        <v>2000.0</v>
      </c>
      <c r="G77" s="5" t="s">
        <v>400</v>
      </c>
      <c r="H77" s="5">
        <v>5.0</v>
      </c>
      <c r="I77" s="5" t="s">
        <v>109</v>
      </c>
      <c r="J77" s="5" t="s">
        <v>110</v>
      </c>
      <c r="K77" s="5" t="s">
        <v>111</v>
      </c>
      <c r="L77" s="5" t="s">
        <v>108</v>
      </c>
      <c r="M77" s="5" t="s">
        <v>873</v>
      </c>
      <c r="N77" s="5">
        <v>2.0</v>
      </c>
      <c r="O77" s="10" t="s">
        <v>874</v>
      </c>
      <c r="P77" s="5" t="s">
        <v>875</v>
      </c>
      <c r="Q77" s="5" t="s">
        <v>876</v>
      </c>
      <c r="R77" s="5" t="s">
        <v>877</v>
      </c>
      <c r="S77" s="5" t="s">
        <v>108</v>
      </c>
      <c r="T77" s="5" t="s">
        <v>108</v>
      </c>
      <c r="U77" s="5" t="s">
        <v>108</v>
      </c>
      <c r="V77" s="5" t="s">
        <v>108</v>
      </c>
      <c r="W77" s="5" t="s">
        <v>108</v>
      </c>
      <c r="X77" s="5" t="s">
        <v>108</v>
      </c>
      <c r="Y77" s="5" t="s">
        <v>108</v>
      </c>
      <c r="Z77" s="5" t="s">
        <v>701</v>
      </c>
      <c r="AA77" s="5" t="s">
        <v>878</v>
      </c>
      <c r="AB77" s="5">
        <v>0.21</v>
      </c>
      <c r="AC77" s="5" t="s">
        <v>879</v>
      </c>
      <c r="AD77" s="5" t="s">
        <v>634</v>
      </c>
      <c r="AE77" s="5" t="s">
        <v>108</v>
      </c>
      <c r="AF77" s="5" t="s">
        <v>108</v>
      </c>
      <c r="AG77" s="5" t="s">
        <v>108</v>
      </c>
      <c r="AH77" s="5" t="s">
        <v>108</v>
      </c>
      <c r="AI77" s="11">
        <f t="shared" ref="AI77:AI80" si="25">CONVERT(AK77, "yd", "m")</f>
        <v>22.86</v>
      </c>
      <c r="AJ77" s="12">
        <f t="shared" ref="AJ77:AJ80" si="26">CONVERT(AI77, "m", "ft")</f>
        <v>75</v>
      </c>
      <c r="AK77" s="5">
        <v>25.0</v>
      </c>
      <c r="AL77" s="10" t="s">
        <v>108</v>
      </c>
      <c r="AM77" s="5">
        <v>1.0</v>
      </c>
      <c r="AN77" s="5">
        <v>7.5</v>
      </c>
      <c r="AO77" s="5" t="s">
        <v>108</v>
      </c>
      <c r="AP77" s="5" t="s">
        <v>108</v>
      </c>
      <c r="AQ77" s="5" t="s">
        <v>108</v>
      </c>
      <c r="AR77" s="5" t="s">
        <v>108</v>
      </c>
      <c r="AS77" s="5" t="s">
        <v>108</v>
      </c>
      <c r="AT77" s="5" t="s">
        <v>108</v>
      </c>
      <c r="AU77" s="5" t="s">
        <v>108</v>
      </c>
      <c r="AV77" s="5" t="s">
        <v>108</v>
      </c>
      <c r="AW77" s="5" t="s">
        <v>173</v>
      </c>
      <c r="AX77" s="5" t="s">
        <v>108</v>
      </c>
      <c r="AY77" s="5" t="s">
        <v>108</v>
      </c>
      <c r="AZ77" s="5" t="s">
        <v>108</v>
      </c>
      <c r="BA77" s="5" t="s">
        <v>108</v>
      </c>
      <c r="BB77" s="5" t="s">
        <v>108</v>
      </c>
      <c r="BC77" s="5" t="s">
        <v>108</v>
      </c>
      <c r="BD77" s="5" t="s">
        <v>108</v>
      </c>
      <c r="BE77" s="5" t="s">
        <v>108</v>
      </c>
      <c r="BF77" s="5" t="s">
        <v>108</v>
      </c>
      <c r="BG77" s="5" t="s">
        <v>108</v>
      </c>
      <c r="BH77" s="5" t="s">
        <v>108</v>
      </c>
      <c r="BI77" s="5" t="s">
        <v>108</v>
      </c>
      <c r="BJ77" s="5" t="s">
        <v>108</v>
      </c>
      <c r="BK77" s="5" t="s">
        <v>108</v>
      </c>
      <c r="BL77" s="5" t="s">
        <v>108</v>
      </c>
      <c r="BM77" s="5" t="s">
        <v>108</v>
      </c>
      <c r="BN77" s="5" t="s">
        <v>108</v>
      </c>
      <c r="BO77" s="5" t="s">
        <v>108</v>
      </c>
      <c r="BP77" s="5" t="s">
        <v>108</v>
      </c>
      <c r="BQ77" s="5" t="s">
        <v>108</v>
      </c>
      <c r="BR77" s="5" t="s">
        <v>121</v>
      </c>
      <c r="BS77" s="5" t="s">
        <v>524</v>
      </c>
      <c r="BT77" s="5" t="s">
        <v>108</v>
      </c>
      <c r="BU77" s="5" t="s">
        <v>880</v>
      </c>
      <c r="BV77" s="5" t="s">
        <v>108</v>
      </c>
      <c r="BW77" s="5" t="s">
        <v>291</v>
      </c>
      <c r="BX77" s="5" t="s">
        <v>122</v>
      </c>
      <c r="BY77" s="10" t="s">
        <v>108</v>
      </c>
      <c r="BZ77" s="10" t="s">
        <v>108</v>
      </c>
      <c r="CA77" s="5" t="s">
        <v>881</v>
      </c>
      <c r="CB77" s="5" t="s">
        <v>108</v>
      </c>
      <c r="CC77" s="5" t="s">
        <v>108</v>
      </c>
      <c r="CD77" s="5">
        <v>1.0</v>
      </c>
      <c r="CE77" s="5" t="s">
        <v>108</v>
      </c>
      <c r="CF77" s="5" t="s">
        <v>108</v>
      </c>
      <c r="CG77" s="5">
        <v>15.5</v>
      </c>
      <c r="CH77" s="5" t="s">
        <v>108</v>
      </c>
      <c r="CI77" s="5" t="s">
        <v>108</v>
      </c>
      <c r="CJ77" s="5" t="s">
        <v>108</v>
      </c>
      <c r="CK77" s="5" t="s">
        <v>108</v>
      </c>
      <c r="CL77" s="5" t="s">
        <v>108</v>
      </c>
      <c r="CM77" s="5" t="s">
        <v>108</v>
      </c>
      <c r="CN77" s="5" t="s">
        <v>108</v>
      </c>
      <c r="CO77" s="5" t="s">
        <v>121</v>
      </c>
      <c r="CP77" s="5">
        <v>5.0</v>
      </c>
      <c r="CQ77" s="5" t="s">
        <v>108</v>
      </c>
      <c r="CR77" s="5" t="s">
        <v>108</v>
      </c>
      <c r="CS77" s="5" t="s">
        <v>108</v>
      </c>
      <c r="CT77" s="10" t="s">
        <v>882</v>
      </c>
      <c r="CU77" s="5" t="s">
        <v>108</v>
      </c>
      <c r="CV77" s="5" t="s">
        <v>108</v>
      </c>
      <c r="CW77" s="5" t="s">
        <v>108</v>
      </c>
      <c r="CX77" s="5" t="s">
        <v>108</v>
      </c>
      <c r="CY77" s="13" t="s">
        <v>883</v>
      </c>
      <c r="CZ77" s="6"/>
      <c r="DA77" s="6"/>
      <c r="DB77" s="6"/>
      <c r="DC77" s="6"/>
      <c r="DD77" s="6"/>
      <c r="DE77" s="6"/>
      <c r="DF77" s="6"/>
      <c r="DG77" s="6"/>
      <c r="DH77" s="6"/>
      <c r="DI77" s="6"/>
    </row>
    <row r="78">
      <c r="A78" s="5" t="s">
        <v>103</v>
      </c>
      <c r="B78" s="5" t="s">
        <v>362</v>
      </c>
      <c r="C78" s="5" t="s">
        <v>872</v>
      </c>
      <c r="D78" s="5">
        <v>18033.0</v>
      </c>
      <c r="E78" s="5" t="s">
        <v>545</v>
      </c>
      <c r="F78" s="5">
        <v>2002.0</v>
      </c>
      <c r="G78" s="5" t="s">
        <v>216</v>
      </c>
      <c r="H78" s="5">
        <v>30.0</v>
      </c>
      <c r="I78" s="5" t="s">
        <v>217</v>
      </c>
      <c r="J78" s="5" t="s">
        <v>127</v>
      </c>
      <c r="K78" s="5" t="s">
        <v>111</v>
      </c>
      <c r="L78" s="5" t="s">
        <v>108</v>
      </c>
      <c r="M78" s="5" t="s">
        <v>108</v>
      </c>
      <c r="N78" s="5">
        <v>2.0</v>
      </c>
      <c r="O78" s="10" t="s">
        <v>884</v>
      </c>
      <c r="P78" s="5" t="s">
        <v>885</v>
      </c>
      <c r="Q78" s="5" t="s">
        <v>876</v>
      </c>
      <c r="R78" s="5" t="s">
        <v>886</v>
      </c>
      <c r="S78" s="5" t="s">
        <v>887</v>
      </c>
      <c r="T78" s="5" t="s">
        <v>108</v>
      </c>
      <c r="U78" s="5" t="s">
        <v>108</v>
      </c>
      <c r="V78" s="5" t="s">
        <v>108</v>
      </c>
      <c r="W78" s="5" t="s">
        <v>108</v>
      </c>
      <c r="X78" s="5">
        <v>2330.0</v>
      </c>
      <c r="Y78" s="5">
        <v>85.0</v>
      </c>
      <c r="Z78" s="5" t="s">
        <v>170</v>
      </c>
      <c r="AA78" s="5" t="s">
        <v>223</v>
      </c>
      <c r="AB78" s="5">
        <v>10.0</v>
      </c>
      <c r="AC78" s="5" t="s">
        <v>888</v>
      </c>
      <c r="AD78" s="5" t="s">
        <v>634</v>
      </c>
      <c r="AE78" s="5" t="s">
        <v>108</v>
      </c>
      <c r="AF78" s="5" t="s">
        <v>108</v>
      </c>
      <c r="AG78" s="5" t="s">
        <v>108</v>
      </c>
      <c r="AH78" s="5" t="s">
        <v>108</v>
      </c>
      <c r="AI78" s="11">
        <f t="shared" si="25"/>
        <v>14.6304</v>
      </c>
      <c r="AJ78" s="12">
        <f t="shared" si="26"/>
        <v>48</v>
      </c>
      <c r="AK78" s="5">
        <v>16.0</v>
      </c>
      <c r="AL78" s="10" t="s">
        <v>108</v>
      </c>
      <c r="AM78" s="5" t="s">
        <v>108</v>
      </c>
      <c r="AN78" s="5" t="s">
        <v>108</v>
      </c>
      <c r="AO78" s="5" t="s">
        <v>108</v>
      </c>
      <c r="AP78" s="5" t="s">
        <v>108</v>
      </c>
      <c r="AQ78" s="5" t="s">
        <v>108</v>
      </c>
      <c r="AR78" s="5" t="s">
        <v>108</v>
      </c>
      <c r="AS78" s="5" t="s">
        <v>108</v>
      </c>
      <c r="AT78" s="5" t="s">
        <v>108</v>
      </c>
      <c r="AU78" s="5" t="s">
        <v>108</v>
      </c>
      <c r="AV78" s="5" t="s">
        <v>108</v>
      </c>
      <c r="AW78" s="5" t="s">
        <v>108</v>
      </c>
      <c r="AX78" s="5" t="s">
        <v>108</v>
      </c>
      <c r="AY78" s="5" t="s">
        <v>108</v>
      </c>
      <c r="AZ78" s="5" t="s">
        <v>108</v>
      </c>
      <c r="BA78" s="5" t="s">
        <v>108</v>
      </c>
      <c r="BB78" s="5" t="s">
        <v>108</v>
      </c>
      <c r="BC78" s="5" t="s">
        <v>108</v>
      </c>
      <c r="BD78" s="5" t="s">
        <v>108</v>
      </c>
      <c r="BE78" s="5" t="s">
        <v>108</v>
      </c>
      <c r="BF78" s="5" t="s">
        <v>108</v>
      </c>
      <c r="BG78" s="5" t="s">
        <v>108</v>
      </c>
      <c r="BH78" s="5" t="s">
        <v>108</v>
      </c>
      <c r="BI78" s="5" t="s">
        <v>108</v>
      </c>
      <c r="BJ78" s="5" t="s">
        <v>108</v>
      </c>
      <c r="BK78" s="5" t="s">
        <v>108</v>
      </c>
      <c r="BL78" s="5" t="s">
        <v>108</v>
      </c>
      <c r="BM78" s="5" t="s">
        <v>108</v>
      </c>
      <c r="BN78" s="5" t="s">
        <v>108</v>
      </c>
      <c r="BO78" s="5" t="s">
        <v>108</v>
      </c>
      <c r="BP78" s="5" t="s">
        <v>108</v>
      </c>
      <c r="BQ78" s="5" t="s">
        <v>108</v>
      </c>
      <c r="BR78" s="5" t="s">
        <v>121</v>
      </c>
      <c r="BS78" s="5" t="s">
        <v>524</v>
      </c>
      <c r="BT78" s="5" t="s">
        <v>108</v>
      </c>
      <c r="BU78" s="5" t="s">
        <v>108</v>
      </c>
      <c r="BV78" s="5" t="s">
        <v>108</v>
      </c>
      <c r="BW78" s="5" t="s">
        <v>889</v>
      </c>
      <c r="BX78" s="5" t="s">
        <v>108</v>
      </c>
      <c r="BY78" s="10" t="s">
        <v>108</v>
      </c>
      <c r="BZ78" s="10" t="s">
        <v>108</v>
      </c>
      <c r="CA78" s="5" t="s">
        <v>890</v>
      </c>
      <c r="CB78" s="5" t="s">
        <v>108</v>
      </c>
      <c r="CC78" s="5" t="s">
        <v>108</v>
      </c>
      <c r="CD78" s="5" t="s">
        <v>108</v>
      </c>
      <c r="CE78" s="5" t="s">
        <v>108</v>
      </c>
      <c r="CF78" s="5" t="s">
        <v>108</v>
      </c>
      <c r="CG78" s="5" t="s">
        <v>108</v>
      </c>
      <c r="CH78" s="5" t="s">
        <v>108</v>
      </c>
      <c r="CI78" s="5" t="s">
        <v>108</v>
      </c>
      <c r="CJ78" s="5" t="s">
        <v>108</v>
      </c>
      <c r="CK78" s="5" t="s">
        <v>108</v>
      </c>
      <c r="CL78" s="5" t="s">
        <v>108</v>
      </c>
      <c r="CM78" s="5" t="s">
        <v>108</v>
      </c>
      <c r="CN78" s="5" t="s">
        <v>108</v>
      </c>
      <c r="CO78" s="5" t="s">
        <v>108</v>
      </c>
      <c r="CP78" s="5" t="s">
        <v>108</v>
      </c>
      <c r="CQ78" s="5" t="s">
        <v>108</v>
      </c>
      <c r="CR78" s="5" t="s">
        <v>108</v>
      </c>
      <c r="CS78" s="5" t="s">
        <v>108</v>
      </c>
      <c r="CT78" s="10" t="s">
        <v>891</v>
      </c>
      <c r="CU78" s="5" t="s">
        <v>108</v>
      </c>
      <c r="CV78" s="5" t="s">
        <v>108</v>
      </c>
      <c r="CW78" s="5" t="s">
        <v>108</v>
      </c>
      <c r="CX78" s="5" t="s">
        <v>108</v>
      </c>
      <c r="CY78" s="13" t="s">
        <v>892</v>
      </c>
      <c r="CZ78" s="6"/>
      <c r="DA78" s="6"/>
      <c r="DB78" s="6"/>
      <c r="DC78" s="6"/>
      <c r="DD78" s="6"/>
      <c r="DE78" s="6"/>
      <c r="DF78" s="6"/>
      <c r="DG78" s="6"/>
      <c r="DH78" s="6"/>
      <c r="DI78" s="6"/>
    </row>
    <row r="79">
      <c r="A79" s="5" t="s">
        <v>103</v>
      </c>
      <c r="B79" s="5" t="s">
        <v>362</v>
      </c>
      <c r="C79" s="5" t="s">
        <v>872</v>
      </c>
      <c r="D79" s="5">
        <v>18376.0</v>
      </c>
      <c r="E79" s="5" t="s">
        <v>545</v>
      </c>
      <c r="F79" s="5">
        <v>2007.0</v>
      </c>
      <c r="G79" s="5" t="s">
        <v>400</v>
      </c>
      <c r="H79" s="5">
        <v>30.0</v>
      </c>
      <c r="I79" s="5" t="s">
        <v>109</v>
      </c>
      <c r="J79" s="5" t="s">
        <v>127</v>
      </c>
      <c r="K79" s="5" t="s">
        <v>111</v>
      </c>
      <c r="L79" s="5" t="s">
        <v>108</v>
      </c>
      <c r="M79" s="5" t="s">
        <v>112</v>
      </c>
      <c r="N79" s="5">
        <v>1.0</v>
      </c>
      <c r="O79" s="10" t="s">
        <v>893</v>
      </c>
      <c r="P79" s="5" t="s">
        <v>885</v>
      </c>
      <c r="Q79" s="5" t="s">
        <v>876</v>
      </c>
      <c r="R79" s="5" t="s">
        <v>894</v>
      </c>
      <c r="S79" s="5" t="s">
        <v>887</v>
      </c>
      <c r="T79" s="5" t="s">
        <v>108</v>
      </c>
      <c r="U79" s="5" t="s">
        <v>108</v>
      </c>
      <c r="V79" s="5" t="s">
        <v>108</v>
      </c>
      <c r="W79" s="5" t="s">
        <v>108</v>
      </c>
      <c r="X79" s="5">
        <v>1700.0</v>
      </c>
      <c r="Y79" s="5" t="s">
        <v>108</v>
      </c>
      <c r="Z79" s="5" t="s">
        <v>108</v>
      </c>
      <c r="AA79" s="5" t="s">
        <v>144</v>
      </c>
      <c r="AB79" s="5">
        <v>92.0</v>
      </c>
      <c r="AC79" s="5" t="s">
        <v>888</v>
      </c>
      <c r="AD79" s="5" t="s">
        <v>634</v>
      </c>
      <c r="AE79" s="5" t="s">
        <v>108</v>
      </c>
      <c r="AF79" s="5" t="s">
        <v>108</v>
      </c>
      <c r="AG79" s="5" t="s">
        <v>108</v>
      </c>
      <c r="AH79" s="5">
        <v>7.5</v>
      </c>
      <c r="AI79" s="11">
        <f t="shared" si="25"/>
        <v>14.6304</v>
      </c>
      <c r="AJ79" s="12">
        <f t="shared" si="26"/>
        <v>48</v>
      </c>
      <c r="AK79" s="5">
        <v>16.0</v>
      </c>
      <c r="AL79" s="10" t="s">
        <v>121</v>
      </c>
      <c r="AM79" s="5">
        <v>1.0</v>
      </c>
      <c r="AN79" s="5">
        <v>7.0</v>
      </c>
      <c r="AO79" s="5" t="s">
        <v>108</v>
      </c>
      <c r="AP79" s="5" t="s">
        <v>108</v>
      </c>
      <c r="AQ79" s="5" t="s">
        <v>108</v>
      </c>
      <c r="AR79" s="5" t="s">
        <v>108</v>
      </c>
      <c r="AS79" s="5" t="s">
        <v>108</v>
      </c>
      <c r="AT79" s="5" t="s">
        <v>108</v>
      </c>
      <c r="AU79" s="5" t="s">
        <v>108</v>
      </c>
      <c r="AV79" s="5" t="s">
        <v>108</v>
      </c>
      <c r="AW79" s="5" t="s">
        <v>108</v>
      </c>
      <c r="AX79" s="5" t="s">
        <v>108</v>
      </c>
      <c r="AY79" s="5" t="s">
        <v>108</v>
      </c>
      <c r="AZ79" s="5" t="s">
        <v>108</v>
      </c>
      <c r="BA79" s="5" t="s">
        <v>108</v>
      </c>
      <c r="BB79" s="5" t="s">
        <v>445</v>
      </c>
      <c r="BC79" s="5" t="s">
        <v>108</v>
      </c>
      <c r="BD79" s="5" t="s">
        <v>108</v>
      </c>
      <c r="BE79" s="5" t="s">
        <v>108</v>
      </c>
      <c r="BF79" s="5" t="s">
        <v>108</v>
      </c>
      <c r="BG79" s="5" t="s">
        <v>108</v>
      </c>
      <c r="BH79" s="5" t="s">
        <v>108</v>
      </c>
      <c r="BI79" s="5" t="s">
        <v>108</v>
      </c>
      <c r="BJ79" s="5" t="s">
        <v>108</v>
      </c>
      <c r="BK79" s="5" t="s">
        <v>108</v>
      </c>
      <c r="BL79" s="5" t="s">
        <v>108</v>
      </c>
      <c r="BM79" s="5" t="s">
        <v>108</v>
      </c>
      <c r="BN79" s="5" t="s">
        <v>108</v>
      </c>
      <c r="BO79" s="5" t="s">
        <v>108</v>
      </c>
      <c r="BP79" s="5" t="s">
        <v>108</v>
      </c>
      <c r="BQ79" s="5" t="s">
        <v>108</v>
      </c>
      <c r="BR79" s="5" t="s">
        <v>121</v>
      </c>
      <c r="BS79" s="5" t="s">
        <v>524</v>
      </c>
      <c r="BT79" s="5" t="s">
        <v>108</v>
      </c>
      <c r="BU79" s="5" t="s">
        <v>895</v>
      </c>
      <c r="BV79" s="5" t="s">
        <v>108</v>
      </c>
      <c r="BW79" s="5" t="s">
        <v>108</v>
      </c>
      <c r="BX79" s="5" t="s">
        <v>122</v>
      </c>
      <c r="BY79" s="10" t="s">
        <v>108</v>
      </c>
      <c r="BZ79" s="10" t="s">
        <v>108</v>
      </c>
      <c r="CA79" s="5" t="s">
        <v>108</v>
      </c>
      <c r="CB79" s="5" t="s">
        <v>108</v>
      </c>
      <c r="CC79" s="5" t="s">
        <v>108</v>
      </c>
      <c r="CD79" s="5" t="s">
        <v>108</v>
      </c>
      <c r="CE79" s="5" t="s">
        <v>108</v>
      </c>
      <c r="CF79" s="5" t="s">
        <v>108</v>
      </c>
      <c r="CG79" s="5" t="s">
        <v>108</v>
      </c>
      <c r="CH79" s="5" t="s">
        <v>108</v>
      </c>
      <c r="CI79" s="5" t="s">
        <v>108</v>
      </c>
      <c r="CJ79" s="5" t="s">
        <v>108</v>
      </c>
      <c r="CK79" s="5" t="s">
        <v>108</v>
      </c>
      <c r="CL79" s="5" t="s">
        <v>108</v>
      </c>
      <c r="CM79" s="5" t="s">
        <v>108</v>
      </c>
      <c r="CN79" s="5" t="s">
        <v>108</v>
      </c>
      <c r="CO79" s="5" t="s">
        <v>108</v>
      </c>
      <c r="CP79" s="5" t="s">
        <v>108</v>
      </c>
      <c r="CQ79" s="5" t="s">
        <v>108</v>
      </c>
      <c r="CR79" s="5" t="s">
        <v>108</v>
      </c>
      <c r="CS79" s="5" t="s">
        <v>108</v>
      </c>
      <c r="CT79" s="10" t="s">
        <v>896</v>
      </c>
      <c r="CU79" s="5" t="s">
        <v>108</v>
      </c>
      <c r="CV79" s="5" t="s">
        <v>108</v>
      </c>
      <c r="CW79" s="5" t="s">
        <v>108</v>
      </c>
      <c r="CX79" s="5" t="s">
        <v>108</v>
      </c>
      <c r="CY79" s="13" t="s">
        <v>897</v>
      </c>
      <c r="CZ79" s="6"/>
      <c r="DA79" s="6"/>
      <c r="DB79" s="6"/>
      <c r="DC79" s="6"/>
      <c r="DD79" s="6"/>
      <c r="DE79" s="6"/>
      <c r="DF79" s="6"/>
      <c r="DG79" s="6"/>
      <c r="DH79" s="6"/>
      <c r="DI79" s="6"/>
    </row>
    <row r="80">
      <c r="A80" s="5" t="s">
        <v>103</v>
      </c>
      <c r="B80" s="5" t="s">
        <v>362</v>
      </c>
      <c r="C80" s="5" t="s">
        <v>898</v>
      </c>
      <c r="D80" s="5">
        <v>799.0</v>
      </c>
      <c r="E80" s="5" t="s">
        <v>108</v>
      </c>
      <c r="F80" s="5">
        <v>1978.0</v>
      </c>
      <c r="G80" s="5" t="s">
        <v>108</v>
      </c>
      <c r="H80" s="5" t="s">
        <v>108</v>
      </c>
      <c r="I80" s="5" t="s">
        <v>217</v>
      </c>
      <c r="J80" s="5" t="s">
        <v>110</v>
      </c>
      <c r="K80" s="5" t="s">
        <v>111</v>
      </c>
      <c r="L80" s="5" t="s">
        <v>108</v>
      </c>
      <c r="M80" s="5" t="s">
        <v>140</v>
      </c>
      <c r="N80" s="5">
        <v>1.0</v>
      </c>
      <c r="O80" s="10" t="s">
        <v>899</v>
      </c>
      <c r="P80" s="5" t="s">
        <v>900</v>
      </c>
      <c r="Q80" s="5" t="s">
        <v>901</v>
      </c>
      <c r="R80" s="5" t="s">
        <v>108</v>
      </c>
      <c r="S80" s="5" t="s">
        <v>902</v>
      </c>
      <c r="T80" s="5" t="s">
        <v>108</v>
      </c>
      <c r="U80" s="5" t="s">
        <v>108</v>
      </c>
      <c r="V80" s="5" t="s">
        <v>108</v>
      </c>
      <c r="W80" s="5" t="s">
        <v>108</v>
      </c>
      <c r="X80" s="5" t="s">
        <v>108</v>
      </c>
      <c r="Y80" s="5" t="s">
        <v>108</v>
      </c>
      <c r="Z80" s="5" t="s">
        <v>170</v>
      </c>
      <c r="AA80" s="5" t="s">
        <v>108</v>
      </c>
      <c r="AB80" s="5" t="s">
        <v>108</v>
      </c>
      <c r="AC80" s="5" t="s">
        <v>903</v>
      </c>
      <c r="AD80" s="5" t="s">
        <v>904</v>
      </c>
      <c r="AE80" s="5" t="s">
        <v>108</v>
      </c>
      <c r="AF80" s="5" t="s">
        <v>108</v>
      </c>
      <c r="AG80" s="5" t="s">
        <v>108</v>
      </c>
      <c r="AH80" s="5" t="s">
        <v>108</v>
      </c>
      <c r="AI80" s="11">
        <f t="shared" si="25"/>
        <v>14.6304</v>
      </c>
      <c r="AJ80" s="12">
        <f t="shared" si="26"/>
        <v>48</v>
      </c>
      <c r="AK80" s="5">
        <v>16.0</v>
      </c>
      <c r="AL80" s="10" t="s">
        <v>108</v>
      </c>
      <c r="AM80" s="5">
        <v>1.0</v>
      </c>
      <c r="AN80" s="5">
        <v>8.5</v>
      </c>
      <c r="AO80" s="5" t="s">
        <v>108</v>
      </c>
      <c r="AP80" s="5" t="s">
        <v>108</v>
      </c>
      <c r="AQ80" s="5" t="s">
        <v>108</v>
      </c>
      <c r="AR80" s="5" t="s">
        <v>108</v>
      </c>
      <c r="AS80" s="5" t="s">
        <v>108</v>
      </c>
      <c r="AT80" s="5" t="s">
        <v>108</v>
      </c>
      <c r="AU80" s="5" t="s">
        <v>108</v>
      </c>
      <c r="AV80" s="5" t="s">
        <v>108</v>
      </c>
      <c r="AW80" s="5" t="s">
        <v>289</v>
      </c>
      <c r="AX80" s="5" t="s">
        <v>108</v>
      </c>
      <c r="AY80" s="5" t="s">
        <v>108</v>
      </c>
      <c r="AZ80" s="5" t="s">
        <v>108</v>
      </c>
      <c r="BA80" s="5" t="s">
        <v>108</v>
      </c>
      <c r="BB80" s="5" t="s">
        <v>108</v>
      </c>
      <c r="BC80" s="5" t="s">
        <v>108</v>
      </c>
      <c r="BD80" s="5" t="s">
        <v>108</v>
      </c>
      <c r="BE80" s="5" t="s">
        <v>108</v>
      </c>
      <c r="BF80" s="5" t="s">
        <v>108</v>
      </c>
      <c r="BG80" s="5" t="s">
        <v>108</v>
      </c>
      <c r="BH80" s="5" t="s">
        <v>108</v>
      </c>
      <c r="BI80" s="5" t="s">
        <v>108</v>
      </c>
      <c r="BJ80" s="5" t="s">
        <v>108</v>
      </c>
      <c r="BK80" s="5" t="s">
        <v>108</v>
      </c>
      <c r="BL80" s="5" t="s">
        <v>108</v>
      </c>
      <c r="BM80" s="5" t="s">
        <v>624</v>
      </c>
      <c r="BN80" s="5" t="s">
        <v>309</v>
      </c>
      <c r="BO80" s="5" t="s">
        <v>108</v>
      </c>
      <c r="BP80" s="5" t="s">
        <v>108</v>
      </c>
      <c r="BQ80" s="5" t="s">
        <v>108</v>
      </c>
      <c r="BR80" s="5" t="s">
        <v>108</v>
      </c>
      <c r="BS80" s="5" t="s">
        <v>905</v>
      </c>
      <c r="BT80" s="5" t="s">
        <v>108</v>
      </c>
      <c r="BU80" s="5" t="s">
        <v>906</v>
      </c>
      <c r="BV80" s="5" t="s">
        <v>108</v>
      </c>
      <c r="BW80" s="5" t="s">
        <v>108</v>
      </c>
      <c r="BX80" s="5" t="s">
        <v>122</v>
      </c>
      <c r="BY80" s="10" t="s">
        <v>108</v>
      </c>
      <c r="BZ80" s="10" t="s">
        <v>108</v>
      </c>
      <c r="CA80" s="5" t="s">
        <v>108</v>
      </c>
      <c r="CB80" s="5" t="s">
        <v>108</v>
      </c>
      <c r="CC80" s="5" t="s">
        <v>108</v>
      </c>
      <c r="CD80" s="5" t="s">
        <v>108</v>
      </c>
      <c r="CE80" s="5" t="s">
        <v>108</v>
      </c>
      <c r="CF80" s="5" t="s">
        <v>108</v>
      </c>
      <c r="CG80" s="5" t="s">
        <v>108</v>
      </c>
      <c r="CH80" s="5" t="s">
        <v>108</v>
      </c>
      <c r="CI80" s="5" t="s">
        <v>108</v>
      </c>
      <c r="CJ80" s="5" t="s">
        <v>108</v>
      </c>
      <c r="CK80" s="5" t="s">
        <v>108</v>
      </c>
      <c r="CL80" s="5" t="s">
        <v>108</v>
      </c>
      <c r="CM80" s="5" t="s">
        <v>108</v>
      </c>
      <c r="CN80" s="5" t="s">
        <v>108</v>
      </c>
      <c r="CO80" s="5" t="s">
        <v>108</v>
      </c>
      <c r="CP80" s="5" t="s">
        <v>108</v>
      </c>
      <c r="CQ80" s="5" t="s">
        <v>108</v>
      </c>
      <c r="CR80" s="5" t="s">
        <v>108</v>
      </c>
      <c r="CS80" s="5" t="s">
        <v>108</v>
      </c>
      <c r="CT80" s="5" t="s">
        <v>108</v>
      </c>
      <c r="CU80" s="5" t="s">
        <v>108</v>
      </c>
      <c r="CV80" s="5" t="s">
        <v>108</v>
      </c>
      <c r="CW80" s="5" t="s">
        <v>108</v>
      </c>
      <c r="CX80" s="5" t="s">
        <v>108</v>
      </c>
      <c r="CY80" s="13" t="s">
        <v>907</v>
      </c>
      <c r="CZ80" s="6"/>
      <c r="DA80" s="6"/>
      <c r="DB80" s="6"/>
      <c r="DC80" s="6"/>
      <c r="DD80" s="6"/>
      <c r="DE80" s="6"/>
      <c r="DF80" s="6"/>
      <c r="DG80" s="6"/>
      <c r="DH80" s="6"/>
      <c r="DI80" s="6"/>
    </row>
    <row r="81">
      <c r="A81" s="5" t="s">
        <v>103</v>
      </c>
      <c r="B81" s="5" t="s">
        <v>362</v>
      </c>
      <c r="C81" s="5" t="s">
        <v>898</v>
      </c>
      <c r="D81" s="5">
        <v>451.0</v>
      </c>
      <c r="E81" s="5" t="s">
        <v>567</v>
      </c>
      <c r="F81" s="5">
        <v>1993.0</v>
      </c>
      <c r="G81" s="5" t="s">
        <v>200</v>
      </c>
      <c r="H81" s="5" t="s">
        <v>108</v>
      </c>
      <c r="I81" s="5" t="s">
        <v>153</v>
      </c>
      <c r="J81" s="5" t="s">
        <v>110</v>
      </c>
      <c r="K81" s="5" t="s">
        <v>111</v>
      </c>
      <c r="L81" s="5" t="s">
        <v>108</v>
      </c>
      <c r="M81" s="5" t="s">
        <v>140</v>
      </c>
      <c r="N81" s="5">
        <v>1.0</v>
      </c>
      <c r="O81" s="10" t="s">
        <v>908</v>
      </c>
      <c r="P81" s="5" t="s">
        <v>909</v>
      </c>
      <c r="Q81" s="5" t="s">
        <v>910</v>
      </c>
      <c r="R81" s="5" t="s">
        <v>911</v>
      </c>
      <c r="S81" s="5" t="s">
        <v>912</v>
      </c>
      <c r="T81" s="5" t="s">
        <v>108</v>
      </c>
      <c r="U81" s="5" t="s">
        <v>108</v>
      </c>
      <c r="V81" s="5" t="s">
        <v>108</v>
      </c>
      <c r="W81" s="5" t="s">
        <v>108</v>
      </c>
      <c r="X81" s="5">
        <v>2300.0</v>
      </c>
      <c r="Y81" s="5" t="s">
        <v>420</v>
      </c>
      <c r="Z81" s="5" t="s">
        <v>108</v>
      </c>
      <c r="AA81" s="5" t="s">
        <v>108</v>
      </c>
      <c r="AB81" s="5" t="s">
        <v>108</v>
      </c>
      <c r="AC81" s="5" t="s">
        <v>913</v>
      </c>
      <c r="AD81" s="5" t="s">
        <v>108</v>
      </c>
      <c r="AE81" s="5" t="s">
        <v>108</v>
      </c>
      <c r="AF81" s="5" t="s">
        <v>108</v>
      </c>
      <c r="AG81" s="5" t="s">
        <v>108</v>
      </c>
      <c r="AH81" s="5" t="s">
        <v>108</v>
      </c>
      <c r="AI81" s="15" t="s">
        <v>108</v>
      </c>
      <c r="AJ81" s="14" t="s">
        <v>108</v>
      </c>
      <c r="AK81" s="5" t="s">
        <v>108</v>
      </c>
      <c r="AL81" s="10" t="s">
        <v>108</v>
      </c>
      <c r="AM81" s="5">
        <v>1.0</v>
      </c>
      <c r="AN81" s="5">
        <v>7.5</v>
      </c>
      <c r="AO81" s="5" t="s">
        <v>108</v>
      </c>
      <c r="AP81" s="5" t="s">
        <v>108</v>
      </c>
      <c r="AQ81" s="5" t="s">
        <v>108</v>
      </c>
      <c r="AR81" s="5" t="s">
        <v>108</v>
      </c>
      <c r="AS81" s="5" t="s">
        <v>108</v>
      </c>
      <c r="AT81" s="5">
        <v>475.0</v>
      </c>
      <c r="AU81" s="5" t="s">
        <v>108</v>
      </c>
      <c r="AV81" s="5" t="s">
        <v>108</v>
      </c>
      <c r="AW81" s="5" t="s">
        <v>445</v>
      </c>
      <c r="AX81" s="5" t="s">
        <v>108</v>
      </c>
      <c r="AY81" s="5" t="s">
        <v>108</v>
      </c>
      <c r="AZ81" s="5" t="s">
        <v>108</v>
      </c>
      <c r="BA81" s="5" t="s">
        <v>108</v>
      </c>
      <c r="BB81" s="5" t="s">
        <v>108</v>
      </c>
      <c r="BC81" s="5" t="s">
        <v>108</v>
      </c>
      <c r="BD81" s="5" t="s">
        <v>108</v>
      </c>
      <c r="BE81" s="5" t="s">
        <v>108</v>
      </c>
      <c r="BF81" s="5" t="s">
        <v>108</v>
      </c>
      <c r="BG81" s="5" t="s">
        <v>108</v>
      </c>
      <c r="BH81" s="5" t="s">
        <v>108</v>
      </c>
      <c r="BI81" s="5" t="s">
        <v>108</v>
      </c>
      <c r="BJ81" s="5" t="s">
        <v>108</v>
      </c>
      <c r="BK81" s="5" t="s">
        <v>108</v>
      </c>
      <c r="BL81" s="5" t="s">
        <v>108</v>
      </c>
      <c r="BM81" s="5" t="s">
        <v>108</v>
      </c>
      <c r="BN81" s="5" t="s">
        <v>108</v>
      </c>
      <c r="BO81" s="5" t="s">
        <v>108</v>
      </c>
      <c r="BP81" s="5" t="s">
        <v>755</v>
      </c>
      <c r="BQ81" s="5" t="s">
        <v>108</v>
      </c>
      <c r="BR81" s="5" t="s">
        <v>108</v>
      </c>
      <c r="BS81" s="5" t="s">
        <v>914</v>
      </c>
      <c r="BT81" s="5" t="s">
        <v>108</v>
      </c>
      <c r="BU81" s="5" t="s">
        <v>915</v>
      </c>
      <c r="BV81" s="5" t="s">
        <v>108</v>
      </c>
      <c r="BW81" s="5" t="s">
        <v>108</v>
      </c>
      <c r="BX81" s="5" t="s">
        <v>122</v>
      </c>
      <c r="BY81" s="10" t="s">
        <v>108</v>
      </c>
      <c r="BZ81" s="10" t="s">
        <v>108</v>
      </c>
      <c r="CA81" s="5" t="s">
        <v>108</v>
      </c>
      <c r="CB81" s="5" t="s">
        <v>108</v>
      </c>
      <c r="CC81" s="5" t="s">
        <v>108</v>
      </c>
      <c r="CD81" s="5" t="s">
        <v>108</v>
      </c>
      <c r="CE81" s="5" t="s">
        <v>108</v>
      </c>
      <c r="CF81" s="5" t="s">
        <v>108</v>
      </c>
      <c r="CG81" s="5" t="s">
        <v>108</v>
      </c>
      <c r="CH81" s="5" t="s">
        <v>108</v>
      </c>
      <c r="CI81" s="5" t="s">
        <v>108</v>
      </c>
      <c r="CJ81" s="5" t="s">
        <v>108</v>
      </c>
      <c r="CK81" s="5" t="s">
        <v>108</v>
      </c>
      <c r="CL81" s="5" t="s">
        <v>108</v>
      </c>
      <c r="CM81" s="5" t="s">
        <v>108</v>
      </c>
      <c r="CN81" s="5" t="s">
        <v>108</v>
      </c>
      <c r="CO81" s="5" t="s">
        <v>108</v>
      </c>
      <c r="CP81" s="5" t="s">
        <v>108</v>
      </c>
      <c r="CQ81" s="5" t="s">
        <v>108</v>
      </c>
      <c r="CR81" s="5" t="s">
        <v>108</v>
      </c>
      <c r="CS81" s="5" t="s">
        <v>916</v>
      </c>
      <c r="CT81" s="10" t="s">
        <v>917</v>
      </c>
      <c r="CU81" s="5" t="s">
        <v>108</v>
      </c>
      <c r="CV81" s="5" t="s">
        <v>108</v>
      </c>
      <c r="CW81" s="5" t="s">
        <v>108</v>
      </c>
      <c r="CX81" s="5" t="s">
        <v>108</v>
      </c>
      <c r="CY81" s="13" t="s">
        <v>918</v>
      </c>
      <c r="CZ81" s="6"/>
      <c r="DA81" s="6"/>
      <c r="DB81" s="6"/>
      <c r="DC81" s="6"/>
      <c r="DD81" s="6"/>
      <c r="DE81" s="6"/>
      <c r="DF81" s="6"/>
      <c r="DG81" s="6"/>
      <c r="DH81" s="6"/>
      <c r="DI81" s="6"/>
    </row>
    <row r="82">
      <c r="A82" s="5" t="s">
        <v>103</v>
      </c>
      <c r="B82" s="5" t="s">
        <v>362</v>
      </c>
      <c r="C82" s="5" t="s">
        <v>898</v>
      </c>
      <c r="D82" s="5">
        <v>3296.0</v>
      </c>
      <c r="E82" s="5" t="s">
        <v>108</v>
      </c>
      <c r="F82" s="5">
        <v>2001.0</v>
      </c>
      <c r="G82" s="5" t="s">
        <v>108</v>
      </c>
      <c r="H82" s="5" t="s">
        <v>108</v>
      </c>
      <c r="I82" s="5" t="s">
        <v>139</v>
      </c>
      <c r="J82" s="5" t="s">
        <v>110</v>
      </c>
      <c r="K82" s="5" t="s">
        <v>111</v>
      </c>
      <c r="L82" s="5" t="s">
        <v>108</v>
      </c>
      <c r="M82" s="5" t="s">
        <v>218</v>
      </c>
      <c r="N82" s="5">
        <v>1.0</v>
      </c>
      <c r="O82" s="10" t="s">
        <v>919</v>
      </c>
      <c r="P82" s="5" t="s">
        <v>920</v>
      </c>
      <c r="Q82" s="5" t="s">
        <v>901</v>
      </c>
      <c r="R82" s="5" t="s">
        <v>921</v>
      </c>
      <c r="S82" s="5" t="s">
        <v>920</v>
      </c>
      <c r="T82" s="5" t="s">
        <v>108</v>
      </c>
      <c r="U82" s="5" t="s">
        <v>108</v>
      </c>
      <c r="V82" s="5" t="s">
        <v>108</v>
      </c>
      <c r="W82" s="5" t="s">
        <v>108</v>
      </c>
      <c r="X82" s="5">
        <v>200.0</v>
      </c>
      <c r="Y82" s="5" t="s">
        <v>108</v>
      </c>
      <c r="Z82" s="5" t="s">
        <v>170</v>
      </c>
      <c r="AA82" s="5" t="s">
        <v>108</v>
      </c>
      <c r="AB82" s="5" t="s">
        <v>108</v>
      </c>
      <c r="AC82" s="5" t="s">
        <v>265</v>
      </c>
      <c r="AD82" s="5" t="s">
        <v>108</v>
      </c>
      <c r="AE82" s="5" t="s">
        <v>108</v>
      </c>
      <c r="AF82" s="5" t="s">
        <v>108</v>
      </c>
      <c r="AG82" s="5" t="s">
        <v>108</v>
      </c>
      <c r="AH82" s="5" t="s">
        <v>108</v>
      </c>
      <c r="AI82" s="15" t="s">
        <v>108</v>
      </c>
      <c r="AJ82" s="14" t="s">
        <v>108</v>
      </c>
      <c r="AK82" s="5" t="s">
        <v>108</v>
      </c>
      <c r="AL82" s="10" t="s">
        <v>108</v>
      </c>
      <c r="AM82" s="5">
        <v>1.0</v>
      </c>
      <c r="AN82" s="5">
        <v>8.0</v>
      </c>
      <c r="AO82" s="5" t="s">
        <v>108</v>
      </c>
      <c r="AP82" s="5" t="s">
        <v>108</v>
      </c>
      <c r="AQ82" s="5" t="s">
        <v>108</v>
      </c>
      <c r="AR82" s="5" t="s">
        <v>108</v>
      </c>
      <c r="AS82" s="5" t="s">
        <v>108</v>
      </c>
      <c r="AT82" s="5">
        <v>500.0</v>
      </c>
      <c r="AU82" s="5" t="s">
        <v>108</v>
      </c>
      <c r="AV82" s="5" t="s">
        <v>108</v>
      </c>
      <c r="AW82" s="5" t="s">
        <v>561</v>
      </c>
      <c r="AX82" s="5" t="s">
        <v>108</v>
      </c>
      <c r="AY82" s="5" t="s">
        <v>108</v>
      </c>
      <c r="AZ82" s="5" t="s">
        <v>108</v>
      </c>
      <c r="BA82" s="5" t="s">
        <v>108</v>
      </c>
      <c r="BB82" s="5" t="s">
        <v>108</v>
      </c>
      <c r="BC82" s="5" t="s">
        <v>108</v>
      </c>
      <c r="BD82" s="5" t="s">
        <v>108</v>
      </c>
      <c r="BE82" s="5" t="s">
        <v>108</v>
      </c>
      <c r="BF82" s="5" t="s">
        <v>108</v>
      </c>
      <c r="BG82" s="5" t="s">
        <v>108</v>
      </c>
      <c r="BH82" s="5" t="s">
        <v>108</v>
      </c>
      <c r="BI82" s="5" t="s">
        <v>108</v>
      </c>
      <c r="BJ82" s="5" t="s">
        <v>108</v>
      </c>
      <c r="BK82" s="5" t="s">
        <v>108</v>
      </c>
      <c r="BL82" s="5" t="s">
        <v>321</v>
      </c>
      <c r="BM82" s="5" t="s">
        <v>108</v>
      </c>
      <c r="BN82" s="5" t="s">
        <v>309</v>
      </c>
      <c r="BO82" s="5" t="s">
        <v>108</v>
      </c>
      <c r="BP82" s="5" t="s">
        <v>108</v>
      </c>
      <c r="BQ82" s="5" t="s">
        <v>108</v>
      </c>
      <c r="BR82" s="5" t="s">
        <v>108</v>
      </c>
      <c r="BS82" s="5" t="s">
        <v>922</v>
      </c>
      <c r="BT82" s="5" t="s">
        <v>108</v>
      </c>
      <c r="BU82" s="5" t="s">
        <v>218</v>
      </c>
      <c r="BV82" s="5" t="s">
        <v>108</v>
      </c>
      <c r="BW82" s="5" t="s">
        <v>923</v>
      </c>
      <c r="BX82" s="5" t="s">
        <v>122</v>
      </c>
      <c r="BY82" s="10" t="s">
        <v>108</v>
      </c>
      <c r="BZ82" s="10" t="s">
        <v>108</v>
      </c>
      <c r="CA82" s="5" t="s">
        <v>108</v>
      </c>
      <c r="CB82" s="5" t="s">
        <v>108</v>
      </c>
      <c r="CC82" s="5" t="s">
        <v>108</v>
      </c>
      <c r="CD82" s="5" t="s">
        <v>108</v>
      </c>
      <c r="CE82" s="5" t="s">
        <v>108</v>
      </c>
      <c r="CF82" s="5" t="s">
        <v>108</v>
      </c>
      <c r="CG82" s="5" t="s">
        <v>108</v>
      </c>
      <c r="CH82" s="5" t="s">
        <v>108</v>
      </c>
      <c r="CI82" s="5" t="s">
        <v>108</v>
      </c>
      <c r="CJ82" s="5" t="s">
        <v>108</v>
      </c>
      <c r="CK82" s="5" t="s">
        <v>108</v>
      </c>
      <c r="CL82" s="5" t="s">
        <v>108</v>
      </c>
      <c r="CM82" s="5" t="s">
        <v>108</v>
      </c>
      <c r="CN82" s="5" t="s">
        <v>108</v>
      </c>
      <c r="CO82" s="5" t="s">
        <v>108</v>
      </c>
      <c r="CP82" s="5" t="s">
        <v>108</v>
      </c>
      <c r="CQ82" s="5" t="s">
        <v>108</v>
      </c>
      <c r="CR82" s="5" t="s">
        <v>108</v>
      </c>
      <c r="CS82" s="5" t="s">
        <v>108</v>
      </c>
      <c r="CT82" s="10" t="s">
        <v>924</v>
      </c>
      <c r="CU82" s="5" t="s">
        <v>108</v>
      </c>
      <c r="CV82" s="5" t="s">
        <v>108</v>
      </c>
      <c r="CW82" s="5" t="s">
        <v>108</v>
      </c>
      <c r="CX82" s="5" t="s">
        <v>108</v>
      </c>
      <c r="CY82" s="13" t="s">
        <v>925</v>
      </c>
      <c r="CZ82" s="6"/>
      <c r="DA82" s="6"/>
      <c r="DB82" s="6"/>
      <c r="DC82" s="6"/>
      <c r="DD82" s="6"/>
      <c r="DE82" s="6"/>
      <c r="DF82" s="6"/>
      <c r="DG82" s="6"/>
      <c r="DH82" s="6"/>
      <c r="DI82" s="6"/>
    </row>
    <row r="83">
      <c r="A83" s="5" t="s">
        <v>103</v>
      </c>
      <c r="B83" s="5" t="s">
        <v>362</v>
      </c>
      <c r="C83" s="5" t="s">
        <v>898</v>
      </c>
      <c r="D83" s="5">
        <v>15597.0</v>
      </c>
      <c r="E83" s="5" t="s">
        <v>415</v>
      </c>
      <c r="F83" s="5">
        <v>2006.0</v>
      </c>
      <c r="G83" s="5" t="s">
        <v>152</v>
      </c>
      <c r="H83" s="5">
        <v>28.0</v>
      </c>
      <c r="I83" s="5" t="s">
        <v>153</v>
      </c>
      <c r="J83" s="5" t="s">
        <v>127</v>
      </c>
      <c r="K83" s="5" t="s">
        <v>202</v>
      </c>
      <c r="L83" s="5" t="s">
        <v>108</v>
      </c>
      <c r="M83" s="5" t="s">
        <v>108</v>
      </c>
      <c r="N83" s="5">
        <v>1.0</v>
      </c>
      <c r="O83" s="10" t="s">
        <v>926</v>
      </c>
      <c r="P83" s="5" t="s">
        <v>927</v>
      </c>
      <c r="Q83" s="5" t="s">
        <v>928</v>
      </c>
      <c r="R83" s="5" t="s">
        <v>929</v>
      </c>
      <c r="S83" s="5" t="s">
        <v>108</v>
      </c>
      <c r="T83" s="5" t="s">
        <v>108</v>
      </c>
      <c r="U83" s="5" t="s">
        <v>108</v>
      </c>
      <c r="V83" s="5" t="s">
        <v>108</v>
      </c>
      <c r="W83" s="5" t="s">
        <v>108</v>
      </c>
      <c r="X83" s="5">
        <v>2300.0</v>
      </c>
      <c r="Y83" s="5" t="s">
        <v>108</v>
      </c>
      <c r="Z83" s="5" t="s">
        <v>108</v>
      </c>
      <c r="AA83" s="5" t="s">
        <v>159</v>
      </c>
      <c r="AB83" s="5">
        <v>10.0</v>
      </c>
      <c r="AC83" s="5" t="s">
        <v>930</v>
      </c>
      <c r="AD83" s="5" t="s">
        <v>108</v>
      </c>
      <c r="AE83" s="5" t="s">
        <v>108</v>
      </c>
      <c r="AF83" s="5" t="s">
        <v>108</v>
      </c>
      <c r="AG83" s="5" t="s">
        <v>108</v>
      </c>
      <c r="AH83" s="5" t="s">
        <v>108</v>
      </c>
      <c r="AI83" s="11">
        <f>CONVERT(AK83, "yd", "m")</f>
        <v>114.3</v>
      </c>
      <c r="AJ83" s="12">
        <f>CONVERT(AI83, "m", "ft")</f>
        <v>375</v>
      </c>
      <c r="AK83" s="5">
        <v>125.0</v>
      </c>
      <c r="AL83" s="10" t="s">
        <v>108</v>
      </c>
      <c r="AM83" s="5" t="s">
        <v>108</v>
      </c>
      <c r="AN83" s="5" t="s">
        <v>108</v>
      </c>
      <c r="AO83" s="5" t="s">
        <v>108</v>
      </c>
      <c r="AP83" s="5" t="s">
        <v>108</v>
      </c>
      <c r="AQ83" s="5" t="s">
        <v>108</v>
      </c>
      <c r="AR83" s="5" t="s">
        <v>108</v>
      </c>
      <c r="AS83" s="5" t="s">
        <v>108</v>
      </c>
      <c r="AT83" s="5" t="s">
        <v>108</v>
      </c>
      <c r="AU83" s="5" t="s">
        <v>108</v>
      </c>
      <c r="AV83" s="5" t="s">
        <v>108</v>
      </c>
      <c r="AW83" s="5" t="s">
        <v>108</v>
      </c>
      <c r="AX83" s="5" t="s">
        <v>108</v>
      </c>
      <c r="AY83" s="5" t="s">
        <v>108</v>
      </c>
      <c r="AZ83" s="5" t="s">
        <v>108</v>
      </c>
      <c r="BA83" s="5" t="s">
        <v>108</v>
      </c>
      <c r="BB83" s="5" t="s">
        <v>108</v>
      </c>
      <c r="BC83" s="5" t="s">
        <v>108</v>
      </c>
      <c r="BD83" s="5" t="s">
        <v>108</v>
      </c>
      <c r="BE83" s="5" t="s">
        <v>108</v>
      </c>
      <c r="BF83" s="5" t="s">
        <v>108</v>
      </c>
      <c r="BG83" s="5" t="s">
        <v>108</v>
      </c>
      <c r="BH83" s="5" t="s">
        <v>108</v>
      </c>
      <c r="BI83" s="5" t="s">
        <v>108</v>
      </c>
      <c r="BJ83" s="5" t="s">
        <v>108</v>
      </c>
      <c r="BK83" s="5" t="s">
        <v>108</v>
      </c>
      <c r="BL83" s="5" t="s">
        <v>108</v>
      </c>
      <c r="BM83" s="5" t="s">
        <v>108</v>
      </c>
      <c r="BN83" s="5" t="s">
        <v>108</v>
      </c>
      <c r="BO83" s="5" t="s">
        <v>108</v>
      </c>
      <c r="BP83" s="5" t="s">
        <v>108</v>
      </c>
      <c r="BQ83" s="5" t="s">
        <v>108</v>
      </c>
      <c r="BR83" s="5" t="s">
        <v>108</v>
      </c>
      <c r="BS83" s="5" t="s">
        <v>108</v>
      </c>
      <c r="BT83" s="5" t="s">
        <v>108</v>
      </c>
      <c r="BU83" s="5" t="s">
        <v>108</v>
      </c>
      <c r="BV83" s="5" t="s">
        <v>108</v>
      </c>
      <c r="BW83" s="5" t="s">
        <v>108</v>
      </c>
      <c r="BX83" s="5" t="s">
        <v>108</v>
      </c>
      <c r="BY83" s="10" t="s">
        <v>108</v>
      </c>
      <c r="BZ83" s="10" t="s">
        <v>108</v>
      </c>
      <c r="CA83" s="5" t="s">
        <v>931</v>
      </c>
      <c r="CB83" s="5" t="s">
        <v>108</v>
      </c>
      <c r="CC83" s="5" t="s">
        <v>108</v>
      </c>
      <c r="CD83" s="5" t="s">
        <v>108</v>
      </c>
      <c r="CE83" s="5" t="s">
        <v>108</v>
      </c>
      <c r="CF83" s="5" t="s">
        <v>108</v>
      </c>
      <c r="CG83" s="5" t="s">
        <v>108</v>
      </c>
      <c r="CH83" s="5" t="s">
        <v>108</v>
      </c>
      <c r="CI83" s="5" t="s">
        <v>108</v>
      </c>
      <c r="CJ83" s="5" t="s">
        <v>108</v>
      </c>
      <c r="CK83" s="5" t="s">
        <v>108</v>
      </c>
      <c r="CL83" s="5" t="s">
        <v>108</v>
      </c>
      <c r="CM83" s="5" t="s">
        <v>108</v>
      </c>
      <c r="CN83" s="5" t="s">
        <v>108</v>
      </c>
      <c r="CO83" s="5" t="s">
        <v>108</v>
      </c>
      <c r="CP83" s="5" t="s">
        <v>108</v>
      </c>
      <c r="CQ83" s="5" t="s">
        <v>108</v>
      </c>
      <c r="CR83" s="5" t="s">
        <v>108</v>
      </c>
      <c r="CS83" s="5" t="s">
        <v>932</v>
      </c>
      <c r="CT83" s="5" t="s">
        <v>108</v>
      </c>
      <c r="CU83" s="5" t="s">
        <v>108</v>
      </c>
      <c r="CV83" s="5" t="s">
        <v>108</v>
      </c>
      <c r="CW83" s="5" t="s">
        <v>108</v>
      </c>
      <c r="CX83" s="5" t="s">
        <v>108</v>
      </c>
      <c r="CY83" s="13" t="s">
        <v>933</v>
      </c>
      <c r="CZ83" s="6"/>
      <c r="DA83" s="6"/>
      <c r="DB83" s="6"/>
      <c r="DC83" s="6"/>
      <c r="DD83" s="6"/>
      <c r="DE83" s="6"/>
      <c r="DF83" s="6"/>
      <c r="DG83" s="6"/>
      <c r="DH83" s="6"/>
      <c r="DI83" s="6"/>
    </row>
    <row r="84">
      <c r="A84" s="5" t="s">
        <v>103</v>
      </c>
      <c r="B84" s="5" t="s">
        <v>362</v>
      </c>
      <c r="C84" s="5" t="s">
        <v>934</v>
      </c>
      <c r="D84" s="5">
        <v>24646.0</v>
      </c>
      <c r="E84" s="5" t="s">
        <v>415</v>
      </c>
      <c r="F84" s="5">
        <v>2001.0</v>
      </c>
      <c r="G84" s="5" t="s">
        <v>316</v>
      </c>
      <c r="H84" s="5">
        <v>13.0</v>
      </c>
      <c r="I84" s="5" t="s">
        <v>217</v>
      </c>
      <c r="J84" s="5" t="s">
        <v>110</v>
      </c>
      <c r="K84" s="5" t="s">
        <v>111</v>
      </c>
      <c r="L84" s="5" t="s">
        <v>108</v>
      </c>
      <c r="M84" s="5" t="s">
        <v>281</v>
      </c>
      <c r="N84" s="5">
        <v>1.0</v>
      </c>
      <c r="O84" s="10" t="s">
        <v>935</v>
      </c>
      <c r="P84" s="5" t="s">
        <v>936</v>
      </c>
      <c r="Q84" s="5" t="s">
        <v>937</v>
      </c>
      <c r="R84" s="5" t="s">
        <v>938</v>
      </c>
      <c r="S84" s="5" t="s">
        <v>939</v>
      </c>
      <c r="T84" s="5" t="s">
        <v>108</v>
      </c>
      <c r="U84" s="5" t="s">
        <v>108</v>
      </c>
      <c r="V84" s="5" t="s">
        <v>108</v>
      </c>
      <c r="W84" s="5" t="s">
        <v>108</v>
      </c>
      <c r="X84" s="5">
        <v>700.0</v>
      </c>
      <c r="Y84" s="5" t="s">
        <v>274</v>
      </c>
      <c r="Z84" s="5" t="s">
        <v>108</v>
      </c>
      <c r="AA84" s="5" t="s">
        <v>286</v>
      </c>
      <c r="AB84" s="5">
        <v>70.0</v>
      </c>
      <c r="AC84" s="5" t="s">
        <v>940</v>
      </c>
      <c r="AD84" s="5" t="s">
        <v>941</v>
      </c>
      <c r="AE84" s="5" t="s">
        <v>108</v>
      </c>
      <c r="AF84" s="5" t="s">
        <v>108</v>
      </c>
      <c r="AG84" s="5" t="s">
        <v>108</v>
      </c>
      <c r="AH84" s="6">
        <f>(6+10)/2</f>
        <v>8</v>
      </c>
      <c r="AI84" s="15" t="s">
        <v>108</v>
      </c>
      <c r="AJ84" s="14" t="s">
        <v>108</v>
      </c>
      <c r="AK84" s="5" t="s">
        <v>108</v>
      </c>
      <c r="AL84" s="10" t="s">
        <v>108</v>
      </c>
      <c r="AM84" s="5">
        <v>1.0</v>
      </c>
      <c r="AN84" s="5" t="s">
        <v>108</v>
      </c>
      <c r="AO84" s="5" t="s">
        <v>108</v>
      </c>
      <c r="AP84" s="5" t="s">
        <v>108</v>
      </c>
      <c r="AQ84" s="5" t="s">
        <v>108</v>
      </c>
      <c r="AR84" s="5" t="s">
        <v>108</v>
      </c>
      <c r="AS84" s="5" t="s">
        <v>108</v>
      </c>
      <c r="AT84" s="5" t="s">
        <v>108</v>
      </c>
      <c r="AU84" s="5" t="s">
        <v>108</v>
      </c>
      <c r="AV84" s="5" t="s">
        <v>108</v>
      </c>
      <c r="AW84" s="5" t="s">
        <v>147</v>
      </c>
      <c r="AX84" s="5" t="s">
        <v>561</v>
      </c>
      <c r="AY84" s="5" t="s">
        <v>108</v>
      </c>
      <c r="AZ84" s="5" t="s">
        <v>108</v>
      </c>
      <c r="BA84" s="5" t="s">
        <v>108</v>
      </c>
      <c r="BB84" s="5" t="s">
        <v>108</v>
      </c>
      <c r="BC84" s="5" t="s">
        <v>108</v>
      </c>
      <c r="BD84" s="5" t="s">
        <v>108</v>
      </c>
      <c r="BE84" s="5" t="s">
        <v>108</v>
      </c>
      <c r="BF84" s="5" t="s">
        <v>108</v>
      </c>
      <c r="BG84" s="5" t="s">
        <v>108</v>
      </c>
      <c r="BH84" s="5" t="s">
        <v>108</v>
      </c>
      <c r="BI84" s="5" t="s">
        <v>108</v>
      </c>
      <c r="BJ84" s="5" t="s">
        <v>108</v>
      </c>
      <c r="BK84" s="5" t="s">
        <v>108</v>
      </c>
      <c r="BL84" s="5" t="s">
        <v>108</v>
      </c>
      <c r="BM84" s="5" t="s">
        <v>108</v>
      </c>
      <c r="BN84" s="5" t="s">
        <v>108</v>
      </c>
      <c r="BO84" s="5" t="s">
        <v>108</v>
      </c>
      <c r="BP84" s="5" t="s">
        <v>108</v>
      </c>
      <c r="BQ84" s="5" t="s">
        <v>108</v>
      </c>
      <c r="BR84" s="5" t="s">
        <v>108</v>
      </c>
      <c r="BS84" s="5" t="s">
        <v>942</v>
      </c>
      <c r="BT84" s="5" t="s">
        <v>108</v>
      </c>
      <c r="BU84" s="5" t="s">
        <v>943</v>
      </c>
      <c r="BV84" s="5" t="s">
        <v>121</v>
      </c>
      <c r="BW84" s="5" t="s">
        <v>944</v>
      </c>
      <c r="BX84" s="5" t="s">
        <v>122</v>
      </c>
      <c r="BY84" s="10" t="s">
        <v>108</v>
      </c>
      <c r="BZ84" s="10" t="s">
        <v>108</v>
      </c>
      <c r="CA84" s="5" t="s">
        <v>108</v>
      </c>
      <c r="CB84" s="5" t="s">
        <v>108</v>
      </c>
      <c r="CC84" s="5" t="s">
        <v>108</v>
      </c>
      <c r="CD84" s="5" t="s">
        <v>108</v>
      </c>
      <c r="CE84" s="5" t="s">
        <v>108</v>
      </c>
      <c r="CF84" s="5" t="s">
        <v>108</v>
      </c>
      <c r="CG84" s="5" t="s">
        <v>108</v>
      </c>
      <c r="CH84" s="5" t="s">
        <v>108</v>
      </c>
      <c r="CI84" s="5" t="s">
        <v>108</v>
      </c>
      <c r="CJ84" s="5" t="s">
        <v>108</v>
      </c>
      <c r="CK84" s="5" t="s">
        <v>108</v>
      </c>
      <c r="CL84" s="5" t="s">
        <v>108</v>
      </c>
      <c r="CM84" s="5" t="s">
        <v>108</v>
      </c>
      <c r="CN84" s="5" t="s">
        <v>108</v>
      </c>
      <c r="CO84" s="5" t="s">
        <v>108</v>
      </c>
      <c r="CP84" s="5" t="s">
        <v>108</v>
      </c>
      <c r="CQ84" s="5" t="s">
        <v>108</v>
      </c>
      <c r="CR84" s="5" t="s">
        <v>108</v>
      </c>
      <c r="CS84" s="5" t="s">
        <v>108</v>
      </c>
      <c r="CT84" s="10" t="s">
        <v>945</v>
      </c>
      <c r="CU84" s="5" t="s">
        <v>108</v>
      </c>
      <c r="CV84" s="5" t="s">
        <v>108</v>
      </c>
      <c r="CW84" s="5" t="s">
        <v>108</v>
      </c>
      <c r="CX84" s="5" t="s">
        <v>108</v>
      </c>
      <c r="CY84" s="13" t="s">
        <v>946</v>
      </c>
      <c r="CZ84" s="6"/>
      <c r="DA84" s="6"/>
      <c r="DB84" s="6"/>
      <c r="DC84" s="6"/>
      <c r="DD84" s="6"/>
      <c r="DE84" s="6"/>
      <c r="DF84" s="6"/>
      <c r="DG84" s="6"/>
      <c r="DH84" s="6"/>
      <c r="DI84" s="6"/>
    </row>
    <row r="85">
      <c r="A85" s="5" t="s">
        <v>103</v>
      </c>
      <c r="B85" s="5" t="s">
        <v>362</v>
      </c>
      <c r="C85" s="5" t="s">
        <v>947</v>
      </c>
      <c r="D85" s="5">
        <v>17455.0</v>
      </c>
      <c r="E85" s="5" t="s">
        <v>415</v>
      </c>
      <c r="F85" s="5">
        <v>2007.0</v>
      </c>
      <c r="G85" s="5" t="s">
        <v>400</v>
      </c>
      <c r="H85" s="5">
        <v>28.0</v>
      </c>
      <c r="I85" s="5" t="s">
        <v>109</v>
      </c>
      <c r="J85" s="5" t="s">
        <v>110</v>
      </c>
      <c r="K85" s="5" t="s">
        <v>111</v>
      </c>
      <c r="L85" s="5" t="s">
        <v>108</v>
      </c>
      <c r="M85" s="5" t="s">
        <v>140</v>
      </c>
      <c r="N85" s="5">
        <v>3.0</v>
      </c>
      <c r="O85" s="10" t="s">
        <v>948</v>
      </c>
      <c r="P85" s="5" t="s">
        <v>949</v>
      </c>
      <c r="Q85" s="5" t="s">
        <v>950</v>
      </c>
      <c r="R85" s="5" t="s">
        <v>951</v>
      </c>
      <c r="S85" s="5" t="s">
        <v>952</v>
      </c>
      <c r="T85" s="5" t="s">
        <v>108</v>
      </c>
      <c r="U85" s="5" t="s">
        <v>108</v>
      </c>
      <c r="V85" s="5" t="s">
        <v>108</v>
      </c>
      <c r="W85" s="5" t="s">
        <v>108</v>
      </c>
      <c r="X85" s="5">
        <v>1530.0</v>
      </c>
      <c r="Y85" s="5" t="s">
        <v>108</v>
      </c>
      <c r="Z85" s="5" t="s">
        <v>108</v>
      </c>
      <c r="AA85" s="5" t="s">
        <v>159</v>
      </c>
      <c r="AB85" s="5">
        <v>14.0</v>
      </c>
      <c r="AC85" s="5" t="s">
        <v>953</v>
      </c>
      <c r="AD85" s="5" t="s">
        <v>634</v>
      </c>
      <c r="AE85" s="5" t="s">
        <v>108</v>
      </c>
      <c r="AF85" s="5" t="s">
        <v>108</v>
      </c>
      <c r="AG85" s="5" t="s">
        <v>108</v>
      </c>
      <c r="AH85" s="5">
        <v>0.3</v>
      </c>
      <c r="AI85" s="11">
        <f t="shared" ref="AI85:AI86" si="27">CONVERT(AK85, "yd", "m")</f>
        <v>114.3</v>
      </c>
      <c r="AJ85" s="12">
        <f t="shared" ref="AJ85:AJ86" si="28">CONVERT(AI85, "m", "ft")</f>
        <v>375</v>
      </c>
      <c r="AK85" s="5">
        <v>125.0</v>
      </c>
      <c r="AL85" s="10" t="s">
        <v>108</v>
      </c>
      <c r="AM85" s="5">
        <v>1.0</v>
      </c>
      <c r="AN85" s="5">
        <v>7.0</v>
      </c>
      <c r="AO85" s="5" t="s">
        <v>108</v>
      </c>
      <c r="AP85" s="5" t="s">
        <v>108</v>
      </c>
      <c r="AQ85" s="5" t="s">
        <v>108</v>
      </c>
      <c r="AR85" s="5" t="s">
        <v>108</v>
      </c>
      <c r="AS85" s="5" t="s">
        <v>108</v>
      </c>
      <c r="AT85" s="5" t="s">
        <v>108</v>
      </c>
      <c r="AU85" s="5" t="s">
        <v>108</v>
      </c>
      <c r="AV85" s="5" t="s">
        <v>108</v>
      </c>
      <c r="AW85" s="5" t="s">
        <v>289</v>
      </c>
      <c r="AX85" s="5" t="s">
        <v>108</v>
      </c>
      <c r="AY85" s="5" t="s">
        <v>108</v>
      </c>
      <c r="AZ85" s="5" t="s">
        <v>108</v>
      </c>
      <c r="BA85" s="5" t="s">
        <v>108</v>
      </c>
      <c r="BB85" s="5" t="s">
        <v>108</v>
      </c>
      <c r="BC85" s="5" t="s">
        <v>108</v>
      </c>
      <c r="BD85" s="5" t="s">
        <v>108</v>
      </c>
      <c r="BE85" s="5" t="s">
        <v>108</v>
      </c>
      <c r="BF85" s="5" t="s">
        <v>108</v>
      </c>
      <c r="BG85" s="5" t="s">
        <v>108</v>
      </c>
      <c r="BH85" s="5" t="s">
        <v>108</v>
      </c>
      <c r="BI85" s="5" t="s">
        <v>108</v>
      </c>
      <c r="BJ85" s="5" t="s">
        <v>108</v>
      </c>
      <c r="BK85" s="5" t="s">
        <v>108</v>
      </c>
      <c r="BL85" s="5" t="s">
        <v>108</v>
      </c>
      <c r="BM85" s="5" t="s">
        <v>108</v>
      </c>
      <c r="BN85" s="5" t="s">
        <v>108</v>
      </c>
      <c r="BO85" s="5" t="s">
        <v>108</v>
      </c>
      <c r="BP85" s="5" t="s">
        <v>755</v>
      </c>
      <c r="BQ85" s="5" t="s">
        <v>108</v>
      </c>
      <c r="BR85" s="5" t="s">
        <v>108</v>
      </c>
      <c r="BS85" s="5" t="s">
        <v>108</v>
      </c>
      <c r="BT85" s="5" t="s">
        <v>108</v>
      </c>
      <c r="BU85" s="5" t="s">
        <v>954</v>
      </c>
      <c r="BV85" s="5" t="s">
        <v>108</v>
      </c>
      <c r="BW85" s="5" t="s">
        <v>108</v>
      </c>
      <c r="BX85" s="5" t="s">
        <v>122</v>
      </c>
      <c r="BY85" s="10" t="s">
        <v>108</v>
      </c>
      <c r="BZ85" s="10" t="s">
        <v>108</v>
      </c>
      <c r="CA85" s="5" t="s">
        <v>108</v>
      </c>
      <c r="CB85" s="5" t="s">
        <v>108</v>
      </c>
      <c r="CC85" s="5" t="s">
        <v>108</v>
      </c>
      <c r="CD85" s="5" t="s">
        <v>108</v>
      </c>
      <c r="CE85" s="5" t="s">
        <v>108</v>
      </c>
      <c r="CF85" s="5" t="s">
        <v>108</v>
      </c>
      <c r="CG85" s="5" t="s">
        <v>108</v>
      </c>
      <c r="CH85" s="5" t="s">
        <v>108</v>
      </c>
      <c r="CI85" s="5" t="s">
        <v>108</v>
      </c>
      <c r="CJ85" s="5" t="s">
        <v>108</v>
      </c>
      <c r="CK85" s="5" t="s">
        <v>108</v>
      </c>
      <c r="CL85" s="5" t="s">
        <v>108</v>
      </c>
      <c r="CM85" s="5" t="s">
        <v>108</v>
      </c>
      <c r="CN85" s="5" t="s">
        <v>108</v>
      </c>
      <c r="CO85" s="5" t="s">
        <v>108</v>
      </c>
      <c r="CP85" s="5" t="s">
        <v>108</v>
      </c>
      <c r="CQ85" s="5" t="s">
        <v>108</v>
      </c>
      <c r="CR85" s="5" t="s">
        <v>108</v>
      </c>
      <c r="CS85" s="5" t="s">
        <v>108</v>
      </c>
      <c r="CT85" s="10" t="s">
        <v>955</v>
      </c>
      <c r="CU85" s="5" t="s">
        <v>108</v>
      </c>
      <c r="CV85" s="5" t="s">
        <v>108</v>
      </c>
      <c r="CW85" s="5" t="s">
        <v>108</v>
      </c>
      <c r="CX85" s="5" t="s">
        <v>108</v>
      </c>
      <c r="CY85" s="13" t="s">
        <v>956</v>
      </c>
      <c r="CZ85" s="6"/>
      <c r="DA85" s="6"/>
      <c r="DB85" s="6"/>
      <c r="DC85" s="6"/>
      <c r="DD85" s="6"/>
      <c r="DE85" s="6"/>
      <c r="DF85" s="6"/>
      <c r="DG85" s="6"/>
      <c r="DH85" s="6"/>
      <c r="DI85" s="6"/>
    </row>
    <row r="86">
      <c r="A86" s="5" t="s">
        <v>103</v>
      </c>
      <c r="B86" s="5" t="s">
        <v>362</v>
      </c>
      <c r="C86" s="5" t="s">
        <v>957</v>
      </c>
      <c r="D86" s="5">
        <v>7235.0</v>
      </c>
      <c r="E86" s="5" t="s">
        <v>108</v>
      </c>
      <c r="F86" s="5">
        <v>1949.0</v>
      </c>
      <c r="G86" s="5" t="s">
        <v>108</v>
      </c>
      <c r="H86" s="5" t="s">
        <v>108</v>
      </c>
      <c r="I86" s="5" t="s">
        <v>153</v>
      </c>
      <c r="J86" s="5" t="s">
        <v>110</v>
      </c>
      <c r="K86" s="5" t="s">
        <v>111</v>
      </c>
      <c r="L86" s="5" t="s">
        <v>108</v>
      </c>
      <c r="M86" s="5" t="s">
        <v>140</v>
      </c>
      <c r="N86" s="5">
        <v>2.0</v>
      </c>
      <c r="O86" s="10" t="s">
        <v>958</v>
      </c>
      <c r="P86" s="5" t="s">
        <v>959</v>
      </c>
      <c r="Q86" s="5" t="s">
        <v>960</v>
      </c>
      <c r="R86" s="5" t="s">
        <v>961</v>
      </c>
      <c r="S86" s="5" t="s">
        <v>962</v>
      </c>
      <c r="T86" s="5" t="s">
        <v>108</v>
      </c>
      <c r="U86" s="5" t="s">
        <v>108</v>
      </c>
      <c r="V86" s="5" t="s">
        <v>108</v>
      </c>
      <c r="W86" s="5" t="s">
        <v>108</v>
      </c>
      <c r="X86" s="5">
        <v>1507.0</v>
      </c>
      <c r="Y86" s="5" t="s">
        <v>193</v>
      </c>
      <c r="Z86" s="5" t="s">
        <v>170</v>
      </c>
      <c r="AA86" s="5" t="s">
        <v>108</v>
      </c>
      <c r="AB86" s="5" t="s">
        <v>108</v>
      </c>
      <c r="AC86" s="5" t="s">
        <v>963</v>
      </c>
      <c r="AD86" s="5" t="s">
        <v>108</v>
      </c>
      <c r="AE86" s="5" t="s">
        <v>108</v>
      </c>
      <c r="AF86" s="5" t="s">
        <v>108</v>
      </c>
      <c r="AG86" s="5" t="s">
        <v>108</v>
      </c>
      <c r="AH86" s="5" t="s">
        <v>108</v>
      </c>
      <c r="AI86" s="11">
        <f t="shared" si="27"/>
        <v>64.008</v>
      </c>
      <c r="AJ86" s="12">
        <f t="shared" si="28"/>
        <v>210</v>
      </c>
      <c r="AK86" s="5">
        <v>70.0</v>
      </c>
      <c r="AL86" s="10" t="s">
        <v>108</v>
      </c>
      <c r="AM86" s="5">
        <v>1.0</v>
      </c>
      <c r="AN86" s="5">
        <v>8.0</v>
      </c>
      <c r="AO86" s="5" t="s">
        <v>108</v>
      </c>
      <c r="AP86" s="5" t="s">
        <v>108</v>
      </c>
      <c r="AQ86" s="5" t="s">
        <v>108</v>
      </c>
      <c r="AR86" s="5" t="s">
        <v>108</v>
      </c>
      <c r="AS86" s="5" t="s">
        <v>108</v>
      </c>
      <c r="AT86" s="5" t="s">
        <v>108</v>
      </c>
      <c r="AU86" s="5" t="s">
        <v>108</v>
      </c>
      <c r="AV86" s="5" t="s">
        <v>108</v>
      </c>
      <c r="AW86" s="5" t="s">
        <v>235</v>
      </c>
      <c r="AX86" s="5" t="s">
        <v>108</v>
      </c>
      <c r="AY86" s="5" t="s">
        <v>108</v>
      </c>
      <c r="AZ86" s="5">
        <v>3.5</v>
      </c>
      <c r="BA86" s="5" t="s">
        <v>108</v>
      </c>
      <c r="BB86" s="5" t="s">
        <v>108</v>
      </c>
      <c r="BC86" s="5" t="s">
        <v>108</v>
      </c>
      <c r="BD86" s="5" t="s">
        <v>108</v>
      </c>
      <c r="BE86" s="5" t="s">
        <v>108</v>
      </c>
      <c r="BF86" s="5" t="s">
        <v>108</v>
      </c>
      <c r="BG86" s="5" t="s">
        <v>108</v>
      </c>
      <c r="BH86" s="5" t="s">
        <v>108</v>
      </c>
      <c r="BI86" s="5" t="s">
        <v>108</v>
      </c>
      <c r="BJ86" s="5" t="s">
        <v>108</v>
      </c>
      <c r="BK86" s="5" t="s">
        <v>108</v>
      </c>
      <c r="BL86" s="5" t="s">
        <v>964</v>
      </c>
      <c r="BM86" s="5" t="s">
        <v>108</v>
      </c>
      <c r="BN86" s="5" t="s">
        <v>108</v>
      </c>
      <c r="BO86" s="5" t="s">
        <v>108</v>
      </c>
      <c r="BP86" s="5" t="s">
        <v>108</v>
      </c>
      <c r="BQ86" s="5" t="s">
        <v>690</v>
      </c>
      <c r="BR86" s="5" t="s">
        <v>108</v>
      </c>
      <c r="BS86" s="5" t="s">
        <v>965</v>
      </c>
      <c r="BT86" s="5" t="s">
        <v>108</v>
      </c>
      <c r="BU86" s="5" t="s">
        <v>966</v>
      </c>
      <c r="BV86" s="5" t="s">
        <v>108</v>
      </c>
      <c r="BW86" s="5" t="s">
        <v>108</v>
      </c>
      <c r="BX86" s="5" t="s">
        <v>122</v>
      </c>
      <c r="BY86" s="10" t="s">
        <v>108</v>
      </c>
      <c r="BZ86" s="10" t="s">
        <v>108</v>
      </c>
      <c r="CA86" s="5" t="s">
        <v>108</v>
      </c>
      <c r="CB86" s="5" t="s">
        <v>108</v>
      </c>
      <c r="CC86" s="5" t="s">
        <v>108</v>
      </c>
      <c r="CD86" s="5" t="s">
        <v>108</v>
      </c>
      <c r="CE86" s="5" t="s">
        <v>108</v>
      </c>
      <c r="CF86" s="5" t="s">
        <v>108</v>
      </c>
      <c r="CG86" s="5" t="s">
        <v>108</v>
      </c>
      <c r="CH86" s="5" t="s">
        <v>108</v>
      </c>
      <c r="CI86" s="5" t="s">
        <v>108</v>
      </c>
      <c r="CJ86" s="5" t="s">
        <v>108</v>
      </c>
      <c r="CK86" s="5" t="s">
        <v>108</v>
      </c>
      <c r="CL86" s="5" t="s">
        <v>108</v>
      </c>
      <c r="CM86" s="5" t="s">
        <v>108</v>
      </c>
      <c r="CN86" s="5" t="s">
        <v>108</v>
      </c>
      <c r="CO86" s="5" t="s">
        <v>108</v>
      </c>
      <c r="CP86" s="5" t="s">
        <v>108</v>
      </c>
      <c r="CQ86" s="5" t="s">
        <v>108</v>
      </c>
      <c r="CR86" s="5" t="s">
        <v>108</v>
      </c>
      <c r="CS86" s="5" t="s">
        <v>108</v>
      </c>
      <c r="CT86" s="10" t="s">
        <v>967</v>
      </c>
      <c r="CU86" s="5" t="s">
        <v>108</v>
      </c>
      <c r="CV86" s="5" t="s">
        <v>108</v>
      </c>
      <c r="CW86" s="5" t="s">
        <v>108</v>
      </c>
      <c r="CX86" s="5" t="s">
        <v>108</v>
      </c>
      <c r="CY86" s="13" t="s">
        <v>968</v>
      </c>
      <c r="CZ86" s="6"/>
      <c r="DA86" s="6"/>
      <c r="DB86" s="6"/>
      <c r="DC86" s="6"/>
      <c r="DD86" s="6"/>
      <c r="DE86" s="6"/>
      <c r="DF86" s="6"/>
      <c r="DG86" s="6"/>
      <c r="DH86" s="6"/>
      <c r="DI86" s="6"/>
    </row>
    <row r="87">
      <c r="A87" s="5" t="s">
        <v>103</v>
      </c>
      <c r="B87" s="5" t="s">
        <v>362</v>
      </c>
      <c r="C87" s="5" t="s">
        <v>957</v>
      </c>
      <c r="D87" s="5">
        <v>416.0</v>
      </c>
      <c r="E87" s="5" t="s">
        <v>969</v>
      </c>
      <c r="F87" s="5">
        <v>1983.0</v>
      </c>
      <c r="G87" s="5" t="s">
        <v>244</v>
      </c>
      <c r="H87" s="5">
        <v>15.0</v>
      </c>
      <c r="I87" s="5" t="s">
        <v>139</v>
      </c>
      <c r="J87" s="5" t="s">
        <v>110</v>
      </c>
      <c r="K87" s="5" t="s">
        <v>111</v>
      </c>
      <c r="L87" s="5" t="s">
        <v>108</v>
      </c>
      <c r="M87" s="5" t="s">
        <v>281</v>
      </c>
      <c r="N87" s="5">
        <v>2.0</v>
      </c>
      <c r="O87" s="10" t="s">
        <v>970</v>
      </c>
      <c r="P87" s="5" t="s">
        <v>971</v>
      </c>
      <c r="Q87" s="5" t="s">
        <v>972</v>
      </c>
      <c r="R87" s="5" t="s">
        <v>971</v>
      </c>
      <c r="S87" s="5" t="s">
        <v>108</v>
      </c>
      <c r="T87" s="5" t="s">
        <v>108</v>
      </c>
      <c r="U87" s="5" t="s">
        <v>108</v>
      </c>
      <c r="V87" s="5" t="s">
        <v>108</v>
      </c>
      <c r="W87" s="5" t="s">
        <v>108</v>
      </c>
      <c r="X87" s="5" t="s">
        <v>108</v>
      </c>
      <c r="Y87" s="5" t="s">
        <v>108</v>
      </c>
      <c r="Z87" s="5" t="s">
        <v>108</v>
      </c>
      <c r="AA87" s="5" t="s">
        <v>144</v>
      </c>
      <c r="AB87" s="5">
        <v>81.98</v>
      </c>
      <c r="AC87" s="5" t="s">
        <v>973</v>
      </c>
      <c r="AD87" s="5" t="s">
        <v>502</v>
      </c>
      <c r="AE87" s="5" t="s">
        <v>108</v>
      </c>
      <c r="AF87" s="5" t="s">
        <v>108</v>
      </c>
      <c r="AG87" s="5" t="s">
        <v>108</v>
      </c>
      <c r="AH87" s="5" t="s">
        <v>108</v>
      </c>
      <c r="AI87" s="15" t="s">
        <v>108</v>
      </c>
      <c r="AJ87" s="14" t="s">
        <v>108</v>
      </c>
      <c r="AK87" s="5" t="s">
        <v>108</v>
      </c>
      <c r="AL87" s="10" t="s">
        <v>121</v>
      </c>
      <c r="AM87" s="5">
        <v>1.0</v>
      </c>
      <c r="AN87" s="5">
        <v>7.0</v>
      </c>
      <c r="AO87" s="5" t="s">
        <v>108</v>
      </c>
      <c r="AP87" s="5" t="s">
        <v>108</v>
      </c>
      <c r="AQ87" s="5" t="s">
        <v>108</v>
      </c>
      <c r="AR87" s="5" t="s">
        <v>108</v>
      </c>
      <c r="AS87" s="5" t="s">
        <v>108</v>
      </c>
      <c r="AT87" s="5" t="s">
        <v>108</v>
      </c>
      <c r="AU87" s="5" t="s">
        <v>108</v>
      </c>
      <c r="AV87" s="5" t="s">
        <v>108</v>
      </c>
      <c r="AW87" s="5" t="s">
        <v>289</v>
      </c>
      <c r="AX87" s="5" t="s">
        <v>108</v>
      </c>
      <c r="AY87" s="5" t="s">
        <v>108</v>
      </c>
      <c r="AZ87" s="5" t="s">
        <v>108</v>
      </c>
      <c r="BA87" s="5" t="s">
        <v>108</v>
      </c>
      <c r="BB87" s="5" t="s">
        <v>108</v>
      </c>
      <c r="BC87" s="5" t="s">
        <v>108</v>
      </c>
      <c r="BD87" s="5" t="s">
        <v>108</v>
      </c>
      <c r="BE87" s="5" t="s">
        <v>108</v>
      </c>
      <c r="BF87" s="5" t="s">
        <v>108</v>
      </c>
      <c r="BG87" s="5" t="s">
        <v>108</v>
      </c>
      <c r="BH87" s="5" t="s">
        <v>108</v>
      </c>
      <c r="BI87" s="5" t="s">
        <v>108</v>
      </c>
      <c r="BJ87" s="5" t="s">
        <v>108</v>
      </c>
      <c r="BK87" s="5" t="s">
        <v>108</v>
      </c>
      <c r="BL87" s="5" t="s">
        <v>481</v>
      </c>
      <c r="BM87" s="5" t="s">
        <v>624</v>
      </c>
      <c r="BN87" s="5" t="s">
        <v>108</v>
      </c>
      <c r="BO87" s="5" t="s">
        <v>108</v>
      </c>
      <c r="BP87" s="5" t="s">
        <v>383</v>
      </c>
      <c r="BQ87" s="5" t="s">
        <v>108</v>
      </c>
      <c r="BR87" s="5" t="s">
        <v>108</v>
      </c>
      <c r="BS87" s="5" t="s">
        <v>974</v>
      </c>
      <c r="BT87" s="5" t="s">
        <v>108</v>
      </c>
      <c r="BU87" s="5" t="s">
        <v>975</v>
      </c>
      <c r="BV87" s="5" t="s">
        <v>108</v>
      </c>
      <c r="BW87" s="5" t="s">
        <v>976</v>
      </c>
      <c r="BX87" s="5" t="s">
        <v>122</v>
      </c>
      <c r="BY87" s="10" t="s">
        <v>108</v>
      </c>
      <c r="BZ87" s="10" t="s">
        <v>108</v>
      </c>
      <c r="CA87" s="5" t="s">
        <v>108</v>
      </c>
      <c r="CB87" s="5" t="s">
        <v>108</v>
      </c>
      <c r="CC87" s="5" t="s">
        <v>108</v>
      </c>
      <c r="CD87" s="5">
        <v>1.0</v>
      </c>
      <c r="CE87" s="5" t="s">
        <v>108</v>
      </c>
      <c r="CF87" s="5" t="s">
        <v>108</v>
      </c>
      <c r="CG87" s="5">
        <v>12.5</v>
      </c>
      <c r="CH87" s="5">
        <v>3.75</v>
      </c>
      <c r="CI87" s="5" t="s">
        <v>108</v>
      </c>
      <c r="CJ87" s="5">
        <v>0.25</v>
      </c>
      <c r="CK87" s="5" t="s">
        <v>108</v>
      </c>
      <c r="CL87" s="5" t="s">
        <v>108</v>
      </c>
      <c r="CM87" s="5" t="s">
        <v>108</v>
      </c>
      <c r="CN87" s="5" t="s">
        <v>108</v>
      </c>
      <c r="CO87" s="5" t="s">
        <v>121</v>
      </c>
      <c r="CP87" s="5">
        <v>3.0</v>
      </c>
      <c r="CQ87" s="5" t="s">
        <v>108</v>
      </c>
      <c r="CR87" s="5" t="s">
        <v>108</v>
      </c>
      <c r="CS87" s="5" t="s">
        <v>108</v>
      </c>
      <c r="CT87" s="5" t="s">
        <v>108</v>
      </c>
      <c r="CU87" s="5" t="s">
        <v>108</v>
      </c>
      <c r="CV87" s="5" t="s">
        <v>108</v>
      </c>
      <c r="CW87" s="5" t="s">
        <v>108</v>
      </c>
      <c r="CX87" s="5" t="s">
        <v>108</v>
      </c>
      <c r="CY87" s="13" t="s">
        <v>977</v>
      </c>
      <c r="CZ87" s="6"/>
      <c r="DA87" s="6"/>
      <c r="DB87" s="6"/>
      <c r="DC87" s="6"/>
      <c r="DD87" s="6"/>
      <c r="DE87" s="6"/>
      <c r="DF87" s="6"/>
      <c r="DG87" s="6"/>
      <c r="DH87" s="6"/>
      <c r="DI87" s="6"/>
    </row>
    <row r="88">
      <c r="A88" s="5" t="s">
        <v>103</v>
      </c>
      <c r="B88" s="5" t="s">
        <v>362</v>
      </c>
      <c r="C88" s="5" t="s">
        <v>957</v>
      </c>
      <c r="D88" s="5">
        <v>25559.0</v>
      </c>
      <c r="E88" s="5" t="s">
        <v>374</v>
      </c>
      <c r="F88" s="5">
        <v>2009.0</v>
      </c>
      <c r="G88" s="5" t="s">
        <v>107</v>
      </c>
      <c r="H88" s="5">
        <v>24.0</v>
      </c>
      <c r="I88" s="5" t="s">
        <v>109</v>
      </c>
      <c r="J88" s="5" t="s">
        <v>110</v>
      </c>
      <c r="K88" s="5" t="s">
        <v>111</v>
      </c>
      <c r="L88" s="5" t="s">
        <v>108</v>
      </c>
      <c r="M88" s="5" t="s">
        <v>112</v>
      </c>
      <c r="N88" s="5">
        <v>1.0</v>
      </c>
      <c r="O88" s="10" t="s">
        <v>978</v>
      </c>
      <c r="P88" s="5" t="s">
        <v>979</v>
      </c>
      <c r="Q88" s="5" t="s">
        <v>960</v>
      </c>
      <c r="R88" s="5" t="s">
        <v>980</v>
      </c>
      <c r="S88" s="10" t="s">
        <v>981</v>
      </c>
      <c r="T88" s="20">
        <v>34.71008</v>
      </c>
      <c r="U88" s="20">
        <v>-86.649813</v>
      </c>
      <c r="V88" s="5">
        <v>200.829</v>
      </c>
      <c r="W88" s="5">
        <v>659.0</v>
      </c>
      <c r="X88" s="5">
        <v>540.0</v>
      </c>
      <c r="Y88" s="5" t="s">
        <v>108</v>
      </c>
      <c r="Z88" s="5" t="s">
        <v>108</v>
      </c>
      <c r="AA88" s="5" t="s">
        <v>223</v>
      </c>
      <c r="AB88" s="5">
        <v>0.0</v>
      </c>
      <c r="AC88" s="5" t="s">
        <v>982</v>
      </c>
      <c r="AD88" s="5" t="s">
        <v>108</v>
      </c>
      <c r="AE88" s="5" t="s">
        <v>108</v>
      </c>
      <c r="AF88" s="5" t="s">
        <v>108</v>
      </c>
      <c r="AG88" s="5" t="s">
        <v>108</v>
      </c>
      <c r="AH88" s="5">
        <v>5.5</v>
      </c>
      <c r="AI88" s="11">
        <f t="shared" ref="AI88:AI89" si="29">CONVERT(AK88, "yd", "m")</f>
        <v>109.728</v>
      </c>
      <c r="AJ88" s="12">
        <f t="shared" ref="AJ88:AJ89" si="30">CONVERT(AI88, "m", "ft")</f>
        <v>360</v>
      </c>
      <c r="AK88" s="5">
        <v>120.0</v>
      </c>
      <c r="AL88" s="10" t="s">
        <v>108</v>
      </c>
      <c r="AM88" s="5">
        <v>1.0</v>
      </c>
      <c r="AN88" s="5">
        <v>6.5</v>
      </c>
      <c r="AO88" s="5" t="s">
        <v>108</v>
      </c>
      <c r="AP88" s="5" t="s">
        <v>108</v>
      </c>
      <c r="AQ88" s="5" t="s">
        <v>108</v>
      </c>
      <c r="AR88" s="5" t="s">
        <v>108</v>
      </c>
      <c r="AS88" s="5" t="s">
        <v>108</v>
      </c>
      <c r="AT88" s="5" t="s">
        <v>108</v>
      </c>
      <c r="AU88" s="5" t="s">
        <v>108</v>
      </c>
      <c r="AV88" s="5" t="s">
        <v>108</v>
      </c>
      <c r="AW88" s="5" t="s">
        <v>147</v>
      </c>
      <c r="AX88" s="5" t="s">
        <v>108</v>
      </c>
      <c r="AY88" s="5" t="s">
        <v>108</v>
      </c>
      <c r="AZ88" s="5" t="s">
        <v>108</v>
      </c>
      <c r="BA88" s="5" t="s">
        <v>119</v>
      </c>
      <c r="BB88" s="5" t="s">
        <v>119</v>
      </c>
      <c r="BC88" s="5" t="s">
        <v>108</v>
      </c>
      <c r="BD88" s="5" t="s">
        <v>983</v>
      </c>
      <c r="BE88" s="5" t="s">
        <v>108</v>
      </c>
      <c r="BF88" s="5" t="s">
        <v>108</v>
      </c>
      <c r="BG88" s="5" t="s">
        <v>108</v>
      </c>
      <c r="BH88" s="5" t="s">
        <v>108</v>
      </c>
      <c r="BI88" s="5" t="s">
        <v>108</v>
      </c>
      <c r="BJ88" s="5" t="s">
        <v>108</v>
      </c>
      <c r="BK88" s="5" t="s">
        <v>108</v>
      </c>
      <c r="BL88" s="5" t="s">
        <v>108</v>
      </c>
      <c r="BM88" s="5" t="s">
        <v>108</v>
      </c>
      <c r="BN88" s="5" t="s">
        <v>108</v>
      </c>
      <c r="BO88" s="5" t="s">
        <v>108</v>
      </c>
      <c r="BP88" s="5" t="s">
        <v>755</v>
      </c>
      <c r="BQ88" s="5" t="s">
        <v>108</v>
      </c>
      <c r="BR88" s="5" t="s">
        <v>108</v>
      </c>
      <c r="BS88" s="5" t="s">
        <v>984</v>
      </c>
      <c r="BT88" s="5" t="s">
        <v>108</v>
      </c>
      <c r="BU88" s="5" t="s">
        <v>985</v>
      </c>
      <c r="BV88" s="5" t="s">
        <v>108</v>
      </c>
      <c r="BW88" s="5" t="s">
        <v>986</v>
      </c>
      <c r="BX88" s="5" t="s">
        <v>122</v>
      </c>
      <c r="BY88" s="10" t="s">
        <v>108</v>
      </c>
      <c r="BZ88" s="10" t="s">
        <v>108</v>
      </c>
      <c r="CA88" s="5" t="s">
        <v>108</v>
      </c>
      <c r="CB88" s="5" t="s">
        <v>108</v>
      </c>
      <c r="CC88" s="5" t="s">
        <v>108</v>
      </c>
      <c r="CD88" s="5" t="s">
        <v>108</v>
      </c>
      <c r="CE88" s="5" t="s">
        <v>108</v>
      </c>
      <c r="CF88" s="5" t="s">
        <v>108</v>
      </c>
      <c r="CG88" s="5" t="s">
        <v>108</v>
      </c>
      <c r="CH88" s="5" t="s">
        <v>108</v>
      </c>
      <c r="CI88" s="5" t="s">
        <v>108</v>
      </c>
      <c r="CJ88" s="5" t="s">
        <v>108</v>
      </c>
      <c r="CK88" s="5" t="s">
        <v>108</v>
      </c>
      <c r="CL88" s="5" t="s">
        <v>108</v>
      </c>
      <c r="CM88" s="5" t="s">
        <v>108</v>
      </c>
      <c r="CN88" s="5" t="s">
        <v>108</v>
      </c>
      <c r="CO88" s="5" t="s">
        <v>108</v>
      </c>
      <c r="CP88" s="5" t="s">
        <v>108</v>
      </c>
      <c r="CQ88" s="5" t="s">
        <v>108</v>
      </c>
      <c r="CR88" s="5" t="s">
        <v>108</v>
      </c>
      <c r="CS88" s="5" t="s">
        <v>108</v>
      </c>
      <c r="CT88" s="10" t="s">
        <v>987</v>
      </c>
      <c r="CU88" s="5" t="s">
        <v>121</v>
      </c>
      <c r="CV88" s="5" t="s">
        <v>108</v>
      </c>
      <c r="CW88" s="5" t="s">
        <v>108</v>
      </c>
      <c r="CX88" s="5" t="s">
        <v>108</v>
      </c>
      <c r="CY88" s="13" t="s">
        <v>988</v>
      </c>
      <c r="CZ88" s="6"/>
      <c r="DA88" s="6"/>
      <c r="DB88" s="6"/>
      <c r="DC88" s="6"/>
      <c r="DD88" s="6"/>
      <c r="DE88" s="6"/>
      <c r="DF88" s="6"/>
      <c r="DG88" s="6"/>
      <c r="DH88" s="6"/>
      <c r="DI88" s="6"/>
    </row>
    <row r="89">
      <c r="A89" s="5" t="s">
        <v>103</v>
      </c>
      <c r="B89" s="5" t="s">
        <v>362</v>
      </c>
      <c r="C89" s="5" t="s">
        <v>989</v>
      </c>
      <c r="D89" s="5">
        <v>18043.0</v>
      </c>
      <c r="E89" s="5" t="s">
        <v>108</v>
      </c>
      <c r="F89" s="5">
        <v>1992.0</v>
      </c>
      <c r="G89" s="5" t="s">
        <v>108</v>
      </c>
      <c r="H89" s="5" t="s">
        <v>108</v>
      </c>
      <c r="I89" s="5" t="s">
        <v>153</v>
      </c>
      <c r="J89" s="5" t="s">
        <v>110</v>
      </c>
      <c r="K89" s="5" t="s">
        <v>111</v>
      </c>
      <c r="L89" s="5" t="s">
        <v>108</v>
      </c>
      <c r="M89" s="5" t="s">
        <v>218</v>
      </c>
      <c r="N89" s="5">
        <v>1.0</v>
      </c>
      <c r="O89" s="10" t="s">
        <v>990</v>
      </c>
      <c r="P89" s="5" t="s">
        <v>991</v>
      </c>
      <c r="Q89" s="5" t="s">
        <v>992</v>
      </c>
      <c r="R89" s="5" t="s">
        <v>993</v>
      </c>
      <c r="S89" s="5" t="s">
        <v>108</v>
      </c>
      <c r="T89" s="5">
        <v>34.463996</v>
      </c>
      <c r="U89" s="5">
        <v>-86.298382</v>
      </c>
      <c r="V89" s="5">
        <v>181.789</v>
      </c>
      <c r="W89" s="5">
        <v>597.0</v>
      </c>
      <c r="X89" s="5">
        <v>2030.0</v>
      </c>
      <c r="Y89" s="5" t="s">
        <v>108</v>
      </c>
      <c r="Z89" s="5" t="s">
        <v>170</v>
      </c>
      <c r="AA89" s="5" t="s">
        <v>550</v>
      </c>
      <c r="AB89" s="5">
        <v>100.0</v>
      </c>
      <c r="AC89" s="5" t="s">
        <v>846</v>
      </c>
      <c r="AD89" s="5" t="s">
        <v>108</v>
      </c>
      <c r="AE89" s="5" t="s">
        <v>108</v>
      </c>
      <c r="AF89" s="5" t="s">
        <v>108</v>
      </c>
      <c r="AG89" s="5" t="s">
        <v>108</v>
      </c>
      <c r="AH89" s="5" t="s">
        <v>108</v>
      </c>
      <c r="AI89" s="11">
        <f t="shared" si="29"/>
        <v>45.72</v>
      </c>
      <c r="AJ89" s="12">
        <f t="shared" si="30"/>
        <v>150</v>
      </c>
      <c r="AK89" s="5">
        <v>50.0</v>
      </c>
      <c r="AL89" s="10" t="s">
        <v>108</v>
      </c>
      <c r="AM89" s="5">
        <v>1.0</v>
      </c>
      <c r="AN89" s="5">
        <v>8.0</v>
      </c>
      <c r="AO89" s="5" t="s">
        <v>108</v>
      </c>
      <c r="AP89" s="5" t="s">
        <v>108</v>
      </c>
      <c r="AQ89" s="5" t="s">
        <v>108</v>
      </c>
      <c r="AR89" s="5" t="s">
        <v>108</v>
      </c>
      <c r="AS89" s="5" t="s">
        <v>108</v>
      </c>
      <c r="AT89" s="5" t="s">
        <v>108</v>
      </c>
      <c r="AU89" s="5" t="s">
        <v>108</v>
      </c>
      <c r="AV89" s="5" t="s">
        <v>108</v>
      </c>
      <c r="AW89" s="5" t="s">
        <v>173</v>
      </c>
      <c r="AX89" s="5" t="s">
        <v>108</v>
      </c>
      <c r="AY89" s="5" t="s">
        <v>108</v>
      </c>
      <c r="AZ89" s="5" t="s">
        <v>108</v>
      </c>
      <c r="BA89" s="5" t="s">
        <v>108</v>
      </c>
      <c r="BB89" s="5" t="s">
        <v>108</v>
      </c>
      <c r="BC89" s="5" t="s">
        <v>108</v>
      </c>
      <c r="BD89" s="5" t="s">
        <v>108</v>
      </c>
      <c r="BE89" s="5" t="s">
        <v>108</v>
      </c>
      <c r="BF89" s="5" t="s">
        <v>108</v>
      </c>
      <c r="BG89" s="5" t="s">
        <v>108</v>
      </c>
      <c r="BH89" s="5" t="s">
        <v>108</v>
      </c>
      <c r="BI89" s="5" t="s">
        <v>108</v>
      </c>
      <c r="BJ89" s="5" t="s">
        <v>108</v>
      </c>
      <c r="BK89" s="5" t="s">
        <v>108</v>
      </c>
      <c r="BL89" s="5" t="s">
        <v>108</v>
      </c>
      <c r="BM89" s="5" t="s">
        <v>108</v>
      </c>
      <c r="BN89" s="5" t="s">
        <v>108</v>
      </c>
      <c r="BO89" s="5" t="s">
        <v>108</v>
      </c>
      <c r="BP89" s="5" t="s">
        <v>108</v>
      </c>
      <c r="BQ89" s="5" t="s">
        <v>108</v>
      </c>
      <c r="BR89" s="5" t="s">
        <v>108</v>
      </c>
      <c r="BS89" s="5" t="s">
        <v>994</v>
      </c>
      <c r="BT89" s="5" t="s">
        <v>108</v>
      </c>
      <c r="BU89" s="5" t="s">
        <v>995</v>
      </c>
      <c r="BV89" s="5" t="s">
        <v>108</v>
      </c>
      <c r="BW89" s="5" t="s">
        <v>218</v>
      </c>
      <c r="BX89" s="5" t="s">
        <v>122</v>
      </c>
      <c r="BY89" s="10" t="s">
        <v>108</v>
      </c>
      <c r="BZ89" s="10" t="s">
        <v>108</v>
      </c>
      <c r="CA89" s="5" t="s">
        <v>108</v>
      </c>
      <c r="CB89" s="5" t="s">
        <v>108</v>
      </c>
      <c r="CC89" s="5" t="s">
        <v>108</v>
      </c>
      <c r="CD89" s="5" t="s">
        <v>108</v>
      </c>
      <c r="CE89" s="5" t="s">
        <v>108</v>
      </c>
      <c r="CF89" s="5" t="s">
        <v>108</v>
      </c>
      <c r="CG89" s="5" t="s">
        <v>108</v>
      </c>
      <c r="CH89" s="5" t="s">
        <v>108</v>
      </c>
      <c r="CI89" s="5" t="s">
        <v>108</v>
      </c>
      <c r="CJ89" s="5" t="s">
        <v>108</v>
      </c>
      <c r="CK89" s="5" t="s">
        <v>108</v>
      </c>
      <c r="CL89" s="5" t="s">
        <v>108</v>
      </c>
      <c r="CM89" s="5" t="s">
        <v>108</v>
      </c>
      <c r="CN89" s="5" t="s">
        <v>108</v>
      </c>
      <c r="CO89" s="5" t="s">
        <v>108</v>
      </c>
      <c r="CP89" s="5" t="s">
        <v>108</v>
      </c>
      <c r="CQ89" s="5" t="s">
        <v>108</v>
      </c>
      <c r="CR89" s="5" t="s">
        <v>108</v>
      </c>
      <c r="CS89" s="5" t="s">
        <v>996</v>
      </c>
      <c r="CT89" s="10" t="s">
        <v>997</v>
      </c>
      <c r="CU89" s="5" t="s">
        <v>121</v>
      </c>
      <c r="CV89" s="5" t="s">
        <v>108</v>
      </c>
      <c r="CW89" s="5" t="s">
        <v>108</v>
      </c>
      <c r="CX89" s="5" t="s">
        <v>108</v>
      </c>
      <c r="CY89" s="13" t="s">
        <v>998</v>
      </c>
      <c r="CZ89" s="6"/>
      <c r="DA89" s="6"/>
      <c r="DB89" s="6"/>
      <c r="DC89" s="6"/>
      <c r="DD89" s="6"/>
      <c r="DE89" s="6"/>
      <c r="DF89" s="6"/>
      <c r="DG89" s="6"/>
      <c r="DH89" s="6"/>
      <c r="DI89" s="6"/>
    </row>
    <row r="90">
      <c r="A90" s="5" t="s">
        <v>103</v>
      </c>
      <c r="B90" s="5" t="s">
        <v>362</v>
      </c>
      <c r="C90" s="5" t="s">
        <v>999</v>
      </c>
      <c r="D90" s="5">
        <v>17168.0</v>
      </c>
      <c r="E90" s="5" t="s">
        <v>415</v>
      </c>
      <c r="F90" s="5">
        <v>1997.0</v>
      </c>
      <c r="G90" s="5" t="s">
        <v>108</v>
      </c>
      <c r="H90" s="5" t="s">
        <v>108</v>
      </c>
      <c r="I90" s="5" t="s">
        <v>153</v>
      </c>
      <c r="J90" s="5" t="s">
        <v>127</v>
      </c>
      <c r="K90" s="5" t="s">
        <v>111</v>
      </c>
      <c r="L90" s="5" t="s">
        <v>108</v>
      </c>
      <c r="M90" s="5" t="s">
        <v>228</v>
      </c>
      <c r="N90" s="5">
        <v>2.0</v>
      </c>
      <c r="O90" s="10" t="s">
        <v>1000</v>
      </c>
      <c r="P90" s="5" t="s">
        <v>1001</v>
      </c>
      <c r="Q90" s="5" t="s">
        <v>1002</v>
      </c>
      <c r="R90" s="5" t="s">
        <v>1003</v>
      </c>
      <c r="S90" s="5" t="s">
        <v>1004</v>
      </c>
      <c r="T90" s="5">
        <v>30.554329</v>
      </c>
      <c r="U90" s="5">
        <v>-88.344528</v>
      </c>
      <c r="V90" s="5">
        <v>25.104</v>
      </c>
      <c r="W90" s="5">
        <v>70.0</v>
      </c>
      <c r="X90" s="5">
        <v>200.0</v>
      </c>
      <c r="Y90" s="5" t="s">
        <v>108</v>
      </c>
      <c r="Z90" s="5" t="s">
        <v>108</v>
      </c>
      <c r="AA90" s="5" t="s">
        <v>108</v>
      </c>
      <c r="AB90" s="5" t="s">
        <v>108</v>
      </c>
      <c r="AC90" s="5" t="s">
        <v>1005</v>
      </c>
      <c r="AD90" s="5" t="s">
        <v>108</v>
      </c>
      <c r="AE90" s="5" t="s">
        <v>108</v>
      </c>
      <c r="AF90" s="5" t="s">
        <v>108</v>
      </c>
      <c r="AG90" s="5" t="s">
        <v>108</v>
      </c>
      <c r="AH90" s="5" t="s">
        <v>108</v>
      </c>
      <c r="AI90" s="15" t="s">
        <v>108</v>
      </c>
      <c r="AJ90" s="14" t="s">
        <v>108</v>
      </c>
      <c r="AK90" s="5" t="s">
        <v>108</v>
      </c>
      <c r="AL90" s="10" t="s">
        <v>108</v>
      </c>
      <c r="AM90" s="5">
        <v>1.0</v>
      </c>
      <c r="AN90" s="5" t="s">
        <v>108</v>
      </c>
      <c r="AO90" s="5" t="s">
        <v>108</v>
      </c>
      <c r="AP90" s="5" t="s">
        <v>108</v>
      </c>
      <c r="AQ90" s="5" t="s">
        <v>108</v>
      </c>
      <c r="AR90" s="5" t="s">
        <v>108</v>
      </c>
      <c r="AS90" s="5" t="s">
        <v>108</v>
      </c>
      <c r="AT90" s="5" t="s">
        <v>108</v>
      </c>
      <c r="AU90" s="5" t="s">
        <v>108</v>
      </c>
      <c r="AV90" s="5" t="s">
        <v>108</v>
      </c>
      <c r="AW90" s="5" t="s">
        <v>320</v>
      </c>
      <c r="AX90" s="5" t="s">
        <v>108</v>
      </c>
      <c r="AY90" s="5" t="s">
        <v>108</v>
      </c>
      <c r="AZ90" s="5" t="s">
        <v>108</v>
      </c>
      <c r="BA90" s="5" t="s">
        <v>173</v>
      </c>
      <c r="BB90" s="5" t="s">
        <v>173</v>
      </c>
      <c r="BC90" s="5" t="s">
        <v>108</v>
      </c>
      <c r="BD90" s="5" t="s">
        <v>108</v>
      </c>
      <c r="BE90" s="5" t="s">
        <v>108</v>
      </c>
      <c r="BF90" s="5" t="s">
        <v>108</v>
      </c>
      <c r="BG90" s="5" t="s">
        <v>108</v>
      </c>
      <c r="BH90" s="5" t="s">
        <v>108</v>
      </c>
      <c r="BI90" s="5" t="s">
        <v>121</v>
      </c>
      <c r="BJ90" s="5" t="s">
        <v>983</v>
      </c>
      <c r="BK90" s="5" t="s">
        <v>108</v>
      </c>
      <c r="BL90" s="5" t="s">
        <v>108</v>
      </c>
      <c r="BM90" s="5" t="s">
        <v>108</v>
      </c>
      <c r="BN90" s="5" t="s">
        <v>108</v>
      </c>
      <c r="BO90" s="5" t="s">
        <v>108</v>
      </c>
      <c r="BP90" s="5" t="s">
        <v>742</v>
      </c>
      <c r="BQ90" s="5" t="s">
        <v>108</v>
      </c>
      <c r="BR90" s="5" t="s">
        <v>108</v>
      </c>
      <c r="BS90" s="5" t="s">
        <v>108</v>
      </c>
      <c r="BT90" s="5" t="s">
        <v>108</v>
      </c>
      <c r="BU90" s="5" t="s">
        <v>1006</v>
      </c>
      <c r="BV90" s="5" t="s">
        <v>108</v>
      </c>
      <c r="BW90" s="5" t="s">
        <v>1007</v>
      </c>
      <c r="BX90" s="5" t="s">
        <v>108</v>
      </c>
      <c r="BY90" s="10" t="s">
        <v>108</v>
      </c>
      <c r="BZ90" s="10" t="s">
        <v>108</v>
      </c>
      <c r="CA90" s="5" t="s">
        <v>108</v>
      </c>
      <c r="CB90" s="5" t="s">
        <v>108</v>
      </c>
      <c r="CC90" s="5" t="s">
        <v>108</v>
      </c>
      <c r="CD90" s="5" t="s">
        <v>108</v>
      </c>
      <c r="CE90" s="5" t="s">
        <v>108</v>
      </c>
      <c r="CF90" s="5" t="s">
        <v>108</v>
      </c>
      <c r="CG90" s="5" t="s">
        <v>108</v>
      </c>
      <c r="CH90" s="5" t="s">
        <v>108</v>
      </c>
      <c r="CI90" s="5" t="s">
        <v>108</v>
      </c>
      <c r="CJ90" s="5" t="s">
        <v>108</v>
      </c>
      <c r="CK90" s="5" t="s">
        <v>108</v>
      </c>
      <c r="CL90" s="5" t="s">
        <v>108</v>
      </c>
      <c r="CM90" s="5" t="s">
        <v>108</v>
      </c>
      <c r="CN90" s="5" t="s">
        <v>108</v>
      </c>
      <c r="CO90" s="5" t="s">
        <v>108</v>
      </c>
      <c r="CP90" s="5" t="s">
        <v>108</v>
      </c>
      <c r="CQ90" s="5" t="s">
        <v>108</v>
      </c>
      <c r="CR90" s="5" t="s">
        <v>108</v>
      </c>
      <c r="CS90" s="5" t="s">
        <v>108</v>
      </c>
      <c r="CT90" s="10" t="s">
        <v>1008</v>
      </c>
      <c r="CU90" s="5" t="s">
        <v>121</v>
      </c>
      <c r="CV90" s="5" t="s">
        <v>108</v>
      </c>
      <c r="CW90" s="5" t="s">
        <v>108</v>
      </c>
      <c r="CX90" s="5" t="s">
        <v>108</v>
      </c>
      <c r="CY90" s="13" t="s">
        <v>1009</v>
      </c>
      <c r="CZ90" s="6"/>
      <c r="DA90" s="6"/>
      <c r="DB90" s="6"/>
      <c r="DC90" s="6"/>
      <c r="DD90" s="6"/>
      <c r="DE90" s="6"/>
      <c r="DF90" s="6"/>
      <c r="DG90" s="6"/>
      <c r="DH90" s="6"/>
      <c r="DI90" s="6"/>
    </row>
    <row r="91">
      <c r="A91" s="5" t="s">
        <v>103</v>
      </c>
      <c r="B91" s="5" t="s">
        <v>362</v>
      </c>
      <c r="C91" s="5" t="s">
        <v>1010</v>
      </c>
      <c r="D91" s="5">
        <v>40542.0</v>
      </c>
      <c r="E91" s="5" t="s">
        <v>496</v>
      </c>
      <c r="F91" s="5">
        <v>2012.0</v>
      </c>
      <c r="G91" s="5" t="s">
        <v>107</v>
      </c>
      <c r="H91" s="5" t="s">
        <v>108</v>
      </c>
      <c r="I91" s="5" t="s">
        <v>109</v>
      </c>
      <c r="J91" s="5" t="s">
        <v>127</v>
      </c>
      <c r="K91" s="5" t="s">
        <v>111</v>
      </c>
      <c r="L91" s="5" t="s">
        <v>108</v>
      </c>
      <c r="M91" s="5" t="s">
        <v>281</v>
      </c>
      <c r="N91" s="5">
        <v>1.0</v>
      </c>
      <c r="O91" s="10" t="s">
        <v>1011</v>
      </c>
      <c r="P91" s="5" t="s">
        <v>1012</v>
      </c>
      <c r="Q91" s="5" t="s">
        <v>1013</v>
      </c>
      <c r="R91" s="5" t="s">
        <v>1014</v>
      </c>
      <c r="S91" s="5" t="s">
        <v>1013</v>
      </c>
      <c r="T91" s="5" t="s">
        <v>108</v>
      </c>
      <c r="U91" s="5" t="s">
        <v>108</v>
      </c>
      <c r="V91" s="5" t="s">
        <v>108</v>
      </c>
      <c r="W91" s="5" t="s">
        <v>108</v>
      </c>
      <c r="X91" s="5">
        <v>130.0</v>
      </c>
      <c r="Y91" s="5" t="s">
        <v>108</v>
      </c>
      <c r="Z91" s="5" t="s">
        <v>170</v>
      </c>
      <c r="AA91" s="5" t="s">
        <v>108</v>
      </c>
      <c r="AB91" s="5" t="s">
        <v>108</v>
      </c>
      <c r="AC91" s="5" t="s">
        <v>1015</v>
      </c>
      <c r="AD91" s="5" t="s">
        <v>1016</v>
      </c>
      <c r="AE91" s="5" t="s">
        <v>108</v>
      </c>
      <c r="AF91" s="5" t="s">
        <v>108</v>
      </c>
      <c r="AG91" s="5" t="s">
        <v>108</v>
      </c>
      <c r="AH91" s="5">
        <v>10.0</v>
      </c>
      <c r="AI91" s="15" t="s">
        <v>108</v>
      </c>
      <c r="AJ91" s="14" t="s">
        <v>108</v>
      </c>
      <c r="AK91" s="5" t="s">
        <v>108</v>
      </c>
      <c r="AL91" s="10" t="s">
        <v>108</v>
      </c>
      <c r="AM91" s="5">
        <v>1.0</v>
      </c>
      <c r="AN91" s="5">
        <v>8.5</v>
      </c>
      <c r="AO91" s="5" t="s">
        <v>108</v>
      </c>
      <c r="AP91" s="5" t="s">
        <v>108</v>
      </c>
      <c r="AQ91" s="5">
        <v>3.5</v>
      </c>
      <c r="AR91" s="5" t="s">
        <v>108</v>
      </c>
      <c r="AS91" s="5" t="s">
        <v>108</v>
      </c>
      <c r="AT91" s="5">
        <v>550.0</v>
      </c>
      <c r="AU91" s="5" t="s">
        <v>108</v>
      </c>
      <c r="AV91" s="5" t="s">
        <v>108</v>
      </c>
      <c r="AW91" s="5" t="s">
        <v>108</v>
      </c>
      <c r="AX91" s="5" t="s">
        <v>108</v>
      </c>
      <c r="AY91" s="5" t="s">
        <v>108</v>
      </c>
      <c r="AZ91" s="5" t="s">
        <v>108</v>
      </c>
      <c r="BA91" s="5" t="s">
        <v>108</v>
      </c>
      <c r="BB91" s="5" t="s">
        <v>108</v>
      </c>
      <c r="BC91" s="5" t="s">
        <v>108</v>
      </c>
      <c r="BD91" s="5" t="s">
        <v>108</v>
      </c>
      <c r="BE91" s="5" t="s">
        <v>108</v>
      </c>
      <c r="BF91" s="5" t="s">
        <v>108</v>
      </c>
      <c r="BG91" s="5" t="s">
        <v>108</v>
      </c>
      <c r="BH91" s="5" t="s">
        <v>108</v>
      </c>
      <c r="BI91" s="5" t="s">
        <v>108</v>
      </c>
      <c r="BJ91" s="5" t="s">
        <v>108</v>
      </c>
      <c r="BK91" s="5" t="s">
        <v>108</v>
      </c>
      <c r="BL91" s="5" t="s">
        <v>108</v>
      </c>
      <c r="BM91" s="5" t="s">
        <v>108</v>
      </c>
      <c r="BN91" s="5" t="s">
        <v>108</v>
      </c>
      <c r="BO91" s="5" t="s">
        <v>108</v>
      </c>
      <c r="BP91" s="5" t="s">
        <v>108</v>
      </c>
      <c r="BQ91" s="5" t="s">
        <v>108</v>
      </c>
      <c r="BR91" s="5" t="s">
        <v>108</v>
      </c>
      <c r="BS91" s="5" t="s">
        <v>108</v>
      </c>
      <c r="BT91" s="5" t="s">
        <v>108</v>
      </c>
      <c r="BU91" s="5" t="s">
        <v>1017</v>
      </c>
      <c r="BV91" s="5" t="s">
        <v>108</v>
      </c>
      <c r="BW91" s="5" t="s">
        <v>108</v>
      </c>
      <c r="BX91" s="5" t="s">
        <v>122</v>
      </c>
      <c r="BY91" s="10" t="s">
        <v>108</v>
      </c>
      <c r="BZ91" s="10" t="s">
        <v>108</v>
      </c>
      <c r="CA91" s="5" t="s">
        <v>1018</v>
      </c>
      <c r="CB91" s="5" t="s">
        <v>108</v>
      </c>
      <c r="CC91" s="5" t="s">
        <v>108</v>
      </c>
      <c r="CD91" s="5" t="s">
        <v>108</v>
      </c>
      <c r="CE91" s="5" t="s">
        <v>108</v>
      </c>
      <c r="CF91" s="5" t="s">
        <v>108</v>
      </c>
      <c r="CG91" s="5" t="s">
        <v>108</v>
      </c>
      <c r="CH91" s="5" t="s">
        <v>108</v>
      </c>
      <c r="CI91" s="5" t="s">
        <v>108</v>
      </c>
      <c r="CJ91" s="5" t="s">
        <v>108</v>
      </c>
      <c r="CK91" s="5" t="s">
        <v>108</v>
      </c>
      <c r="CL91" s="5" t="s">
        <v>108</v>
      </c>
      <c r="CM91" s="5" t="s">
        <v>108</v>
      </c>
      <c r="CN91" s="5" t="s">
        <v>108</v>
      </c>
      <c r="CO91" s="5" t="s">
        <v>108</v>
      </c>
      <c r="CP91" s="5" t="s">
        <v>108</v>
      </c>
      <c r="CQ91" s="5">
        <v>3.5</v>
      </c>
      <c r="CR91" s="5" t="s">
        <v>108</v>
      </c>
      <c r="CS91" s="5" t="s">
        <v>108</v>
      </c>
      <c r="CT91" s="10" t="s">
        <v>1019</v>
      </c>
      <c r="CU91" s="5" t="s">
        <v>108</v>
      </c>
      <c r="CV91" s="5" t="s">
        <v>108</v>
      </c>
      <c r="CW91" s="5" t="s">
        <v>108</v>
      </c>
      <c r="CX91" s="5" t="s">
        <v>108</v>
      </c>
      <c r="CY91" s="13" t="s">
        <v>1020</v>
      </c>
      <c r="CZ91" s="6"/>
      <c r="DA91" s="6"/>
      <c r="DB91" s="6"/>
      <c r="DC91" s="6"/>
      <c r="DD91" s="6"/>
      <c r="DE91" s="6"/>
      <c r="DF91" s="6"/>
      <c r="DG91" s="6"/>
      <c r="DH91" s="6"/>
      <c r="DI91" s="6"/>
    </row>
    <row r="92">
      <c r="A92" s="5" t="s">
        <v>103</v>
      </c>
      <c r="B92" s="5" t="s">
        <v>362</v>
      </c>
      <c r="C92" s="5" t="s">
        <v>1021</v>
      </c>
      <c r="D92" s="5">
        <v>3028.0</v>
      </c>
      <c r="E92" s="5" t="s">
        <v>108</v>
      </c>
      <c r="F92" s="5">
        <v>2000.0</v>
      </c>
      <c r="G92" s="5" t="s">
        <v>108</v>
      </c>
      <c r="H92" s="5" t="s">
        <v>108</v>
      </c>
      <c r="I92" s="5" t="s">
        <v>153</v>
      </c>
      <c r="J92" s="5" t="s">
        <v>110</v>
      </c>
      <c r="K92" s="5" t="s">
        <v>111</v>
      </c>
      <c r="L92" s="5" t="s">
        <v>108</v>
      </c>
      <c r="M92" s="5" t="s">
        <v>112</v>
      </c>
      <c r="N92" s="5">
        <v>2.0</v>
      </c>
      <c r="O92" s="10" t="s">
        <v>1022</v>
      </c>
      <c r="P92" s="5" t="s">
        <v>1023</v>
      </c>
      <c r="Q92" s="5" t="s">
        <v>960</v>
      </c>
      <c r="R92" s="5" t="s">
        <v>1024</v>
      </c>
      <c r="S92" s="5" t="s">
        <v>1025</v>
      </c>
      <c r="T92" s="5" t="s">
        <v>108</v>
      </c>
      <c r="U92" s="5" t="s">
        <v>108</v>
      </c>
      <c r="V92" s="5" t="s">
        <v>108</v>
      </c>
      <c r="W92" s="5" t="s">
        <v>108</v>
      </c>
      <c r="X92" s="5">
        <v>1507.0</v>
      </c>
      <c r="Y92" s="5" t="s">
        <v>108</v>
      </c>
      <c r="Z92" s="5" t="s">
        <v>170</v>
      </c>
      <c r="AA92" s="5" t="s">
        <v>108</v>
      </c>
      <c r="AB92" s="5" t="s">
        <v>108</v>
      </c>
      <c r="AC92" s="5" t="s">
        <v>1026</v>
      </c>
      <c r="AD92" s="5" t="s">
        <v>108</v>
      </c>
      <c r="AE92" s="5" t="s">
        <v>108</v>
      </c>
      <c r="AF92" s="5" t="s">
        <v>108</v>
      </c>
      <c r="AG92" s="5" t="s">
        <v>108</v>
      </c>
      <c r="AH92" s="5" t="s">
        <v>108</v>
      </c>
      <c r="AI92" s="15" t="s">
        <v>108</v>
      </c>
      <c r="AJ92" s="14" t="s">
        <v>108</v>
      </c>
      <c r="AK92" s="5" t="s">
        <v>108</v>
      </c>
      <c r="AL92" s="10" t="s">
        <v>108</v>
      </c>
      <c r="AM92" s="5">
        <v>1.0</v>
      </c>
      <c r="AN92" s="5" t="s">
        <v>108</v>
      </c>
      <c r="AO92" s="5" t="s">
        <v>108</v>
      </c>
      <c r="AP92" s="5" t="s">
        <v>108</v>
      </c>
      <c r="AQ92" s="5" t="s">
        <v>108</v>
      </c>
      <c r="AR92" s="5" t="s">
        <v>108</v>
      </c>
      <c r="AS92" s="5" t="s">
        <v>108</v>
      </c>
      <c r="AT92" s="5" t="s">
        <v>108</v>
      </c>
      <c r="AU92" s="5" t="s">
        <v>108</v>
      </c>
      <c r="AV92" s="5" t="s">
        <v>108</v>
      </c>
      <c r="AW92" s="5" t="s">
        <v>235</v>
      </c>
      <c r="AX92" s="5" t="s">
        <v>108</v>
      </c>
      <c r="AY92" s="5" t="s">
        <v>108</v>
      </c>
      <c r="AZ92" s="5" t="s">
        <v>108</v>
      </c>
      <c r="BA92" s="5" t="s">
        <v>108</v>
      </c>
      <c r="BB92" s="5" t="s">
        <v>108</v>
      </c>
      <c r="BC92" s="5" t="s">
        <v>108</v>
      </c>
      <c r="BD92" s="5" t="s">
        <v>108</v>
      </c>
      <c r="BE92" s="5" t="s">
        <v>108</v>
      </c>
      <c r="BF92" s="5" t="s">
        <v>108</v>
      </c>
      <c r="BG92" s="5" t="s">
        <v>108</v>
      </c>
      <c r="BH92" s="5" t="s">
        <v>108</v>
      </c>
      <c r="BI92" s="5" t="s">
        <v>121</v>
      </c>
      <c r="BJ92" s="5" t="s">
        <v>108</v>
      </c>
      <c r="BK92" s="5" t="s">
        <v>108</v>
      </c>
      <c r="BL92" s="5" t="s">
        <v>108</v>
      </c>
      <c r="BM92" s="5" t="s">
        <v>108</v>
      </c>
      <c r="BN92" s="5" t="s">
        <v>309</v>
      </c>
      <c r="BO92" s="5" t="s">
        <v>108</v>
      </c>
      <c r="BP92" s="5" t="s">
        <v>108</v>
      </c>
      <c r="BQ92" s="5" t="s">
        <v>108</v>
      </c>
      <c r="BR92" s="5" t="s">
        <v>108</v>
      </c>
      <c r="BS92" s="5" t="s">
        <v>1027</v>
      </c>
      <c r="BT92" s="5" t="s">
        <v>108</v>
      </c>
      <c r="BU92" s="5" t="s">
        <v>1028</v>
      </c>
      <c r="BV92" s="5" t="s">
        <v>108</v>
      </c>
      <c r="BW92" s="5" t="s">
        <v>108</v>
      </c>
      <c r="BX92" s="5" t="s">
        <v>122</v>
      </c>
      <c r="BY92" s="10" t="s">
        <v>108</v>
      </c>
      <c r="BZ92" s="10" t="s">
        <v>108</v>
      </c>
      <c r="CA92" s="5" t="s">
        <v>1029</v>
      </c>
      <c r="CB92" s="5" t="s">
        <v>108</v>
      </c>
      <c r="CC92" s="5" t="s">
        <v>108</v>
      </c>
      <c r="CD92" s="5" t="s">
        <v>108</v>
      </c>
      <c r="CE92" s="5" t="s">
        <v>108</v>
      </c>
      <c r="CF92" s="5" t="s">
        <v>108</v>
      </c>
      <c r="CG92" s="5" t="s">
        <v>108</v>
      </c>
      <c r="CH92" s="5" t="s">
        <v>108</v>
      </c>
      <c r="CI92" s="5" t="s">
        <v>108</v>
      </c>
      <c r="CJ92" s="5" t="s">
        <v>108</v>
      </c>
      <c r="CK92" s="5" t="s">
        <v>108</v>
      </c>
      <c r="CL92" s="5" t="s">
        <v>108</v>
      </c>
      <c r="CM92" s="5" t="s">
        <v>108</v>
      </c>
      <c r="CN92" s="5" t="s">
        <v>108</v>
      </c>
      <c r="CO92" s="5" t="s">
        <v>108</v>
      </c>
      <c r="CP92" s="5" t="s">
        <v>108</v>
      </c>
      <c r="CQ92" s="5">
        <v>3.5</v>
      </c>
      <c r="CR92" s="5" t="s">
        <v>108</v>
      </c>
      <c r="CS92" s="5" t="s">
        <v>108</v>
      </c>
      <c r="CT92" s="10" t="s">
        <v>1030</v>
      </c>
      <c r="CU92" s="5" t="s">
        <v>108</v>
      </c>
      <c r="CV92" s="5" t="s">
        <v>108</v>
      </c>
      <c r="CW92" s="5" t="s">
        <v>108</v>
      </c>
      <c r="CX92" s="5" t="s">
        <v>108</v>
      </c>
      <c r="CY92" s="13" t="s">
        <v>1031</v>
      </c>
      <c r="CZ92" s="6"/>
      <c r="DA92" s="6"/>
      <c r="DB92" s="6"/>
      <c r="DC92" s="6"/>
      <c r="DD92" s="6"/>
      <c r="DE92" s="6"/>
      <c r="DF92" s="6"/>
      <c r="DG92" s="6"/>
      <c r="DH92" s="6"/>
      <c r="DI92" s="6"/>
    </row>
    <row r="93">
      <c r="A93" s="5" t="s">
        <v>103</v>
      </c>
      <c r="B93" s="5" t="s">
        <v>362</v>
      </c>
      <c r="C93" s="5" t="s">
        <v>1021</v>
      </c>
      <c r="D93" s="5">
        <v>435.0</v>
      </c>
      <c r="E93" s="5" t="s">
        <v>108</v>
      </c>
      <c r="F93" s="5">
        <v>2000.0</v>
      </c>
      <c r="G93" s="5" t="s">
        <v>497</v>
      </c>
      <c r="H93" s="5">
        <v>10.0</v>
      </c>
      <c r="I93" s="5" t="s">
        <v>139</v>
      </c>
      <c r="J93" s="5" t="s">
        <v>110</v>
      </c>
      <c r="K93" s="5" t="s">
        <v>111</v>
      </c>
      <c r="L93" s="5" t="s">
        <v>108</v>
      </c>
      <c r="M93" s="5" t="s">
        <v>112</v>
      </c>
      <c r="N93" s="5">
        <v>2.0</v>
      </c>
      <c r="O93" s="10" t="s">
        <v>1032</v>
      </c>
      <c r="P93" s="5" t="s">
        <v>1033</v>
      </c>
      <c r="Q93" s="5" t="s">
        <v>1034</v>
      </c>
      <c r="R93" s="5" t="s">
        <v>1035</v>
      </c>
      <c r="S93" s="5" t="s">
        <v>1036</v>
      </c>
      <c r="T93" s="5">
        <v>34.5385763</v>
      </c>
      <c r="U93" s="5">
        <v>-86.6520456</v>
      </c>
      <c r="V93" s="5">
        <v>175.84</v>
      </c>
      <c r="W93" s="5">
        <v>564.0</v>
      </c>
      <c r="X93" s="5">
        <v>1330.0</v>
      </c>
      <c r="Y93" s="5">
        <v>60.0</v>
      </c>
      <c r="Z93" s="5" t="s">
        <v>170</v>
      </c>
      <c r="AA93" s="5" t="s">
        <v>159</v>
      </c>
      <c r="AB93" s="5">
        <v>10.0</v>
      </c>
      <c r="AC93" s="5" t="s">
        <v>1037</v>
      </c>
      <c r="AD93" s="5" t="s">
        <v>406</v>
      </c>
      <c r="AE93" s="5" t="s">
        <v>108</v>
      </c>
      <c r="AF93" s="5" t="s">
        <v>108</v>
      </c>
      <c r="AG93" s="5" t="s">
        <v>108</v>
      </c>
      <c r="AH93" s="5" t="s">
        <v>108</v>
      </c>
      <c r="AI93" s="11">
        <f>CONVERT(AK93, "yd", "m")</f>
        <v>22.86</v>
      </c>
      <c r="AJ93" s="12">
        <f>CONVERT(AI93, "m", "ft")</f>
        <v>75</v>
      </c>
      <c r="AK93" s="5">
        <v>25.0</v>
      </c>
      <c r="AL93" s="10" t="s">
        <v>108</v>
      </c>
      <c r="AM93" s="5">
        <v>1.0</v>
      </c>
      <c r="AN93" s="5">
        <v>7.5</v>
      </c>
      <c r="AO93" s="5" t="s">
        <v>108</v>
      </c>
      <c r="AP93" s="5" t="s">
        <v>108</v>
      </c>
      <c r="AQ93" s="5" t="s">
        <v>108</v>
      </c>
      <c r="AR93" s="5" t="s">
        <v>108</v>
      </c>
      <c r="AS93" s="5" t="s">
        <v>108</v>
      </c>
      <c r="AT93" s="5" t="s">
        <v>108</v>
      </c>
      <c r="AU93" s="5" t="s">
        <v>108</v>
      </c>
      <c r="AV93" s="5" t="s">
        <v>108</v>
      </c>
      <c r="AW93" s="5" t="s">
        <v>561</v>
      </c>
      <c r="AX93" s="5" t="s">
        <v>108</v>
      </c>
      <c r="AY93" s="5" t="s">
        <v>108</v>
      </c>
      <c r="AZ93" s="5" t="s">
        <v>108</v>
      </c>
      <c r="BA93" s="5" t="s">
        <v>108</v>
      </c>
      <c r="BB93" s="5" t="s">
        <v>108</v>
      </c>
      <c r="BC93" s="5" t="s">
        <v>108</v>
      </c>
      <c r="BD93" s="5" t="s">
        <v>108</v>
      </c>
      <c r="BE93" s="5" t="s">
        <v>108</v>
      </c>
      <c r="BF93" s="5" t="s">
        <v>108</v>
      </c>
      <c r="BG93" s="5" t="s">
        <v>108</v>
      </c>
      <c r="BH93" s="5" t="s">
        <v>108</v>
      </c>
      <c r="BI93" s="5" t="s">
        <v>108</v>
      </c>
      <c r="BJ93" s="5" t="s">
        <v>108</v>
      </c>
      <c r="BK93" s="5" t="s">
        <v>108</v>
      </c>
      <c r="BL93" s="5" t="s">
        <v>321</v>
      </c>
      <c r="BM93" s="5" t="s">
        <v>108</v>
      </c>
      <c r="BN93" s="5" t="s">
        <v>108</v>
      </c>
      <c r="BO93" s="5" t="s">
        <v>108</v>
      </c>
      <c r="BP93" s="5" t="s">
        <v>108</v>
      </c>
      <c r="BQ93" s="5" t="s">
        <v>108</v>
      </c>
      <c r="BR93" s="5" t="s">
        <v>108</v>
      </c>
      <c r="BS93" s="5" t="s">
        <v>1038</v>
      </c>
      <c r="BT93" s="5" t="s">
        <v>108</v>
      </c>
      <c r="BU93" s="5" t="s">
        <v>1039</v>
      </c>
      <c r="BV93" s="5" t="s">
        <v>108</v>
      </c>
      <c r="BW93" s="5" t="s">
        <v>1040</v>
      </c>
      <c r="BX93" s="5" t="s">
        <v>122</v>
      </c>
      <c r="BY93" s="10" t="s">
        <v>108</v>
      </c>
      <c r="BZ93" s="10" t="s">
        <v>108</v>
      </c>
      <c r="CA93" s="5" t="s">
        <v>108</v>
      </c>
      <c r="CB93" s="5" t="s">
        <v>108</v>
      </c>
      <c r="CC93" s="5" t="s">
        <v>108</v>
      </c>
      <c r="CD93" s="5">
        <v>2.0</v>
      </c>
      <c r="CE93" s="5" t="s">
        <v>108</v>
      </c>
      <c r="CF93" s="5" t="s">
        <v>108</v>
      </c>
      <c r="CG93" s="5">
        <v>13.0</v>
      </c>
      <c r="CH93" s="5" t="s">
        <v>108</v>
      </c>
      <c r="CI93" s="5" t="s">
        <v>108</v>
      </c>
      <c r="CJ93" s="5" t="s">
        <v>108</v>
      </c>
      <c r="CK93" s="5">
        <v>8.0</v>
      </c>
      <c r="CL93" s="5" t="s">
        <v>108</v>
      </c>
      <c r="CM93" s="5" t="s">
        <v>108</v>
      </c>
      <c r="CN93" s="5" t="s">
        <v>108</v>
      </c>
      <c r="CO93" s="5" t="s">
        <v>108</v>
      </c>
      <c r="CP93" s="5" t="s">
        <v>108</v>
      </c>
      <c r="CQ93" s="5" t="s">
        <v>108</v>
      </c>
      <c r="CR93" s="5" t="s">
        <v>108</v>
      </c>
      <c r="CS93" s="5" t="s">
        <v>1041</v>
      </c>
      <c r="CT93" s="5" t="s">
        <v>108</v>
      </c>
      <c r="CU93" s="5" t="s">
        <v>121</v>
      </c>
      <c r="CV93" s="5" t="s">
        <v>108</v>
      </c>
      <c r="CW93" s="5" t="s">
        <v>108</v>
      </c>
      <c r="CX93" s="5" t="s">
        <v>108</v>
      </c>
      <c r="CY93" s="13" t="s">
        <v>1042</v>
      </c>
      <c r="CZ93" s="6"/>
      <c r="DA93" s="6"/>
      <c r="DB93" s="6"/>
      <c r="DC93" s="6"/>
      <c r="DD93" s="6"/>
      <c r="DE93" s="6"/>
      <c r="DF93" s="6"/>
      <c r="DG93" s="6"/>
      <c r="DH93" s="6"/>
      <c r="DI93" s="6"/>
    </row>
    <row r="94">
      <c r="A94" s="5" t="s">
        <v>103</v>
      </c>
      <c r="B94" s="5" t="s">
        <v>362</v>
      </c>
      <c r="C94" s="5" t="s">
        <v>1021</v>
      </c>
      <c r="D94" s="5">
        <v>25111.0</v>
      </c>
      <c r="E94" s="5" t="s">
        <v>374</v>
      </c>
      <c r="F94" s="5">
        <v>2008.0</v>
      </c>
      <c r="G94" s="5" t="s">
        <v>244</v>
      </c>
      <c r="H94" s="5">
        <v>28.0</v>
      </c>
      <c r="I94" s="5" t="s">
        <v>139</v>
      </c>
      <c r="J94" s="5" t="s">
        <v>127</v>
      </c>
      <c r="K94" s="5" t="s">
        <v>202</v>
      </c>
      <c r="L94" s="5" t="s">
        <v>108</v>
      </c>
      <c r="M94" s="5" t="s">
        <v>108</v>
      </c>
      <c r="N94" s="5">
        <v>1.0</v>
      </c>
      <c r="O94" s="10" t="s">
        <v>1043</v>
      </c>
      <c r="P94" s="5" t="s">
        <v>1044</v>
      </c>
      <c r="Q94" s="5" t="s">
        <v>1045</v>
      </c>
      <c r="R94" s="5" t="s">
        <v>1046</v>
      </c>
      <c r="S94" s="5" t="s">
        <v>604</v>
      </c>
      <c r="T94" s="5" t="s">
        <v>108</v>
      </c>
      <c r="U94" s="5" t="s">
        <v>108</v>
      </c>
      <c r="V94" s="5" t="s">
        <v>108</v>
      </c>
      <c r="W94" s="5" t="s">
        <v>108</v>
      </c>
      <c r="X94" s="5">
        <v>400.0</v>
      </c>
      <c r="Y94" s="5" t="s">
        <v>1047</v>
      </c>
      <c r="Z94" s="5" t="s">
        <v>170</v>
      </c>
      <c r="AA94" s="5" t="s">
        <v>159</v>
      </c>
      <c r="AB94" s="5">
        <v>1.0</v>
      </c>
      <c r="AC94" s="5" t="s">
        <v>1048</v>
      </c>
      <c r="AD94" s="5" t="s">
        <v>108</v>
      </c>
      <c r="AE94" s="5" t="s">
        <v>108</v>
      </c>
      <c r="AF94" s="5" t="s">
        <v>108</v>
      </c>
      <c r="AG94" s="5" t="s">
        <v>108</v>
      </c>
      <c r="AH94" s="5" t="s">
        <v>108</v>
      </c>
      <c r="AI94" s="15" t="s">
        <v>108</v>
      </c>
      <c r="AJ94" s="14" t="s">
        <v>108</v>
      </c>
      <c r="AK94" s="5" t="s">
        <v>108</v>
      </c>
      <c r="AL94" s="10" t="s">
        <v>108</v>
      </c>
      <c r="AM94" s="5" t="s">
        <v>108</v>
      </c>
      <c r="AN94" s="5" t="s">
        <v>108</v>
      </c>
      <c r="AO94" s="5" t="s">
        <v>108</v>
      </c>
      <c r="AP94" s="5" t="s">
        <v>108</v>
      </c>
      <c r="AQ94" s="5" t="s">
        <v>108</v>
      </c>
      <c r="AR94" s="5" t="s">
        <v>108</v>
      </c>
      <c r="AS94" s="5" t="s">
        <v>108</v>
      </c>
      <c r="AT94" s="5" t="s">
        <v>108</v>
      </c>
      <c r="AU94" s="5" t="s">
        <v>108</v>
      </c>
      <c r="AV94" s="5" t="s">
        <v>108</v>
      </c>
      <c r="AW94" s="5" t="s">
        <v>108</v>
      </c>
      <c r="AX94" s="5" t="s">
        <v>108</v>
      </c>
      <c r="AY94" s="5" t="s">
        <v>108</v>
      </c>
      <c r="AZ94" s="5" t="s">
        <v>108</v>
      </c>
      <c r="BA94" s="5" t="s">
        <v>108</v>
      </c>
      <c r="BB94" s="5" t="s">
        <v>108</v>
      </c>
      <c r="BC94" s="5" t="s">
        <v>108</v>
      </c>
      <c r="BD94" s="5" t="s">
        <v>108</v>
      </c>
      <c r="BE94" s="5" t="s">
        <v>108</v>
      </c>
      <c r="BF94" s="5" t="s">
        <v>108</v>
      </c>
      <c r="BG94" s="5" t="s">
        <v>108</v>
      </c>
      <c r="BH94" s="5" t="s">
        <v>108</v>
      </c>
      <c r="BI94" s="5" t="s">
        <v>108</v>
      </c>
      <c r="BJ94" s="5" t="s">
        <v>108</v>
      </c>
      <c r="BK94" s="5" t="s">
        <v>108</v>
      </c>
      <c r="BL94" s="5" t="s">
        <v>108</v>
      </c>
      <c r="BM94" s="5" t="s">
        <v>108</v>
      </c>
      <c r="BN94" s="5" t="s">
        <v>108</v>
      </c>
      <c r="BO94" s="5" t="s">
        <v>108</v>
      </c>
      <c r="BP94" s="5" t="s">
        <v>108</v>
      </c>
      <c r="BQ94" s="5" t="s">
        <v>108</v>
      </c>
      <c r="BR94" s="5" t="s">
        <v>108</v>
      </c>
      <c r="BS94" s="5" t="s">
        <v>108</v>
      </c>
      <c r="BT94" s="5" t="s">
        <v>108</v>
      </c>
      <c r="BU94" s="5" t="s">
        <v>108</v>
      </c>
      <c r="BV94" s="5" t="s">
        <v>108</v>
      </c>
      <c r="BW94" s="5" t="s">
        <v>108</v>
      </c>
      <c r="BX94" s="5" t="s">
        <v>108</v>
      </c>
      <c r="BY94" s="10" t="s">
        <v>108</v>
      </c>
      <c r="BZ94" s="10" t="s">
        <v>108</v>
      </c>
      <c r="CA94" s="5" t="s">
        <v>1049</v>
      </c>
      <c r="CB94" s="5" t="s">
        <v>108</v>
      </c>
      <c r="CC94" s="5" t="s">
        <v>108</v>
      </c>
      <c r="CD94" s="5" t="s">
        <v>108</v>
      </c>
      <c r="CE94" s="5" t="s">
        <v>108</v>
      </c>
      <c r="CF94" s="5" t="s">
        <v>108</v>
      </c>
      <c r="CG94" s="5" t="s">
        <v>108</v>
      </c>
      <c r="CH94" s="5" t="s">
        <v>108</v>
      </c>
      <c r="CI94" s="5" t="s">
        <v>108</v>
      </c>
      <c r="CJ94" s="5" t="s">
        <v>108</v>
      </c>
      <c r="CK94" s="5" t="s">
        <v>108</v>
      </c>
      <c r="CL94" s="5" t="s">
        <v>108</v>
      </c>
      <c r="CM94" s="5" t="s">
        <v>108</v>
      </c>
      <c r="CN94" s="5" t="s">
        <v>108</v>
      </c>
      <c r="CO94" s="5" t="s">
        <v>108</v>
      </c>
      <c r="CP94" s="5" t="s">
        <v>108</v>
      </c>
      <c r="CQ94" s="5" t="s">
        <v>108</v>
      </c>
      <c r="CR94" s="5" t="s">
        <v>108</v>
      </c>
      <c r="CS94" s="5" t="s">
        <v>1050</v>
      </c>
      <c r="CT94" s="10" t="s">
        <v>1051</v>
      </c>
      <c r="CU94" s="5" t="s">
        <v>108</v>
      </c>
      <c r="CV94" s="5" t="s">
        <v>108</v>
      </c>
      <c r="CW94" s="5" t="s">
        <v>108</v>
      </c>
      <c r="CX94" s="5" t="s">
        <v>108</v>
      </c>
      <c r="CY94" s="13" t="s">
        <v>1052</v>
      </c>
      <c r="CZ94" s="6"/>
      <c r="DA94" s="6"/>
      <c r="DB94" s="6"/>
      <c r="DC94" s="6"/>
      <c r="DD94" s="6"/>
      <c r="DE94" s="6"/>
      <c r="DF94" s="6"/>
      <c r="DG94" s="6"/>
      <c r="DH94" s="6"/>
      <c r="DI94" s="6"/>
    </row>
    <row r="95">
      <c r="A95" s="5" t="s">
        <v>103</v>
      </c>
      <c r="B95" s="5" t="s">
        <v>362</v>
      </c>
      <c r="C95" s="5" t="s">
        <v>1021</v>
      </c>
      <c r="D95" s="5">
        <v>25111.0</v>
      </c>
      <c r="E95" s="5" t="s">
        <v>374</v>
      </c>
      <c r="F95" s="5">
        <v>2004.0</v>
      </c>
      <c r="G95" s="5" t="s">
        <v>108</v>
      </c>
      <c r="H95" s="5" t="s">
        <v>108</v>
      </c>
      <c r="I95" s="5" t="s">
        <v>139</v>
      </c>
      <c r="J95" s="5" t="s">
        <v>110</v>
      </c>
      <c r="K95" s="5" t="s">
        <v>111</v>
      </c>
      <c r="L95" s="5" t="s">
        <v>108</v>
      </c>
      <c r="M95" s="5" t="s">
        <v>112</v>
      </c>
      <c r="N95" s="5">
        <v>1.0</v>
      </c>
      <c r="O95" s="10" t="s">
        <v>1053</v>
      </c>
      <c r="P95" s="5" t="s">
        <v>1054</v>
      </c>
      <c r="Q95" s="5" t="s">
        <v>108</v>
      </c>
      <c r="R95" s="5" t="s">
        <v>108</v>
      </c>
      <c r="S95" s="5" t="s">
        <v>1054</v>
      </c>
      <c r="T95" s="5" t="s">
        <v>108</v>
      </c>
      <c r="U95" s="5" t="s">
        <v>108</v>
      </c>
      <c r="V95" s="5" t="s">
        <v>108</v>
      </c>
      <c r="W95" s="5" t="s">
        <v>108</v>
      </c>
      <c r="X95" s="5" t="s">
        <v>108</v>
      </c>
      <c r="Y95" s="5" t="s">
        <v>108</v>
      </c>
      <c r="Z95" s="5" t="s">
        <v>108</v>
      </c>
      <c r="AA95" s="5" t="s">
        <v>108</v>
      </c>
      <c r="AB95" s="5" t="s">
        <v>108</v>
      </c>
      <c r="AC95" s="5" t="s">
        <v>108</v>
      </c>
      <c r="AD95" s="5" t="s">
        <v>108</v>
      </c>
      <c r="AE95" s="5" t="s">
        <v>108</v>
      </c>
      <c r="AF95" s="5" t="s">
        <v>108</v>
      </c>
      <c r="AG95" s="5" t="s">
        <v>108</v>
      </c>
      <c r="AH95" s="5" t="s">
        <v>108</v>
      </c>
      <c r="AI95" s="11">
        <f>CONVERT(AK95, "yd", "m")</f>
        <v>137.16</v>
      </c>
      <c r="AJ95" s="12">
        <f>CONVERT(AI95, "m", "ft")</f>
        <v>450</v>
      </c>
      <c r="AK95" s="5">
        <v>150.0</v>
      </c>
      <c r="AL95" s="10" t="s">
        <v>108</v>
      </c>
      <c r="AM95" s="5">
        <v>1.0</v>
      </c>
      <c r="AN95" s="5" t="s">
        <v>108</v>
      </c>
      <c r="AO95" s="5" t="s">
        <v>108</v>
      </c>
      <c r="AP95" s="5" t="s">
        <v>108</v>
      </c>
      <c r="AQ95" s="5" t="s">
        <v>108</v>
      </c>
      <c r="AR95" s="5" t="s">
        <v>108</v>
      </c>
      <c r="AS95" s="5" t="s">
        <v>108</v>
      </c>
      <c r="AT95" s="5" t="s">
        <v>108</v>
      </c>
      <c r="AU95" s="5" t="s">
        <v>108</v>
      </c>
      <c r="AV95" s="5" t="s">
        <v>108</v>
      </c>
      <c r="AW95" s="5" t="s">
        <v>108</v>
      </c>
      <c r="AX95" s="5" t="s">
        <v>108</v>
      </c>
      <c r="AY95" s="5" t="s">
        <v>108</v>
      </c>
      <c r="AZ95" s="5" t="s">
        <v>108</v>
      </c>
      <c r="BA95" s="5" t="s">
        <v>108</v>
      </c>
      <c r="BB95" s="5" t="s">
        <v>108</v>
      </c>
      <c r="BC95" s="5" t="s">
        <v>108</v>
      </c>
      <c r="BD95" s="5" t="s">
        <v>108</v>
      </c>
      <c r="BE95" s="5" t="s">
        <v>108</v>
      </c>
      <c r="BF95" s="5" t="s">
        <v>108</v>
      </c>
      <c r="BG95" s="5" t="s">
        <v>108</v>
      </c>
      <c r="BH95" s="5" t="s">
        <v>108</v>
      </c>
      <c r="BI95" s="5" t="s">
        <v>108</v>
      </c>
      <c r="BJ95" s="5" t="s">
        <v>108</v>
      </c>
      <c r="BK95" s="5" t="s">
        <v>108</v>
      </c>
      <c r="BL95" s="5" t="s">
        <v>108</v>
      </c>
      <c r="BM95" s="5" t="s">
        <v>108</v>
      </c>
      <c r="BN95" s="5" t="s">
        <v>108</v>
      </c>
      <c r="BO95" s="5" t="s">
        <v>108</v>
      </c>
      <c r="BP95" s="5" t="s">
        <v>108</v>
      </c>
      <c r="BQ95" s="5" t="s">
        <v>108</v>
      </c>
      <c r="BR95" s="5" t="s">
        <v>108</v>
      </c>
      <c r="BS95" s="5" t="s">
        <v>108</v>
      </c>
      <c r="BT95" s="5" t="s">
        <v>108</v>
      </c>
      <c r="BU95" s="5" t="s">
        <v>1055</v>
      </c>
      <c r="BV95" s="5" t="s">
        <v>121</v>
      </c>
      <c r="BW95" s="5" t="s">
        <v>108</v>
      </c>
      <c r="BX95" s="5" t="s">
        <v>122</v>
      </c>
      <c r="BY95" s="10" t="s">
        <v>108</v>
      </c>
      <c r="BZ95" s="10" t="s">
        <v>108</v>
      </c>
      <c r="CA95" s="5" t="s">
        <v>108</v>
      </c>
      <c r="CB95" s="5" t="s">
        <v>108</v>
      </c>
      <c r="CC95" s="5" t="s">
        <v>108</v>
      </c>
      <c r="CD95" s="5" t="s">
        <v>108</v>
      </c>
      <c r="CE95" s="5" t="s">
        <v>108</v>
      </c>
      <c r="CF95" s="5" t="s">
        <v>108</v>
      </c>
      <c r="CG95" s="5" t="s">
        <v>108</v>
      </c>
      <c r="CH95" s="5" t="s">
        <v>108</v>
      </c>
      <c r="CI95" s="5" t="s">
        <v>108</v>
      </c>
      <c r="CJ95" s="5" t="s">
        <v>108</v>
      </c>
      <c r="CK95" s="5" t="s">
        <v>108</v>
      </c>
      <c r="CL95" s="5" t="s">
        <v>108</v>
      </c>
      <c r="CM95" s="5" t="s">
        <v>108</v>
      </c>
      <c r="CN95" s="5" t="s">
        <v>108</v>
      </c>
      <c r="CO95" s="5" t="s">
        <v>108</v>
      </c>
      <c r="CP95" s="5" t="s">
        <v>108</v>
      </c>
      <c r="CQ95" s="5" t="s">
        <v>108</v>
      </c>
      <c r="CR95" s="5" t="s">
        <v>108</v>
      </c>
      <c r="CS95" s="5" t="s">
        <v>108</v>
      </c>
      <c r="CT95" s="10" t="s">
        <v>1051</v>
      </c>
      <c r="CU95" s="5" t="s">
        <v>108</v>
      </c>
      <c r="CV95" s="5" t="s">
        <v>108</v>
      </c>
      <c r="CW95" s="5" t="s">
        <v>108</v>
      </c>
      <c r="CX95" s="5" t="s">
        <v>108</v>
      </c>
      <c r="CY95" s="5" t="s">
        <v>1056</v>
      </c>
      <c r="CZ95" s="6"/>
      <c r="DA95" s="6"/>
      <c r="DB95" s="6"/>
      <c r="DC95" s="6"/>
      <c r="DD95" s="6"/>
      <c r="DE95" s="6"/>
      <c r="DF95" s="6"/>
      <c r="DG95" s="6"/>
      <c r="DH95" s="6"/>
      <c r="DI95" s="6"/>
    </row>
    <row r="96">
      <c r="A96" s="5" t="s">
        <v>103</v>
      </c>
      <c r="B96" s="5" t="s">
        <v>362</v>
      </c>
      <c r="C96" s="5" t="s">
        <v>1021</v>
      </c>
      <c r="D96" s="5">
        <v>39383.0</v>
      </c>
      <c r="E96" s="5" t="s">
        <v>496</v>
      </c>
      <c r="F96" s="5">
        <v>2012.0</v>
      </c>
      <c r="G96" s="5" t="s">
        <v>200</v>
      </c>
      <c r="H96" s="5" t="s">
        <v>108</v>
      </c>
      <c r="I96" s="5" t="s">
        <v>153</v>
      </c>
      <c r="J96" s="5" t="s">
        <v>110</v>
      </c>
      <c r="K96" s="5" t="s">
        <v>111</v>
      </c>
      <c r="L96" s="5" t="s">
        <v>108</v>
      </c>
      <c r="M96" s="5" t="s">
        <v>112</v>
      </c>
      <c r="N96" s="5">
        <v>1.0</v>
      </c>
      <c r="O96" s="10" t="s">
        <v>1057</v>
      </c>
      <c r="P96" s="5" t="s">
        <v>1058</v>
      </c>
      <c r="Q96" s="5" t="s">
        <v>1059</v>
      </c>
      <c r="R96" s="5" t="s">
        <v>1060</v>
      </c>
      <c r="S96" s="5" t="s">
        <v>604</v>
      </c>
      <c r="T96" s="5" t="s">
        <v>108</v>
      </c>
      <c r="U96" s="5" t="s">
        <v>108</v>
      </c>
      <c r="V96" s="5" t="s">
        <v>108</v>
      </c>
      <c r="W96" s="5" t="s">
        <v>108</v>
      </c>
      <c r="X96" s="5">
        <v>1330.0</v>
      </c>
      <c r="Y96" s="5">
        <v>95.0</v>
      </c>
      <c r="Z96" s="5" t="s">
        <v>1061</v>
      </c>
      <c r="AA96" s="5" t="s">
        <v>108</v>
      </c>
      <c r="AB96" s="5" t="s">
        <v>108</v>
      </c>
      <c r="AC96" s="5" t="s">
        <v>432</v>
      </c>
      <c r="AD96" s="5" t="s">
        <v>634</v>
      </c>
      <c r="AE96" s="5" t="s">
        <v>108</v>
      </c>
      <c r="AF96" s="5" t="s">
        <v>108</v>
      </c>
      <c r="AG96" s="5" t="s">
        <v>108</v>
      </c>
      <c r="AH96" s="5">
        <f>45/60</f>
        <v>0.75</v>
      </c>
      <c r="AI96" s="15" t="s">
        <v>108</v>
      </c>
      <c r="AJ96" s="14" t="s">
        <v>108</v>
      </c>
      <c r="AK96" s="5" t="s">
        <v>108</v>
      </c>
      <c r="AL96" s="10" t="s">
        <v>108</v>
      </c>
      <c r="AM96" s="5">
        <v>1.0</v>
      </c>
      <c r="AN96" s="5">
        <v>7.0</v>
      </c>
      <c r="AO96" s="5" t="s">
        <v>108</v>
      </c>
      <c r="AP96" s="5" t="s">
        <v>108</v>
      </c>
      <c r="AQ96" s="5">
        <v>3.5</v>
      </c>
      <c r="AR96" s="5" t="s">
        <v>108</v>
      </c>
      <c r="AS96" s="5" t="s">
        <v>108</v>
      </c>
      <c r="AT96" s="5">
        <v>400.0</v>
      </c>
      <c r="AU96" s="5" t="s">
        <v>108</v>
      </c>
      <c r="AV96" s="5" t="s">
        <v>108</v>
      </c>
      <c r="AW96" s="5" t="s">
        <v>1062</v>
      </c>
      <c r="AX96" s="5" t="s">
        <v>147</v>
      </c>
      <c r="AY96" s="5" t="s">
        <v>108</v>
      </c>
      <c r="AZ96" s="5">
        <v>4.5</v>
      </c>
      <c r="BA96" s="5" t="s">
        <v>289</v>
      </c>
      <c r="BB96" s="5" t="s">
        <v>108</v>
      </c>
      <c r="BC96" s="5" t="s">
        <v>108</v>
      </c>
      <c r="BD96" s="5" t="s">
        <v>108</v>
      </c>
      <c r="BE96" s="5" t="s">
        <v>108</v>
      </c>
      <c r="BF96" s="5" t="s">
        <v>108</v>
      </c>
      <c r="BG96" s="5" t="s">
        <v>108</v>
      </c>
      <c r="BH96" s="5" t="s">
        <v>108</v>
      </c>
      <c r="BI96" s="5" t="s">
        <v>108</v>
      </c>
      <c r="BJ96" s="5" t="s">
        <v>983</v>
      </c>
      <c r="BK96" s="5" t="s">
        <v>108</v>
      </c>
      <c r="BL96" s="5" t="s">
        <v>108</v>
      </c>
      <c r="BM96" s="5" t="s">
        <v>659</v>
      </c>
      <c r="BN96" s="5" t="s">
        <v>108</v>
      </c>
      <c r="BO96" s="5" t="s">
        <v>108</v>
      </c>
      <c r="BP96" s="5" t="s">
        <v>108</v>
      </c>
      <c r="BQ96" s="5" t="s">
        <v>108</v>
      </c>
      <c r="BR96" s="5" t="s">
        <v>121</v>
      </c>
      <c r="BS96" s="5" t="s">
        <v>1063</v>
      </c>
      <c r="BT96" s="5" t="s">
        <v>108</v>
      </c>
      <c r="BU96" s="5" t="s">
        <v>1064</v>
      </c>
      <c r="BV96" s="5" t="s">
        <v>121</v>
      </c>
      <c r="BW96" s="5" t="s">
        <v>1065</v>
      </c>
      <c r="BX96" s="5" t="s">
        <v>122</v>
      </c>
      <c r="BY96" s="10" t="s">
        <v>108</v>
      </c>
      <c r="BZ96" s="10" t="s">
        <v>108</v>
      </c>
      <c r="CA96" s="5" t="s">
        <v>108</v>
      </c>
      <c r="CB96" s="5" t="s">
        <v>108</v>
      </c>
      <c r="CC96" s="5" t="s">
        <v>108</v>
      </c>
      <c r="CD96" s="5" t="s">
        <v>108</v>
      </c>
      <c r="CE96" s="5" t="s">
        <v>108</v>
      </c>
      <c r="CF96" s="5" t="s">
        <v>108</v>
      </c>
      <c r="CG96" s="5" t="s">
        <v>108</v>
      </c>
      <c r="CH96" s="5" t="s">
        <v>108</v>
      </c>
      <c r="CI96" s="5" t="s">
        <v>108</v>
      </c>
      <c r="CJ96" s="5" t="s">
        <v>108</v>
      </c>
      <c r="CK96" s="5" t="s">
        <v>108</v>
      </c>
      <c r="CL96" s="5" t="s">
        <v>108</v>
      </c>
      <c r="CM96" s="5" t="s">
        <v>108</v>
      </c>
      <c r="CN96" s="5" t="s">
        <v>108</v>
      </c>
      <c r="CO96" s="5" t="s">
        <v>108</v>
      </c>
      <c r="CP96" s="5" t="s">
        <v>108</v>
      </c>
      <c r="CQ96" s="5" t="s">
        <v>108</v>
      </c>
      <c r="CR96" s="5" t="s">
        <v>108</v>
      </c>
      <c r="CS96" s="5" t="s">
        <v>1066</v>
      </c>
      <c r="CT96" s="10" t="s">
        <v>1067</v>
      </c>
      <c r="CU96" s="5" t="s">
        <v>108</v>
      </c>
      <c r="CV96" s="5" t="s">
        <v>108</v>
      </c>
      <c r="CW96" s="5" t="s">
        <v>108</v>
      </c>
      <c r="CX96" s="5" t="s">
        <v>108</v>
      </c>
      <c r="CY96" s="13" t="s">
        <v>1068</v>
      </c>
      <c r="CZ96" s="6"/>
      <c r="DA96" s="6"/>
      <c r="DB96" s="6"/>
      <c r="DC96" s="6"/>
      <c r="DD96" s="6"/>
      <c r="DE96" s="6"/>
      <c r="DF96" s="6"/>
      <c r="DG96" s="6"/>
      <c r="DH96" s="6"/>
      <c r="DI96" s="6"/>
    </row>
    <row r="97">
      <c r="A97" s="5" t="s">
        <v>103</v>
      </c>
      <c r="B97" s="5" t="s">
        <v>362</v>
      </c>
      <c r="C97" s="5" t="s">
        <v>1021</v>
      </c>
      <c r="D97" s="5">
        <v>40417.0</v>
      </c>
      <c r="E97" s="5" t="s">
        <v>496</v>
      </c>
      <c r="F97" s="5">
        <v>2013.0</v>
      </c>
      <c r="G97" s="5" t="s">
        <v>674</v>
      </c>
      <c r="H97" s="5">
        <v>16.0</v>
      </c>
      <c r="I97" s="5" t="s">
        <v>217</v>
      </c>
      <c r="J97" s="5" t="s">
        <v>110</v>
      </c>
      <c r="K97" s="5" t="s">
        <v>111</v>
      </c>
      <c r="L97" s="5" t="s">
        <v>108</v>
      </c>
      <c r="M97" s="5" t="s">
        <v>112</v>
      </c>
      <c r="N97" s="5">
        <v>1.0</v>
      </c>
      <c r="O97" s="10" t="s">
        <v>1069</v>
      </c>
      <c r="P97" s="5" t="s">
        <v>1070</v>
      </c>
      <c r="Q97" s="5" t="s">
        <v>1021</v>
      </c>
      <c r="R97" s="5" t="s">
        <v>1071</v>
      </c>
      <c r="S97" s="5" t="s">
        <v>108</v>
      </c>
      <c r="T97" s="5" t="s">
        <v>108</v>
      </c>
      <c r="U97" s="5" t="s">
        <v>108</v>
      </c>
      <c r="V97" s="5" t="s">
        <v>108</v>
      </c>
      <c r="W97" s="5" t="s">
        <v>108</v>
      </c>
      <c r="X97" s="5">
        <v>2100.0</v>
      </c>
      <c r="Y97" s="5" t="s">
        <v>108</v>
      </c>
      <c r="Z97" s="5" t="s">
        <v>108</v>
      </c>
      <c r="AA97" s="5" t="s">
        <v>108</v>
      </c>
      <c r="AB97" s="5" t="s">
        <v>108</v>
      </c>
      <c r="AC97" s="5" t="s">
        <v>1072</v>
      </c>
      <c r="AD97" s="5" t="s">
        <v>406</v>
      </c>
      <c r="AE97" s="5" t="s">
        <v>108</v>
      </c>
      <c r="AF97" s="5" t="s">
        <v>108</v>
      </c>
      <c r="AG97" s="5" t="s">
        <v>108</v>
      </c>
      <c r="AH97" s="5" t="s">
        <v>108</v>
      </c>
      <c r="AI97" s="15" t="s">
        <v>108</v>
      </c>
      <c r="AJ97" s="14" t="s">
        <v>108</v>
      </c>
      <c r="AK97" s="5" t="s">
        <v>108</v>
      </c>
      <c r="AL97" s="10" t="s">
        <v>108</v>
      </c>
      <c r="AM97" s="5">
        <v>1.0</v>
      </c>
      <c r="AN97" s="5">
        <v>8.5</v>
      </c>
      <c r="AO97" s="5" t="s">
        <v>108</v>
      </c>
      <c r="AP97" s="5" t="s">
        <v>108</v>
      </c>
      <c r="AQ97" s="5" t="s">
        <v>108</v>
      </c>
      <c r="AR97" s="5">
        <v>1.5</v>
      </c>
      <c r="AS97" s="5" t="s">
        <v>108</v>
      </c>
      <c r="AT97" s="5">
        <v>500.0</v>
      </c>
      <c r="AU97" s="5" t="s">
        <v>108</v>
      </c>
      <c r="AV97" s="5" t="s">
        <v>108</v>
      </c>
      <c r="AW97" s="5" t="s">
        <v>119</v>
      </c>
      <c r="AX97" s="5" t="s">
        <v>108</v>
      </c>
      <c r="AY97" s="5" t="s">
        <v>108</v>
      </c>
      <c r="AZ97" s="5">
        <v>3.5</v>
      </c>
      <c r="BA97" s="5" t="s">
        <v>108</v>
      </c>
      <c r="BB97" s="5" t="s">
        <v>108</v>
      </c>
      <c r="BC97" s="5" t="s">
        <v>108</v>
      </c>
      <c r="BD97" s="5" t="s">
        <v>108</v>
      </c>
      <c r="BE97" s="5" t="s">
        <v>108</v>
      </c>
      <c r="BF97" s="5" t="s">
        <v>108</v>
      </c>
      <c r="BG97" s="5" t="s">
        <v>108</v>
      </c>
      <c r="BH97" s="5" t="s">
        <v>108</v>
      </c>
      <c r="BI97" s="5" t="s">
        <v>108</v>
      </c>
      <c r="BJ97" s="5" t="s">
        <v>108</v>
      </c>
      <c r="BK97" s="5" t="s">
        <v>108</v>
      </c>
      <c r="BL97" s="5" t="s">
        <v>964</v>
      </c>
      <c r="BM97" s="5" t="s">
        <v>659</v>
      </c>
      <c r="BN97" s="5" t="s">
        <v>108</v>
      </c>
      <c r="BO97" s="5" t="s">
        <v>108</v>
      </c>
      <c r="BP97" s="5" t="s">
        <v>108</v>
      </c>
      <c r="BQ97" s="5" t="s">
        <v>108</v>
      </c>
      <c r="BR97" s="5" t="s">
        <v>108</v>
      </c>
      <c r="BS97" s="5" t="s">
        <v>1073</v>
      </c>
      <c r="BT97" s="5" t="s">
        <v>108</v>
      </c>
      <c r="BU97" s="5" t="s">
        <v>1074</v>
      </c>
      <c r="BV97" s="5" t="s">
        <v>108</v>
      </c>
      <c r="BW97" s="5" t="s">
        <v>1075</v>
      </c>
      <c r="BX97" s="5" t="s">
        <v>122</v>
      </c>
      <c r="BY97" s="10" t="s">
        <v>108</v>
      </c>
      <c r="BZ97" s="10" t="s">
        <v>108</v>
      </c>
      <c r="CA97" s="5" t="s">
        <v>1076</v>
      </c>
      <c r="CB97" s="5" t="s">
        <v>108</v>
      </c>
      <c r="CC97" s="5" t="s">
        <v>108</v>
      </c>
      <c r="CD97" s="5" t="s">
        <v>108</v>
      </c>
      <c r="CE97" s="5" t="s">
        <v>108</v>
      </c>
      <c r="CF97" s="5" t="s">
        <v>108</v>
      </c>
      <c r="CG97" s="5" t="s">
        <v>108</v>
      </c>
      <c r="CH97" s="5" t="s">
        <v>108</v>
      </c>
      <c r="CI97" s="5" t="s">
        <v>108</v>
      </c>
      <c r="CJ97" s="5" t="s">
        <v>108</v>
      </c>
      <c r="CK97" s="5" t="s">
        <v>108</v>
      </c>
      <c r="CL97" s="5" t="s">
        <v>108</v>
      </c>
      <c r="CM97" s="5" t="s">
        <v>108</v>
      </c>
      <c r="CN97" s="5" t="s">
        <v>108</v>
      </c>
      <c r="CO97" s="5" t="s">
        <v>108</v>
      </c>
      <c r="CP97" s="5" t="s">
        <v>108</v>
      </c>
      <c r="CQ97" s="5" t="s">
        <v>108</v>
      </c>
      <c r="CR97" s="5" t="s">
        <v>108</v>
      </c>
      <c r="CS97" s="5" t="s">
        <v>108</v>
      </c>
      <c r="CT97" s="10" t="s">
        <v>1077</v>
      </c>
      <c r="CU97" s="5" t="s">
        <v>108</v>
      </c>
      <c r="CV97" s="5" t="s">
        <v>108</v>
      </c>
      <c r="CW97" s="5" t="s">
        <v>108</v>
      </c>
      <c r="CX97" s="5" t="s">
        <v>108</v>
      </c>
      <c r="CY97" s="13" t="s">
        <v>1078</v>
      </c>
      <c r="CZ97" s="6"/>
      <c r="DA97" s="6"/>
      <c r="DB97" s="6"/>
      <c r="DC97" s="6"/>
      <c r="DD97" s="6"/>
      <c r="DE97" s="6"/>
      <c r="DF97" s="6"/>
      <c r="DG97" s="6"/>
      <c r="DH97" s="6"/>
      <c r="DI97" s="6"/>
    </row>
    <row r="98">
      <c r="A98" s="5" t="s">
        <v>103</v>
      </c>
      <c r="B98" s="5" t="s">
        <v>362</v>
      </c>
      <c r="C98" s="5" t="s">
        <v>1021</v>
      </c>
      <c r="D98" s="5">
        <v>40417.0</v>
      </c>
      <c r="E98" s="5" t="s">
        <v>496</v>
      </c>
      <c r="F98" s="5">
        <v>2010.0</v>
      </c>
      <c r="G98" s="5" t="s">
        <v>108</v>
      </c>
      <c r="H98" s="5" t="s">
        <v>108</v>
      </c>
      <c r="I98" s="5" t="s">
        <v>139</v>
      </c>
      <c r="J98" s="5" t="s">
        <v>110</v>
      </c>
      <c r="K98" s="5" t="s">
        <v>111</v>
      </c>
      <c r="L98" s="5" t="s">
        <v>108</v>
      </c>
      <c r="M98" s="5" t="s">
        <v>112</v>
      </c>
      <c r="N98" s="5">
        <v>1.0</v>
      </c>
      <c r="O98" s="10" t="s">
        <v>1079</v>
      </c>
      <c r="P98" s="5" t="s">
        <v>1080</v>
      </c>
      <c r="Q98" s="5" t="s">
        <v>1021</v>
      </c>
      <c r="R98" s="5" t="s">
        <v>1081</v>
      </c>
      <c r="S98" s="5" t="s">
        <v>108</v>
      </c>
      <c r="T98" s="5" t="s">
        <v>108</v>
      </c>
      <c r="U98" s="5" t="s">
        <v>108</v>
      </c>
      <c r="V98" s="5" t="s">
        <v>108</v>
      </c>
      <c r="W98" s="5" t="s">
        <v>108</v>
      </c>
      <c r="X98" s="5">
        <v>1830.0</v>
      </c>
      <c r="Y98" s="5" t="s">
        <v>108</v>
      </c>
      <c r="Z98" s="5" t="s">
        <v>108</v>
      </c>
      <c r="AA98" s="5" t="s">
        <v>108</v>
      </c>
      <c r="AB98" s="5" t="s">
        <v>108</v>
      </c>
      <c r="AC98" s="5" t="s">
        <v>1072</v>
      </c>
      <c r="AD98" s="5" t="s">
        <v>406</v>
      </c>
      <c r="AE98" s="5" t="s">
        <v>108</v>
      </c>
      <c r="AF98" s="5" t="s">
        <v>108</v>
      </c>
      <c r="AG98" s="5" t="s">
        <v>108</v>
      </c>
      <c r="AH98" s="5" t="s">
        <v>108</v>
      </c>
      <c r="AI98" s="11">
        <f t="shared" ref="AI98:AI99" si="31">CONVERT(AK98, "yd", "m")</f>
        <v>9.144</v>
      </c>
      <c r="AJ98" s="12">
        <f t="shared" ref="AJ98:AJ99" si="32">CONVERT(AI98, "m", "ft")</f>
        <v>30</v>
      </c>
      <c r="AK98" s="5">
        <v>10.0</v>
      </c>
      <c r="AL98" s="10" t="s">
        <v>108</v>
      </c>
      <c r="AM98" s="5">
        <v>1.0</v>
      </c>
      <c r="AN98" s="5">
        <v>7.5</v>
      </c>
      <c r="AO98" s="5" t="s">
        <v>108</v>
      </c>
      <c r="AP98" s="5" t="s">
        <v>108</v>
      </c>
      <c r="AQ98" s="5" t="s">
        <v>108</v>
      </c>
      <c r="AR98" s="5" t="s">
        <v>108</v>
      </c>
      <c r="AS98" s="5" t="s">
        <v>108</v>
      </c>
      <c r="AT98" s="5" t="s">
        <v>108</v>
      </c>
      <c r="AU98" s="5" t="s">
        <v>108</v>
      </c>
      <c r="AV98" s="5" t="s">
        <v>108</v>
      </c>
      <c r="AW98" s="5" t="s">
        <v>108</v>
      </c>
      <c r="AX98" s="5" t="s">
        <v>108</v>
      </c>
      <c r="AY98" s="5" t="s">
        <v>108</v>
      </c>
      <c r="AZ98" s="5" t="s">
        <v>108</v>
      </c>
      <c r="BA98" s="5" t="s">
        <v>108</v>
      </c>
      <c r="BB98" s="5" t="s">
        <v>108</v>
      </c>
      <c r="BC98" s="5" t="s">
        <v>108</v>
      </c>
      <c r="BD98" s="5" t="s">
        <v>108</v>
      </c>
      <c r="BE98" s="5" t="s">
        <v>108</v>
      </c>
      <c r="BF98" s="5" t="s">
        <v>108</v>
      </c>
      <c r="BG98" s="5" t="s">
        <v>108</v>
      </c>
      <c r="BH98" s="5" t="s">
        <v>108</v>
      </c>
      <c r="BI98" s="5" t="s">
        <v>108</v>
      </c>
      <c r="BJ98" s="5" t="s">
        <v>108</v>
      </c>
      <c r="BK98" s="5" t="s">
        <v>108</v>
      </c>
      <c r="BL98" s="5" t="s">
        <v>108</v>
      </c>
      <c r="BM98" s="5" t="s">
        <v>108</v>
      </c>
      <c r="BN98" s="5" t="s">
        <v>108</v>
      </c>
      <c r="BO98" s="5" t="s">
        <v>108</v>
      </c>
      <c r="BP98" s="5" t="s">
        <v>108</v>
      </c>
      <c r="BQ98" s="5" t="s">
        <v>108</v>
      </c>
      <c r="BR98" s="5" t="s">
        <v>108</v>
      </c>
      <c r="BS98" s="5" t="s">
        <v>108</v>
      </c>
      <c r="BT98" s="5" t="s">
        <v>108</v>
      </c>
      <c r="BU98" s="5" t="s">
        <v>1082</v>
      </c>
      <c r="BV98" s="5" t="s">
        <v>108</v>
      </c>
      <c r="BW98" s="5" t="s">
        <v>108</v>
      </c>
      <c r="BX98" s="5" t="s">
        <v>122</v>
      </c>
      <c r="BY98" s="10" t="s">
        <v>108</v>
      </c>
      <c r="BZ98" s="10" t="s">
        <v>108</v>
      </c>
      <c r="CA98" s="5" t="s">
        <v>1083</v>
      </c>
      <c r="CB98" s="5" t="s">
        <v>108</v>
      </c>
      <c r="CC98" s="5" t="s">
        <v>108</v>
      </c>
      <c r="CD98" s="5" t="s">
        <v>108</v>
      </c>
      <c r="CE98" s="5" t="s">
        <v>108</v>
      </c>
      <c r="CF98" s="5" t="s">
        <v>108</v>
      </c>
      <c r="CG98" s="5">
        <v>18.0</v>
      </c>
      <c r="CH98" s="5" t="s">
        <v>108</v>
      </c>
      <c r="CI98" s="5" t="s">
        <v>108</v>
      </c>
      <c r="CJ98" s="5" t="s">
        <v>108</v>
      </c>
      <c r="CK98" s="5" t="s">
        <v>108</v>
      </c>
      <c r="CL98" s="5" t="s">
        <v>108</v>
      </c>
      <c r="CM98" s="5" t="s">
        <v>108</v>
      </c>
      <c r="CN98" s="5" t="s">
        <v>108</v>
      </c>
      <c r="CO98" s="5" t="s">
        <v>108</v>
      </c>
      <c r="CP98" s="5" t="s">
        <v>108</v>
      </c>
      <c r="CQ98" s="5" t="s">
        <v>108</v>
      </c>
      <c r="CR98" s="5" t="s">
        <v>108</v>
      </c>
      <c r="CS98" s="5" t="s">
        <v>108</v>
      </c>
      <c r="CT98" s="10" t="s">
        <v>1077</v>
      </c>
      <c r="CU98" s="5" t="s">
        <v>108</v>
      </c>
      <c r="CV98" s="5" t="s">
        <v>108</v>
      </c>
      <c r="CW98" s="5" t="s">
        <v>108</v>
      </c>
      <c r="CX98" s="5" t="s">
        <v>108</v>
      </c>
      <c r="CY98" s="5" t="s">
        <v>1084</v>
      </c>
      <c r="CZ98" s="6"/>
      <c r="DA98" s="6"/>
      <c r="DB98" s="6"/>
      <c r="DC98" s="6"/>
      <c r="DD98" s="6"/>
      <c r="DE98" s="6"/>
      <c r="DF98" s="6"/>
      <c r="DG98" s="6"/>
      <c r="DH98" s="6"/>
      <c r="DI98" s="6"/>
    </row>
    <row r="99">
      <c r="A99" s="5" t="s">
        <v>103</v>
      </c>
      <c r="B99" s="5" t="s">
        <v>362</v>
      </c>
      <c r="C99" s="5" t="s">
        <v>1085</v>
      </c>
      <c r="D99" s="5">
        <v>5954.0</v>
      </c>
      <c r="E99" s="5" t="s">
        <v>415</v>
      </c>
      <c r="F99" s="5">
        <v>1958.0</v>
      </c>
      <c r="G99" s="5" t="s">
        <v>166</v>
      </c>
      <c r="H99" s="5" t="s">
        <v>108</v>
      </c>
      <c r="I99" s="5" t="s">
        <v>153</v>
      </c>
      <c r="J99" s="5" t="s">
        <v>110</v>
      </c>
      <c r="K99" s="5" t="s">
        <v>111</v>
      </c>
      <c r="L99" s="5" t="s">
        <v>108</v>
      </c>
      <c r="M99" s="5" t="s">
        <v>140</v>
      </c>
      <c r="N99" s="5">
        <v>1.0</v>
      </c>
      <c r="O99" s="10" t="s">
        <v>1086</v>
      </c>
      <c r="P99" s="5" t="s">
        <v>1087</v>
      </c>
      <c r="Q99" s="5" t="s">
        <v>1088</v>
      </c>
      <c r="R99" s="5" t="s">
        <v>1089</v>
      </c>
      <c r="S99" s="5" t="s">
        <v>1089</v>
      </c>
      <c r="T99" s="5" t="s">
        <v>108</v>
      </c>
      <c r="U99" s="5" t="s">
        <v>108</v>
      </c>
      <c r="V99" s="5" t="s">
        <v>108</v>
      </c>
      <c r="W99" s="5" t="s">
        <v>108</v>
      </c>
      <c r="X99" s="5" t="s">
        <v>108</v>
      </c>
      <c r="Y99" s="5" t="s">
        <v>108</v>
      </c>
      <c r="Z99" s="5" t="s">
        <v>170</v>
      </c>
      <c r="AA99" s="5" t="s">
        <v>108</v>
      </c>
      <c r="AB99" s="5" t="s">
        <v>108</v>
      </c>
      <c r="AC99" s="5" t="s">
        <v>1090</v>
      </c>
      <c r="AD99" s="5" t="s">
        <v>1091</v>
      </c>
      <c r="AE99" s="5" t="s">
        <v>108</v>
      </c>
      <c r="AF99" s="5" t="s">
        <v>108</v>
      </c>
      <c r="AG99" s="5" t="s">
        <v>108</v>
      </c>
      <c r="AH99" s="5">
        <v>10.0</v>
      </c>
      <c r="AI99" s="11">
        <f t="shared" si="31"/>
        <v>45.72</v>
      </c>
      <c r="AJ99" s="12">
        <f t="shared" si="32"/>
        <v>150</v>
      </c>
      <c r="AK99" s="5">
        <v>50.0</v>
      </c>
      <c r="AL99" s="10" t="s">
        <v>108</v>
      </c>
      <c r="AM99" s="5">
        <v>1.0</v>
      </c>
      <c r="AN99" s="5">
        <v>8.0</v>
      </c>
      <c r="AO99" s="5" t="s">
        <v>108</v>
      </c>
      <c r="AP99" s="5" t="s">
        <v>108</v>
      </c>
      <c r="AQ99" s="5" t="s">
        <v>108</v>
      </c>
      <c r="AR99" s="5" t="s">
        <v>108</v>
      </c>
      <c r="AS99" s="5" t="s">
        <v>108</v>
      </c>
      <c r="AT99" s="5" t="s">
        <v>108</v>
      </c>
      <c r="AU99" s="5" t="s">
        <v>108</v>
      </c>
      <c r="AV99" s="5" t="s">
        <v>108</v>
      </c>
      <c r="AW99" s="5" t="s">
        <v>173</v>
      </c>
      <c r="AX99" s="5" t="s">
        <v>108</v>
      </c>
      <c r="AY99" s="5" t="s">
        <v>108</v>
      </c>
      <c r="AZ99" s="5" t="s">
        <v>108</v>
      </c>
      <c r="BA99" s="5" t="s">
        <v>108</v>
      </c>
      <c r="BB99" s="5" t="s">
        <v>108</v>
      </c>
      <c r="BC99" s="5" t="s">
        <v>108</v>
      </c>
      <c r="BD99" s="5" t="s">
        <v>108</v>
      </c>
      <c r="BE99" s="5" t="s">
        <v>108</v>
      </c>
      <c r="BF99" s="5" t="s">
        <v>108</v>
      </c>
      <c r="BG99" s="5" t="s">
        <v>108</v>
      </c>
      <c r="BH99" s="5" t="s">
        <v>108</v>
      </c>
      <c r="BI99" s="5" t="s">
        <v>108</v>
      </c>
      <c r="BJ99" s="5" t="s">
        <v>108</v>
      </c>
      <c r="BK99" s="5" t="s">
        <v>108</v>
      </c>
      <c r="BL99" s="5" t="s">
        <v>108</v>
      </c>
      <c r="BM99" s="5" t="s">
        <v>108</v>
      </c>
      <c r="BN99" s="5" t="s">
        <v>108</v>
      </c>
      <c r="BO99" s="5" t="s">
        <v>108</v>
      </c>
      <c r="BP99" s="5" t="s">
        <v>108</v>
      </c>
      <c r="BQ99" s="5" t="s">
        <v>690</v>
      </c>
      <c r="BR99" s="5" t="s">
        <v>108</v>
      </c>
      <c r="BS99" s="5" t="s">
        <v>108</v>
      </c>
      <c r="BT99" s="5" t="s">
        <v>108</v>
      </c>
      <c r="BU99" s="5" t="s">
        <v>1092</v>
      </c>
      <c r="BV99" s="5" t="s">
        <v>108</v>
      </c>
      <c r="BW99" s="5" t="s">
        <v>1093</v>
      </c>
      <c r="BX99" s="5" t="s">
        <v>122</v>
      </c>
      <c r="BY99" s="10" t="s">
        <v>108</v>
      </c>
      <c r="BZ99" s="10" t="s">
        <v>108</v>
      </c>
      <c r="CA99" s="5" t="s">
        <v>108</v>
      </c>
      <c r="CB99" s="5" t="s">
        <v>108</v>
      </c>
      <c r="CC99" s="5" t="s">
        <v>108</v>
      </c>
      <c r="CD99" s="5" t="s">
        <v>108</v>
      </c>
      <c r="CE99" s="5" t="s">
        <v>108</v>
      </c>
      <c r="CF99" s="5" t="s">
        <v>108</v>
      </c>
      <c r="CG99" s="5" t="s">
        <v>108</v>
      </c>
      <c r="CH99" s="5" t="s">
        <v>108</v>
      </c>
      <c r="CI99" s="5" t="s">
        <v>108</v>
      </c>
      <c r="CJ99" s="5" t="s">
        <v>108</v>
      </c>
      <c r="CK99" s="5" t="s">
        <v>108</v>
      </c>
      <c r="CL99" s="5" t="s">
        <v>108</v>
      </c>
      <c r="CM99" s="5" t="s">
        <v>108</v>
      </c>
      <c r="CN99" s="5" t="s">
        <v>108</v>
      </c>
      <c r="CO99" s="5" t="s">
        <v>108</v>
      </c>
      <c r="CP99" s="5" t="s">
        <v>108</v>
      </c>
      <c r="CQ99" s="5" t="s">
        <v>108</v>
      </c>
      <c r="CR99" s="5" t="s">
        <v>108</v>
      </c>
      <c r="CS99" s="5" t="s">
        <v>108</v>
      </c>
      <c r="CT99" s="10" t="s">
        <v>1094</v>
      </c>
      <c r="CU99" s="5" t="s">
        <v>108</v>
      </c>
      <c r="CV99" s="5" t="s">
        <v>108</v>
      </c>
      <c r="CW99" s="5" t="s">
        <v>108</v>
      </c>
      <c r="CX99" s="5" t="s">
        <v>108</v>
      </c>
      <c r="CY99" s="13" t="s">
        <v>1095</v>
      </c>
      <c r="CZ99" s="6"/>
      <c r="DA99" s="6"/>
      <c r="DB99" s="6"/>
      <c r="DC99" s="6"/>
      <c r="DD99" s="6"/>
      <c r="DE99" s="6"/>
      <c r="DF99" s="6"/>
      <c r="DG99" s="6"/>
      <c r="DH99" s="6"/>
      <c r="DI99" s="6"/>
    </row>
    <row r="100">
      <c r="A100" s="5" t="s">
        <v>103</v>
      </c>
      <c r="B100" s="5" t="s">
        <v>362</v>
      </c>
      <c r="C100" s="5" t="s">
        <v>1085</v>
      </c>
      <c r="D100" s="5">
        <v>832.0</v>
      </c>
      <c r="E100" s="5" t="s">
        <v>108</v>
      </c>
      <c r="F100" s="5">
        <v>1980.0</v>
      </c>
      <c r="G100" s="5" t="s">
        <v>244</v>
      </c>
      <c r="H100" s="5">
        <v>15.0</v>
      </c>
      <c r="I100" s="5" t="s">
        <v>139</v>
      </c>
      <c r="J100" s="5" t="s">
        <v>110</v>
      </c>
      <c r="K100" s="5" t="s">
        <v>111</v>
      </c>
      <c r="L100" s="5" t="s">
        <v>108</v>
      </c>
      <c r="M100" s="5" t="s">
        <v>140</v>
      </c>
      <c r="N100" s="5">
        <v>4.0</v>
      </c>
      <c r="O100" s="10" t="s">
        <v>1096</v>
      </c>
      <c r="P100" s="5" t="s">
        <v>1097</v>
      </c>
      <c r="Q100" s="5" t="s">
        <v>1088</v>
      </c>
      <c r="R100" s="5" t="s">
        <v>108</v>
      </c>
      <c r="S100" s="5" t="s">
        <v>1089</v>
      </c>
      <c r="T100" s="5" t="s">
        <v>108</v>
      </c>
      <c r="U100" s="5" t="s">
        <v>108</v>
      </c>
      <c r="V100" s="5" t="s">
        <v>108</v>
      </c>
      <c r="W100" s="5" t="s">
        <v>108</v>
      </c>
      <c r="X100" s="5">
        <v>207.0</v>
      </c>
      <c r="Y100" s="5" t="s">
        <v>108</v>
      </c>
      <c r="Z100" s="5" t="s">
        <v>108</v>
      </c>
      <c r="AA100" s="5" t="s">
        <v>108</v>
      </c>
      <c r="AB100" s="5" t="s">
        <v>108</v>
      </c>
      <c r="AC100" s="5" t="s">
        <v>1098</v>
      </c>
      <c r="AD100" s="5" t="s">
        <v>1091</v>
      </c>
      <c r="AE100" s="5" t="s">
        <v>108</v>
      </c>
      <c r="AF100" s="5" t="s">
        <v>108</v>
      </c>
      <c r="AG100" s="5" t="s">
        <v>108</v>
      </c>
      <c r="AH100" s="5" t="s">
        <v>108</v>
      </c>
      <c r="AI100" s="15" t="s">
        <v>108</v>
      </c>
      <c r="AJ100" s="14" t="s">
        <v>108</v>
      </c>
      <c r="AK100" s="5" t="s">
        <v>108</v>
      </c>
      <c r="AL100" s="10" t="s">
        <v>108</v>
      </c>
      <c r="AM100" s="5">
        <v>1.0</v>
      </c>
      <c r="AN100" s="5" t="s">
        <v>108</v>
      </c>
      <c r="AO100" s="5" t="s">
        <v>108</v>
      </c>
      <c r="AP100" s="5" t="s">
        <v>108</v>
      </c>
      <c r="AQ100" s="5" t="s">
        <v>108</v>
      </c>
      <c r="AR100" s="5" t="s">
        <v>108</v>
      </c>
      <c r="AS100" s="5" t="s">
        <v>108</v>
      </c>
      <c r="AT100" s="5" t="s">
        <v>108</v>
      </c>
      <c r="AU100" s="5" t="s">
        <v>108</v>
      </c>
      <c r="AV100" s="5" t="s">
        <v>108</v>
      </c>
      <c r="AW100" s="5" t="s">
        <v>108</v>
      </c>
      <c r="AX100" s="5" t="s">
        <v>108</v>
      </c>
      <c r="AY100" s="5" t="s">
        <v>108</v>
      </c>
      <c r="AZ100" s="5" t="s">
        <v>108</v>
      </c>
      <c r="BA100" s="5" t="s">
        <v>108</v>
      </c>
      <c r="BB100" s="5" t="s">
        <v>108</v>
      </c>
      <c r="BC100" s="5" t="s">
        <v>108</v>
      </c>
      <c r="BD100" s="5" t="s">
        <v>108</v>
      </c>
      <c r="BE100" s="5" t="s">
        <v>108</v>
      </c>
      <c r="BF100" s="5" t="s">
        <v>108</v>
      </c>
      <c r="BG100" s="5" t="s">
        <v>108</v>
      </c>
      <c r="BH100" s="5" t="s">
        <v>108</v>
      </c>
      <c r="BI100" s="5" t="s">
        <v>108</v>
      </c>
      <c r="BJ100" s="5" t="s">
        <v>108</v>
      </c>
      <c r="BK100" s="5" t="s">
        <v>108</v>
      </c>
      <c r="BL100" s="5" t="s">
        <v>108</v>
      </c>
      <c r="BM100" s="5" t="s">
        <v>108</v>
      </c>
      <c r="BN100" s="5" t="s">
        <v>108</v>
      </c>
      <c r="BO100" s="5" t="s">
        <v>108</v>
      </c>
      <c r="BP100" s="5" t="s">
        <v>108</v>
      </c>
      <c r="BQ100" s="5" t="s">
        <v>108</v>
      </c>
      <c r="BR100" s="5" t="s">
        <v>108</v>
      </c>
      <c r="BS100" s="5" t="s">
        <v>108</v>
      </c>
      <c r="BT100" s="5" t="s">
        <v>108</v>
      </c>
      <c r="BU100" s="5" t="s">
        <v>1099</v>
      </c>
      <c r="BV100" s="5" t="s">
        <v>108</v>
      </c>
      <c r="BW100" s="5" t="s">
        <v>108</v>
      </c>
      <c r="BX100" s="5" t="s">
        <v>122</v>
      </c>
      <c r="BY100" s="10" t="s">
        <v>108</v>
      </c>
      <c r="BZ100" s="10" t="s">
        <v>108</v>
      </c>
      <c r="CA100" s="5" t="s">
        <v>1100</v>
      </c>
      <c r="CB100" s="5" t="s">
        <v>108</v>
      </c>
      <c r="CC100" s="5" t="s">
        <v>108</v>
      </c>
      <c r="CD100" s="5" t="s">
        <v>108</v>
      </c>
      <c r="CE100" s="5" t="s">
        <v>108</v>
      </c>
      <c r="CF100" s="5" t="s">
        <v>108</v>
      </c>
      <c r="CG100" s="5" t="s">
        <v>108</v>
      </c>
      <c r="CH100" s="5" t="s">
        <v>108</v>
      </c>
      <c r="CI100" s="5" t="s">
        <v>108</v>
      </c>
      <c r="CJ100" s="5" t="s">
        <v>108</v>
      </c>
      <c r="CK100" s="5" t="s">
        <v>108</v>
      </c>
      <c r="CL100" s="5" t="s">
        <v>108</v>
      </c>
      <c r="CM100" s="5" t="s">
        <v>108</v>
      </c>
      <c r="CN100" s="5" t="s">
        <v>108</v>
      </c>
      <c r="CO100" s="5" t="s">
        <v>108</v>
      </c>
      <c r="CP100" s="5" t="s">
        <v>108</v>
      </c>
      <c r="CQ100" s="5" t="s">
        <v>108</v>
      </c>
      <c r="CR100" s="5" t="s">
        <v>108</v>
      </c>
      <c r="CS100" s="5" t="s">
        <v>108</v>
      </c>
      <c r="CT100" s="5" t="s">
        <v>108</v>
      </c>
      <c r="CU100" s="5" t="s">
        <v>108</v>
      </c>
      <c r="CV100" s="5" t="s">
        <v>108</v>
      </c>
      <c r="CW100" s="5" t="s">
        <v>108</v>
      </c>
      <c r="CX100" s="5" t="s">
        <v>108</v>
      </c>
      <c r="CY100" s="13" t="s">
        <v>1101</v>
      </c>
      <c r="CZ100" s="6"/>
      <c r="DA100" s="6"/>
      <c r="DB100" s="6"/>
      <c r="DC100" s="6"/>
      <c r="DD100" s="6"/>
      <c r="DE100" s="6"/>
      <c r="DF100" s="6"/>
      <c r="DG100" s="6"/>
      <c r="DH100" s="6"/>
      <c r="DI100" s="6"/>
    </row>
    <row r="101">
      <c r="A101" s="5" t="s">
        <v>103</v>
      </c>
      <c r="B101" s="5" t="s">
        <v>362</v>
      </c>
      <c r="C101" s="5" t="s">
        <v>1102</v>
      </c>
      <c r="D101" s="5">
        <v>16473.0</v>
      </c>
      <c r="E101" s="5" t="s">
        <v>415</v>
      </c>
      <c r="F101" s="5">
        <v>1994.0</v>
      </c>
      <c r="G101" s="5" t="s">
        <v>316</v>
      </c>
      <c r="H101" s="5" t="s">
        <v>108</v>
      </c>
      <c r="I101" s="5" t="s">
        <v>217</v>
      </c>
      <c r="J101" s="5" t="s">
        <v>127</v>
      </c>
      <c r="K101" s="5" t="s">
        <v>628</v>
      </c>
      <c r="L101" s="5" t="s">
        <v>108</v>
      </c>
      <c r="M101" s="5" t="s">
        <v>375</v>
      </c>
      <c r="N101" s="5">
        <v>3.0</v>
      </c>
      <c r="O101" s="10" t="s">
        <v>1103</v>
      </c>
      <c r="P101" s="5" t="s">
        <v>752</v>
      </c>
      <c r="Q101" s="5" t="s">
        <v>1104</v>
      </c>
      <c r="R101" s="5" t="s">
        <v>1105</v>
      </c>
      <c r="S101" s="5" t="s">
        <v>752</v>
      </c>
      <c r="T101" s="5" t="s">
        <v>108</v>
      </c>
      <c r="U101" s="5" t="s">
        <v>108</v>
      </c>
      <c r="V101" s="5" t="s">
        <v>108</v>
      </c>
      <c r="W101" s="5" t="s">
        <v>108</v>
      </c>
      <c r="X101" s="5">
        <v>2345.0</v>
      </c>
      <c r="Y101" s="5" t="s">
        <v>108</v>
      </c>
      <c r="Z101" s="5" t="s">
        <v>108</v>
      </c>
      <c r="AA101" s="5" t="s">
        <v>108</v>
      </c>
      <c r="AB101" s="5" t="s">
        <v>108</v>
      </c>
      <c r="AC101" s="5" t="s">
        <v>1106</v>
      </c>
      <c r="AD101" s="5" t="s">
        <v>406</v>
      </c>
      <c r="AE101" s="5" t="s">
        <v>108</v>
      </c>
      <c r="AF101" s="5" t="s">
        <v>108</v>
      </c>
      <c r="AG101" s="5" t="s">
        <v>108</v>
      </c>
      <c r="AH101" s="5" t="s">
        <v>108</v>
      </c>
      <c r="AI101" s="15" t="s">
        <v>108</v>
      </c>
      <c r="AJ101" s="14" t="s">
        <v>108</v>
      </c>
      <c r="AK101" s="5" t="s">
        <v>108</v>
      </c>
      <c r="AL101" s="10" t="s">
        <v>121</v>
      </c>
      <c r="AM101" s="5" t="s">
        <v>108</v>
      </c>
      <c r="AN101" s="5" t="s">
        <v>108</v>
      </c>
      <c r="AO101" s="5" t="s">
        <v>108</v>
      </c>
      <c r="AP101" s="5" t="s">
        <v>108</v>
      </c>
      <c r="AQ101" s="5" t="s">
        <v>108</v>
      </c>
      <c r="AR101" s="5" t="s">
        <v>108</v>
      </c>
      <c r="AS101" s="5" t="s">
        <v>108</v>
      </c>
      <c r="AT101" s="5" t="s">
        <v>108</v>
      </c>
      <c r="AU101" s="5" t="s">
        <v>108</v>
      </c>
      <c r="AV101" s="5" t="s">
        <v>108</v>
      </c>
      <c r="AW101" s="5" t="s">
        <v>108</v>
      </c>
      <c r="AX101" s="5" t="s">
        <v>108</v>
      </c>
      <c r="AY101" s="5" t="s">
        <v>108</v>
      </c>
      <c r="AZ101" s="5" t="s">
        <v>108</v>
      </c>
      <c r="BA101" s="5" t="s">
        <v>108</v>
      </c>
      <c r="BB101" s="5" t="s">
        <v>108</v>
      </c>
      <c r="BC101" s="5" t="s">
        <v>108</v>
      </c>
      <c r="BD101" s="5" t="s">
        <v>108</v>
      </c>
      <c r="BE101" s="5" t="s">
        <v>108</v>
      </c>
      <c r="BF101" s="5" t="s">
        <v>108</v>
      </c>
      <c r="BG101" s="5" t="s">
        <v>108</v>
      </c>
      <c r="BH101" s="5" t="s">
        <v>108</v>
      </c>
      <c r="BI101" s="5" t="s">
        <v>108</v>
      </c>
      <c r="BJ101" s="5" t="s">
        <v>108</v>
      </c>
      <c r="BK101" s="5" t="s">
        <v>108</v>
      </c>
      <c r="BL101" s="5" t="s">
        <v>108</v>
      </c>
      <c r="BM101" s="5" t="s">
        <v>108</v>
      </c>
      <c r="BN101" s="5" t="s">
        <v>108</v>
      </c>
      <c r="BO101" s="5" t="s">
        <v>108</v>
      </c>
      <c r="BP101" s="5" t="s">
        <v>108</v>
      </c>
      <c r="BQ101" s="5" t="s">
        <v>108</v>
      </c>
      <c r="BR101" s="5" t="s">
        <v>108</v>
      </c>
      <c r="BS101" s="5" t="s">
        <v>108</v>
      </c>
      <c r="BT101" s="5" t="s">
        <v>108</v>
      </c>
      <c r="BU101" s="5" t="s">
        <v>1107</v>
      </c>
      <c r="BV101" s="5" t="s">
        <v>108</v>
      </c>
      <c r="BW101" s="5" t="s">
        <v>108</v>
      </c>
      <c r="BX101" s="5" t="s">
        <v>108</v>
      </c>
      <c r="BY101" s="10" t="s">
        <v>108</v>
      </c>
      <c r="BZ101" s="10" t="s">
        <v>108</v>
      </c>
      <c r="CA101" s="5" t="s">
        <v>108</v>
      </c>
      <c r="CB101" s="5" t="s">
        <v>108</v>
      </c>
      <c r="CC101" s="5" t="s">
        <v>108</v>
      </c>
      <c r="CD101" s="5" t="s">
        <v>108</v>
      </c>
      <c r="CE101" s="5" t="s">
        <v>108</v>
      </c>
      <c r="CF101" s="5" t="s">
        <v>108</v>
      </c>
      <c r="CG101" s="5" t="s">
        <v>108</v>
      </c>
      <c r="CH101" s="5" t="s">
        <v>108</v>
      </c>
      <c r="CI101" s="5" t="s">
        <v>108</v>
      </c>
      <c r="CJ101" s="5" t="s">
        <v>108</v>
      </c>
      <c r="CK101" s="5" t="s">
        <v>108</v>
      </c>
      <c r="CL101" s="5" t="s">
        <v>108</v>
      </c>
      <c r="CM101" s="5" t="s">
        <v>108</v>
      </c>
      <c r="CN101" s="5" t="s">
        <v>108</v>
      </c>
      <c r="CO101" s="5" t="s">
        <v>108</v>
      </c>
      <c r="CP101" s="5" t="s">
        <v>108</v>
      </c>
      <c r="CQ101" s="5" t="s">
        <v>108</v>
      </c>
      <c r="CR101" s="5" t="s">
        <v>108</v>
      </c>
      <c r="CS101" s="5" t="s">
        <v>108</v>
      </c>
      <c r="CT101" s="10" t="s">
        <v>1108</v>
      </c>
      <c r="CU101" s="5" t="s">
        <v>108</v>
      </c>
      <c r="CV101" s="5" t="s">
        <v>108</v>
      </c>
      <c r="CW101" s="5" t="s">
        <v>108</v>
      </c>
      <c r="CX101" s="5" t="s">
        <v>108</v>
      </c>
      <c r="CY101" s="13" t="s">
        <v>1109</v>
      </c>
      <c r="CZ101" s="6"/>
      <c r="DA101" s="6"/>
      <c r="DB101" s="6"/>
      <c r="DC101" s="6"/>
      <c r="DD101" s="6"/>
      <c r="DE101" s="6"/>
      <c r="DF101" s="6"/>
      <c r="DG101" s="6"/>
      <c r="DH101" s="6"/>
      <c r="DI101" s="6"/>
    </row>
    <row r="102">
      <c r="A102" s="5" t="s">
        <v>103</v>
      </c>
      <c r="B102" s="5" t="s">
        <v>362</v>
      </c>
      <c r="C102" s="5" t="s">
        <v>1110</v>
      </c>
      <c r="D102" s="5">
        <v>179.0</v>
      </c>
      <c r="E102" s="5" t="s">
        <v>567</v>
      </c>
      <c r="F102" s="5">
        <v>1981.0</v>
      </c>
      <c r="G102" s="5" t="s">
        <v>138</v>
      </c>
      <c r="H102" s="5" t="s">
        <v>108</v>
      </c>
      <c r="I102" s="5" t="s">
        <v>139</v>
      </c>
      <c r="J102" s="5" t="s">
        <v>110</v>
      </c>
      <c r="K102" s="5" t="s">
        <v>111</v>
      </c>
      <c r="L102" s="5" t="s">
        <v>108</v>
      </c>
      <c r="M102" s="5" t="s">
        <v>140</v>
      </c>
      <c r="N102" s="5">
        <v>3.0</v>
      </c>
      <c r="O102" s="10" t="s">
        <v>1111</v>
      </c>
      <c r="P102" s="5" t="s">
        <v>1112</v>
      </c>
      <c r="Q102" s="5" t="s">
        <v>1113</v>
      </c>
      <c r="R102" s="5" t="s">
        <v>1114</v>
      </c>
      <c r="S102" s="5" t="s">
        <v>800</v>
      </c>
      <c r="T102" s="5" t="s">
        <v>108</v>
      </c>
      <c r="U102" s="5" t="s">
        <v>108</v>
      </c>
      <c r="V102" s="5" t="s">
        <v>108</v>
      </c>
      <c r="W102" s="5" t="s">
        <v>108</v>
      </c>
      <c r="X102" s="5">
        <v>207.0</v>
      </c>
      <c r="Y102" s="5" t="s">
        <v>108</v>
      </c>
      <c r="Z102" s="5" t="s">
        <v>108</v>
      </c>
      <c r="AA102" s="5" t="s">
        <v>108</v>
      </c>
      <c r="AB102" s="5" t="s">
        <v>108</v>
      </c>
      <c r="AC102" s="5" t="s">
        <v>1115</v>
      </c>
      <c r="AD102" s="5" t="s">
        <v>1116</v>
      </c>
      <c r="AE102" s="5" t="s">
        <v>108</v>
      </c>
      <c r="AF102" s="5" t="s">
        <v>108</v>
      </c>
      <c r="AG102" s="5" t="s">
        <v>108</v>
      </c>
      <c r="AH102" s="5" t="s">
        <v>108</v>
      </c>
      <c r="AI102" s="15" t="s">
        <v>108</v>
      </c>
      <c r="AJ102" s="14" t="s">
        <v>108</v>
      </c>
      <c r="AK102" s="5" t="s">
        <v>108</v>
      </c>
      <c r="AL102" s="10" t="s">
        <v>108</v>
      </c>
      <c r="AM102" s="5">
        <v>1.0</v>
      </c>
      <c r="AN102" s="5" t="s">
        <v>108</v>
      </c>
      <c r="AO102" s="5" t="s">
        <v>108</v>
      </c>
      <c r="AP102" s="5" t="s">
        <v>108</v>
      </c>
      <c r="AQ102" s="5" t="s">
        <v>108</v>
      </c>
      <c r="AR102" s="5" t="s">
        <v>108</v>
      </c>
      <c r="AS102" s="5" t="s">
        <v>108</v>
      </c>
      <c r="AT102" s="5" t="s">
        <v>108</v>
      </c>
      <c r="AU102" s="5" t="s">
        <v>108</v>
      </c>
      <c r="AV102" s="5" t="s">
        <v>108</v>
      </c>
      <c r="AW102" s="5" t="s">
        <v>108</v>
      </c>
      <c r="AX102" s="5" t="s">
        <v>108</v>
      </c>
      <c r="AY102" s="5" t="s">
        <v>108</v>
      </c>
      <c r="AZ102" s="5" t="s">
        <v>108</v>
      </c>
      <c r="BA102" s="5" t="s">
        <v>108</v>
      </c>
      <c r="BB102" s="5" t="s">
        <v>108</v>
      </c>
      <c r="BC102" s="5" t="s">
        <v>235</v>
      </c>
      <c r="BD102" s="5" t="s">
        <v>108</v>
      </c>
      <c r="BE102" s="5" t="s">
        <v>108</v>
      </c>
      <c r="BF102" s="5" t="s">
        <v>108</v>
      </c>
      <c r="BG102" s="5" t="s">
        <v>108</v>
      </c>
      <c r="BH102" s="5" t="s">
        <v>108</v>
      </c>
      <c r="BI102" s="5" t="s">
        <v>108</v>
      </c>
      <c r="BJ102" s="5" t="s">
        <v>108</v>
      </c>
      <c r="BK102" s="5" t="s">
        <v>108</v>
      </c>
      <c r="BL102" s="5" t="s">
        <v>108</v>
      </c>
      <c r="BM102" s="5" t="s">
        <v>108</v>
      </c>
      <c r="BN102" s="5" t="s">
        <v>108</v>
      </c>
      <c r="BO102" s="5" t="s">
        <v>108</v>
      </c>
      <c r="BP102" s="5" t="s">
        <v>108</v>
      </c>
      <c r="BQ102" s="5" t="s">
        <v>108</v>
      </c>
      <c r="BR102" s="5" t="s">
        <v>108</v>
      </c>
      <c r="BS102" s="5" t="s">
        <v>108</v>
      </c>
      <c r="BT102" s="5" t="s">
        <v>108</v>
      </c>
      <c r="BU102" s="5" t="s">
        <v>1117</v>
      </c>
      <c r="BV102" s="5" t="s">
        <v>108</v>
      </c>
      <c r="BW102" s="5" t="s">
        <v>108</v>
      </c>
      <c r="BX102" s="5" t="s">
        <v>108</v>
      </c>
      <c r="BY102" s="10" t="s">
        <v>108</v>
      </c>
      <c r="BZ102" s="10" t="s">
        <v>108</v>
      </c>
      <c r="CA102" s="5" t="s">
        <v>108</v>
      </c>
      <c r="CB102" s="5" t="s">
        <v>108</v>
      </c>
      <c r="CC102" s="5" t="s">
        <v>108</v>
      </c>
      <c r="CD102" s="5" t="s">
        <v>108</v>
      </c>
      <c r="CE102" s="5" t="s">
        <v>108</v>
      </c>
      <c r="CF102" s="5" t="s">
        <v>108</v>
      </c>
      <c r="CG102" s="5" t="s">
        <v>108</v>
      </c>
      <c r="CH102" s="5" t="s">
        <v>108</v>
      </c>
      <c r="CI102" s="5" t="s">
        <v>108</v>
      </c>
      <c r="CJ102" s="5" t="s">
        <v>108</v>
      </c>
      <c r="CK102" s="5" t="s">
        <v>108</v>
      </c>
      <c r="CL102" s="5" t="s">
        <v>108</v>
      </c>
      <c r="CM102" s="5" t="s">
        <v>108</v>
      </c>
      <c r="CN102" s="5" t="s">
        <v>108</v>
      </c>
      <c r="CO102" s="5" t="s">
        <v>108</v>
      </c>
      <c r="CP102" s="5" t="s">
        <v>108</v>
      </c>
      <c r="CQ102" s="5" t="s">
        <v>108</v>
      </c>
      <c r="CR102" s="5" t="s">
        <v>108</v>
      </c>
      <c r="CS102" s="5" t="s">
        <v>108</v>
      </c>
      <c r="CT102" s="5" t="s">
        <v>108</v>
      </c>
      <c r="CU102" s="5" t="s">
        <v>108</v>
      </c>
      <c r="CV102" s="5" t="s">
        <v>108</v>
      </c>
      <c r="CW102" s="5" t="s">
        <v>108</v>
      </c>
      <c r="CX102" s="5" t="s">
        <v>108</v>
      </c>
      <c r="CY102" s="13" t="s">
        <v>1118</v>
      </c>
      <c r="CZ102" s="6"/>
      <c r="DA102" s="6"/>
      <c r="DB102" s="6"/>
      <c r="DC102" s="6"/>
      <c r="DD102" s="6"/>
      <c r="DE102" s="6"/>
      <c r="DF102" s="6"/>
      <c r="DG102" s="6"/>
      <c r="DH102" s="6"/>
      <c r="DI102" s="6"/>
    </row>
    <row r="103">
      <c r="A103" s="5" t="s">
        <v>103</v>
      </c>
      <c r="B103" s="5" t="s">
        <v>362</v>
      </c>
      <c r="C103" s="5" t="s">
        <v>1110</v>
      </c>
      <c r="D103" s="5">
        <v>179.0</v>
      </c>
      <c r="E103" s="5" t="s">
        <v>567</v>
      </c>
      <c r="F103" s="5">
        <v>1982.0</v>
      </c>
      <c r="G103" s="5" t="s">
        <v>316</v>
      </c>
      <c r="H103" s="5" t="s">
        <v>108</v>
      </c>
      <c r="I103" s="5" t="s">
        <v>217</v>
      </c>
      <c r="J103" s="5" t="s">
        <v>110</v>
      </c>
      <c r="K103" s="5" t="s">
        <v>111</v>
      </c>
      <c r="L103" s="5" t="s">
        <v>108</v>
      </c>
      <c r="M103" s="5" t="s">
        <v>228</v>
      </c>
      <c r="N103" s="5">
        <v>2.0</v>
      </c>
      <c r="O103" s="10" t="s">
        <v>1119</v>
      </c>
      <c r="P103" s="5" t="s">
        <v>1120</v>
      </c>
      <c r="Q103" s="5" t="s">
        <v>1113</v>
      </c>
      <c r="R103" s="5" t="s">
        <v>1121</v>
      </c>
      <c r="S103" s="5" t="s">
        <v>108</v>
      </c>
      <c r="T103" s="5" t="s">
        <v>108</v>
      </c>
      <c r="U103" s="5" t="s">
        <v>108</v>
      </c>
      <c r="V103" s="5" t="s">
        <v>108</v>
      </c>
      <c r="W103" s="5" t="s">
        <v>108</v>
      </c>
      <c r="X103" s="5">
        <v>207.0</v>
      </c>
      <c r="Y103" s="5" t="s">
        <v>108</v>
      </c>
      <c r="Z103" s="5" t="s">
        <v>108</v>
      </c>
      <c r="AA103" s="5" t="s">
        <v>108</v>
      </c>
      <c r="AB103" s="5" t="s">
        <v>108</v>
      </c>
      <c r="AC103" s="5" t="s">
        <v>1115</v>
      </c>
      <c r="AD103" s="5" t="s">
        <v>1116</v>
      </c>
      <c r="AE103" s="5" t="s">
        <v>108</v>
      </c>
      <c r="AF103" s="5" t="s">
        <v>108</v>
      </c>
      <c r="AG103" s="5" t="s">
        <v>108</v>
      </c>
      <c r="AH103" s="5" t="s">
        <v>108</v>
      </c>
      <c r="AI103" s="11">
        <f>CONVERT(AK103, "yd", "m")</f>
        <v>30.1752</v>
      </c>
      <c r="AJ103" s="12">
        <f>CONVERT(AI103, "m", "ft")</f>
        <v>99</v>
      </c>
      <c r="AK103" s="5">
        <v>33.0</v>
      </c>
      <c r="AL103" s="10" t="s">
        <v>108</v>
      </c>
      <c r="AM103" s="5">
        <v>1.0</v>
      </c>
      <c r="AN103" s="5">
        <v>10.0</v>
      </c>
      <c r="AO103" s="5" t="s">
        <v>108</v>
      </c>
      <c r="AP103" s="5" t="s">
        <v>108</v>
      </c>
      <c r="AQ103" s="5" t="s">
        <v>108</v>
      </c>
      <c r="AR103" s="5" t="s">
        <v>108</v>
      </c>
      <c r="AS103" s="5" t="s">
        <v>108</v>
      </c>
      <c r="AT103" s="5" t="s">
        <v>108</v>
      </c>
      <c r="AU103" s="5" t="s">
        <v>108</v>
      </c>
      <c r="AV103" s="5" t="s">
        <v>108</v>
      </c>
      <c r="AW103" s="5" t="s">
        <v>289</v>
      </c>
      <c r="AX103" s="5" t="s">
        <v>108</v>
      </c>
      <c r="AY103" s="5" t="s">
        <v>108</v>
      </c>
      <c r="AZ103" s="5" t="s">
        <v>108</v>
      </c>
      <c r="BA103" s="5" t="s">
        <v>108</v>
      </c>
      <c r="BB103" s="5" t="s">
        <v>108</v>
      </c>
      <c r="BC103" s="5" t="s">
        <v>108</v>
      </c>
      <c r="BD103" s="5" t="s">
        <v>108</v>
      </c>
      <c r="BE103" s="5" t="s">
        <v>108</v>
      </c>
      <c r="BF103" s="5" t="s">
        <v>108</v>
      </c>
      <c r="BG103" s="5" t="s">
        <v>108</v>
      </c>
      <c r="BH103" s="5" t="s">
        <v>108</v>
      </c>
      <c r="BI103" s="5" t="s">
        <v>108</v>
      </c>
      <c r="BJ103" s="5" t="s">
        <v>108</v>
      </c>
      <c r="BK103" s="5" t="s">
        <v>108</v>
      </c>
      <c r="BL103" s="5" t="s">
        <v>108</v>
      </c>
      <c r="BM103" s="5" t="s">
        <v>108</v>
      </c>
      <c r="BN103" s="5" t="s">
        <v>108</v>
      </c>
      <c r="BO103" s="5" t="s">
        <v>108</v>
      </c>
      <c r="BP103" s="5" t="s">
        <v>755</v>
      </c>
      <c r="BQ103" s="5" t="s">
        <v>108</v>
      </c>
      <c r="BR103" s="5" t="s">
        <v>108</v>
      </c>
      <c r="BS103" s="5" t="s">
        <v>108</v>
      </c>
      <c r="BT103" s="5" t="s">
        <v>108</v>
      </c>
      <c r="BU103" s="5" t="s">
        <v>1122</v>
      </c>
      <c r="BV103" s="5" t="s">
        <v>108</v>
      </c>
      <c r="BW103" s="5" t="s">
        <v>108</v>
      </c>
      <c r="BX103" s="5" t="s">
        <v>122</v>
      </c>
      <c r="BY103" s="10" t="s">
        <v>108</v>
      </c>
      <c r="BZ103" s="10" t="s">
        <v>108</v>
      </c>
      <c r="CA103" s="5" t="s">
        <v>108</v>
      </c>
      <c r="CB103" s="5" t="s">
        <v>108</v>
      </c>
      <c r="CC103" s="5" t="s">
        <v>108</v>
      </c>
      <c r="CD103" s="5" t="s">
        <v>108</v>
      </c>
      <c r="CE103" s="5" t="s">
        <v>108</v>
      </c>
      <c r="CF103" s="5" t="s">
        <v>108</v>
      </c>
      <c r="CG103" s="5" t="s">
        <v>108</v>
      </c>
      <c r="CH103" s="5" t="s">
        <v>108</v>
      </c>
      <c r="CI103" s="5" t="s">
        <v>108</v>
      </c>
      <c r="CJ103" s="5" t="s">
        <v>108</v>
      </c>
      <c r="CK103" s="5" t="s">
        <v>108</v>
      </c>
      <c r="CL103" s="5" t="s">
        <v>108</v>
      </c>
      <c r="CM103" s="5" t="s">
        <v>108</v>
      </c>
      <c r="CN103" s="5" t="s">
        <v>108</v>
      </c>
      <c r="CO103" s="5" t="s">
        <v>108</v>
      </c>
      <c r="CP103" s="5" t="s">
        <v>108</v>
      </c>
      <c r="CQ103" s="5" t="s">
        <v>108</v>
      </c>
      <c r="CR103" s="5" t="s">
        <v>108</v>
      </c>
      <c r="CS103" s="5" t="s">
        <v>108</v>
      </c>
      <c r="CT103" s="5" t="s">
        <v>108</v>
      </c>
      <c r="CU103" s="5" t="s">
        <v>108</v>
      </c>
      <c r="CV103" s="5" t="s">
        <v>108</v>
      </c>
      <c r="CW103" s="5" t="s">
        <v>108</v>
      </c>
      <c r="CX103" s="5" t="s">
        <v>108</v>
      </c>
      <c r="CY103" s="13" t="s">
        <v>1118</v>
      </c>
      <c r="CZ103" s="6"/>
      <c r="DA103" s="6"/>
      <c r="DB103" s="6"/>
      <c r="DC103" s="6"/>
      <c r="DD103" s="6"/>
      <c r="DE103" s="6"/>
      <c r="DF103" s="6"/>
      <c r="DG103" s="6"/>
      <c r="DH103" s="6"/>
      <c r="DI103" s="6"/>
    </row>
    <row r="104">
      <c r="A104" s="5" t="s">
        <v>103</v>
      </c>
      <c r="B104" s="5" t="s">
        <v>362</v>
      </c>
      <c r="C104" s="5" t="s">
        <v>1123</v>
      </c>
      <c r="D104" s="5">
        <v>8171.0</v>
      </c>
      <c r="E104" s="5" t="s">
        <v>108</v>
      </c>
      <c r="F104" s="5">
        <v>2004.0</v>
      </c>
      <c r="G104" s="5" t="s">
        <v>674</v>
      </c>
      <c r="H104" s="5">
        <v>4.0</v>
      </c>
      <c r="I104" s="5" t="s">
        <v>217</v>
      </c>
      <c r="J104" s="5" t="s">
        <v>110</v>
      </c>
      <c r="K104" s="5" t="s">
        <v>111</v>
      </c>
      <c r="L104" s="5" t="s">
        <v>108</v>
      </c>
      <c r="M104" s="5" t="s">
        <v>218</v>
      </c>
      <c r="N104" s="5">
        <v>1.0</v>
      </c>
      <c r="O104" s="10" t="s">
        <v>1124</v>
      </c>
      <c r="P104" s="5" t="s">
        <v>1125</v>
      </c>
      <c r="Q104" s="5" t="s">
        <v>1126</v>
      </c>
      <c r="R104" s="5" t="s">
        <v>1127</v>
      </c>
      <c r="S104" s="5" t="s">
        <v>1128</v>
      </c>
      <c r="T104" s="5">
        <v>33.3627125</v>
      </c>
      <c r="U104" s="5">
        <v>-86.6454144</v>
      </c>
      <c r="V104" s="5">
        <v>172.0</v>
      </c>
      <c r="W104" s="5">
        <v>558.0</v>
      </c>
      <c r="X104" s="5">
        <v>2345.0</v>
      </c>
      <c r="Y104" s="5" t="s">
        <v>108</v>
      </c>
      <c r="Z104" s="5" t="s">
        <v>264</v>
      </c>
      <c r="AA104" s="5" t="s">
        <v>144</v>
      </c>
      <c r="AB104" s="5">
        <v>93.0</v>
      </c>
      <c r="AC104" s="5" t="s">
        <v>572</v>
      </c>
      <c r="AD104" s="5" t="s">
        <v>406</v>
      </c>
      <c r="AE104" s="5" t="s">
        <v>108</v>
      </c>
      <c r="AF104" s="5" t="s">
        <v>108</v>
      </c>
      <c r="AG104" s="5" t="s">
        <v>108</v>
      </c>
      <c r="AH104" s="5" t="s">
        <v>108</v>
      </c>
      <c r="AI104" s="15" t="s">
        <v>108</v>
      </c>
      <c r="AJ104" s="14" t="s">
        <v>108</v>
      </c>
      <c r="AK104" s="5" t="s">
        <v>108</v>
      </c>
      <c r="AL104" s="10" t="s">
        <v>108</v>
      </c>
      <c r="AM104" s="5">
        <v>1.0</v>
      </c>
      <c r="AN104" s="5">
        <v>9.0</v>
      </c>
      <c r="AO104" s="5" t="s">
        <v>108</v>
      </c>
      <c r="AP104" s="5" t="s">
        <v>108</v>
      </c>
      <c r="AQ104" s="5" t="s">
        <v>108</v>
      </c>
      <c r="AR104" s="5" t="s">
        <v>108</v>
      </c>
      <c r="AS104" s="5" t="s">
        <v>108</v>
      </c>
      <c r="AT104" s="5" t="s">
        <v>108</v>
      </c>
      <c r="AU104" s="5" t="s">
        <v>108</v>
      </c>
      <c r="AV104" s="5" t="s">
        <v>108</v>
      </c>
      <c r="AW104" s="5" t="s">
        <v>320</v>
      </c>
      <c r="AX104" s="5" t="s">
        <v>108</v>
      </c>
      <c r="AY104" s="5" t="s">
        <v>108</v>
      </c>
      <c r="AZ104" s="5">
        <v>6.0</v>
      </c>
      <c r="BA104" s="5" t="s">
        <v>108</v>
      </c>
      <c r="BB104" s="5" t="s">
        <v>108</v>
      </c>
      <c r="BC104" s="5" t="s">
        <v>108</v>
      </c>
      <c r="BD104" s="5" t="s">
        <v>108</v>
      </c>
      <c r="BE104" s="5" t="s">
        <v>108</v>
      </c>
      <c r="BF104" s="5" t="s">
        <v>108</v>
      </c>
      <c r="BG104" s="5" t="s">
        <v>108</v>
      </c>
      <c r="BH104" s="5" t="s">
        <v>108</v>
      </c>
      <c r="BI104" s="5" t="s">
        <v>108</v>
      </c>
      <c r="BJ104" s="5" t="s">
        <v>108</v>
      </c>
      <c r="BK104" s="5" t="s">
        <v>108</v>
      </c>
      <c r="BL104" s="5" t="s">
        <v>108</v>
      </c>
      <c r="BM104" s="5" t="s">
        <v>108</v>
      </c>
      <c r="BN104" s="5" t="s">
        <v>108</v>
      </c>
      <c r="BO104" s="5" t="s">
        <v>108</v>
      </c>
      <c r="BP104" s="5" t="s">
        <v>108</v>
      </c>
      <c r="BQ104" s="5" t="s">
        <v>108</v>
      </c>
      <c r="BR104" s="5" t="s">
        <v>108</v>
      </c>
      <c r="BS104" s="5" t="s">
        <v>1129</v>
      </c>
      <c r="BT104" s="5" t="s">
        <v>108</v>
      </c>
      <c r="BU104" s="5" t="s">
        <v>218</v>
      </c>
      <c r="BV104" s="5" t="s">
        <v>108</v>
      </c>
      <c r="BW104" s="5" t="s">
        <v>1130</v>
      </c>
      <c r="BX104" s="5" t="s">
        <v>122</v>
      </c>
      <c r="BY104" s="10" t="s">
        <v>108</v>
      </c>
      <c r="BZ104" s="10" t="s">
        <v>108</v>
      </c>
      <c r="CA104" s="5" t="s">
        <v>108</v>
      </c>
      <c r="CB104" s="5" t="s">
        <v>108</v>
      </c>
      <c r="CC104" s="5" t="s">
        <v>108</v>
      </c>
      <c r="CD104" s="5" t="s">
        <v>108</v>
      </c>
      <c r="CE104" s="5" t="s">
        <v>108</v>
      </c>
      <c r="CF104" s="5" t="s">
        <v>108</v>
      </c>
      <c r="CG104" s="5" t="s">
        <v>108</v>
      </c>
      <c r="CH104" s="5" t="s">
        <v>108</v>
      </c>
      <c r="CI104" s="5" t="s">
        <v>108</v>
      </c>
      <c r="CJ104" s="5" t="s">
        <v>108</v>
      </c>
      <c r="CK104" s="5" t="s">
        <v>108</v>
      </c>
      <c r="CL104" s="5" t="s">
        <v>108</v>
      </c>
      <c r="CM104" s="5" t="s">
        <v>108</v>
      </c>
      <c r="CN104" s="5" t="s">
        <v>108</v>
      </c>
      <c r="CO104" s="5" t="s">
        <v>108</v>
      </c>
      <c r="CP104" s="5" t="s">
        <v>108</v>
      </c>
      <c r="CQ104" s="6">
        <f>24.5/5</f>
        <v>4.9</v>
      </c>
      <c r="CR104" s="5" t="s">
        <v>108</v>
      </c>
      <c r="CS104" s="5" t="s">
        <v>1131</v>
      </c>
      <c r="CT104" s="10" t="s">
        <v>1132</v>
      </c>
      <c r="CU104" s="5" t="s">
        <v>121</v>
      </c>
      <c r="CV104" s="5" t="s">
        <v>108</v>
      </c>
      <c r="CW104" s="5" t="s">
        <v>108</v>
      </c>
      <c r="CX104" s="5" t="s">
        <v>108</v>
      </c>
      <c r="CY104" s="13" t="s">
        <v>1133</v>
      </c>
      <c r="CZ104" s="6"/>
      <c r="DA104" s="6"/>
      <c r="DB104" s="6"/>
      <c r="DC104" s="6"/>
      <c r="DD104" s="6"/>
      <c r="DE104" s="6"/>
      <c r="DF104" s="6"/>
      <c r="DG104" s="6"/>
      <c r="DH104" s="6"/>
      <c r="DI104" s="6"/>
    </row>
    <row r="105">
      <c r="A105" s="5" t="s">
        <v>103</v>
      </c>
      <c r="B105" s="5" t="s">
        <v>362</v>
      </c>
      <c r="C105" s="5" t="s">
        <v>1134</v>
      </c>
      <c r="D105" s="5">
        <v>8679.0</v>
      </c>
      <c r="E105" s="5" t="s">
        <v>108</v>
      </c>
      <c r="F105" s="5">
        <v>1986.0</v>
      </c>
      <c r="G105" s="5" t="s">
        <v>497</v>
      </c>
      <c r="H105" s="5" t="s">
        <v>108</v>
      </c>
      <c r="I105" s="5" t="s">
        <v>139</v>
      </c>
      <c r="J105" s="5" t="s">
        <v>110</v>
      </c>
      <c r="K105" s="5" t="s">
        <v>111</v>
      </c>
      <c r="L105" s="5" t="s">
        <v>108</v>
      </c>
      <c r="M105" s="5" t="s">
        <v>112</v>
      </c>
      <c r="N105" s="5">
        <v>1.0</v>
      </c>
      <c r="O105" s="10" t="s">
        <v>1135</v>
      </c>
      <c r="P105" s="5" t="s">
        <v>1136</v>
      </c>
      <c r="Q105" s="5" t="s">
        <v>1137</v>
      </c>
      <c r="R105" s="5" t="s">
        <v>108</v>
      </c>
      <c r="S105" s="5" t="s">
        <v>108</v>
      </c>
      <c r="T105" s="5" t="s">
        <v>108</v>
      </c>
      <c r="U105" s="5" t="s">
        <v>108</v>
      </c>
      <c r="V105" s="5" t="s">
        <v>108</v>
      </c>
      <c r="W105" s="5" t="s">
        <v>108</v>
      </c>
      <c r="X105" s="5">
        <v>1907.0</v>
      </c>
      <c r="Y105" s="5" t="s">
        <v>108</v>
      </c>
      <c r="Z105" s="5" t="s">
        <v>170</v>
      </c>
      <c r="AA105" s="5" t="s">
        <v>108</v>
      </c>
      <c r="AB105" s="5" t="s">
        <v>108</v>
      </c>
      <c r="AC105" s="5" t="s">
        <v>1138</v>
      </c>
      <c r="AD105" s="5" t="s">
        <v>522</v>
      </c>
      <c r="AE105" s="5" t="s">
        <v>121</v>
      </c>
      <c r="AF105" s="5" t="s">
        <v>108</v>
      </c>
      <c r="AG105" s="5" t="s">
        <v>108</v>
      </c>
      <c r="AH105" s="5" t="s">
        <v>108</v>
      </c>
      <c r="AI105" s="11">
        <f>CONVERT(AK105, "yd", "m")</f>
        <v>2.7432</v>
      </c>
      <c r="AJ105" s="12">
        <f>CONVERT(AI105, "m", "ft")</f>
        <v>9</v>
      </c>
      <c r="AK105" s="5">
        <v>3.0</v>
      </c>
      <c r="AL105" s="10" t="s">
        <v>108</v>
      </c>
      <c r="AM105" s="5">
        <v>1.0</v>
      </c>
      <c r="AN105" s="5" t="s">
        <v>108</v>
      </c>
      <c r="AO105" s="5" t="s">
        <v>108</v>
      </c>
      <c r="AP105" s="5" t="s">
        <v>108</v>
      </c>
      <c r="AQ105" s="5" t="s">
        <v>108</v>
      </c>
      <c r="AR105" s="5" t="s">
        <v>108</v>
      </c>
      <c r="AS105" s="5" t="s">
        <v>108</v>
      </c>
      <c r="AT105" s="5" t="s">
        <v>108</v>
      </c>
      <c r="AU105" s="5" t="s">
        <v>108</v>
      </c>
      <c r="AV105" s="5" t="s">
        <v>108</v>
      </c>
      <c r="AW105" s="5" t="s">
        <v>147</v>
      </c>
      <c r="AX105" s="5" t="s">
        <v>445</v>
      </c>
      <c r="AY105" s="5" t="s">
        <v>108</v>
      </c>
      <c r="AZ105" s="5">
        <v>6.0</v>
      </c>
      <c r="BA105" s="5" t="s">
        <v>147</v>
      </c>
      <c r="BB105" s="5" t="s">
        <v>108</v>
      </c>
      <c r="BC105" s="5" t="s">
        <v>108</v>
      </c>
      <c r="BD105" s="5" t="s">
        <v>108</v>
      </c>
      <c r="BE105" s="5" t="s">
        <v>108</v>
      </c>
      <c r="BF105" s="5" t="s">
        <v>108</v>
      </c>
      <c r="BG105" s="5" t="s">
        <v>108</v>
      </c>
      <c r="BH105" s="5" t="s">
        <v>108</v>
      </c>
      <c r="BI105" s="5" t="s">
        <v>121</v>
      </c>
      <c r="BJ105" s="5" t="s">
        <v>108</v>
      </c>
      <c r="BK105" s="5" t="s">
        <v>108</v>
      </c>
      <c r="BL105" s="5" t="s">
        <v>108</v>
      </c>
      <c r="BM105" s="5" t="s">
        <v>108</v>
      </c>
      <c r="BN105" s="5" t="s">
        <v>108</v>
      </c>
      <c r="BO105" s="5" t="s">
        <v>108</v>
      </c>
      <c r="BP105" s="5" t="s">
        <v>742</v>
      </c>
      <c r="BQ105" s="5" t="s">
        <v>690</v>
      </c>
      <c r="BR105" s="5" t="s">
        <v>108</v>
      </c>
      <c r="BS105" s="5" t="s">
        <v>1139</v>
      </c>
      <c r="BT105" s="5" t="s">
        <v>1140</v>
      </c>
      <c r="BU105" s="5" t="s">
        <v>1141</v>
      </c>
      <c r="BV105" s="5" t="s">
        <v>121</v>
      </c>
      <c r="BW105" s="5" t="s">
        <v>1142</v>
      </c>
      <c r="BX105" s="5" t="s">
        <v>122</v>
      </c>
      <c r="BY105" s="10" t="s">
        <v>108</v>
      </c>
      <c r="BZ105" s="10" t="s">
        <v>108</v>
      </c>
      <c r="CA105" s="5" t="s">
        <v>1143</v>
      </c>
      <c r="CB105" s="5" t="s">
        <v>108</v>
      </c>
      <c r="CC105" s="5" t="s">
        <v>108</v>
      </c>
      <c r="CD105" s="5" t="s">
        <v>108</v>
      </c>
      <c r="CE105" s="5" t="s">
        <v>108</v>
      </c>
      <c r="CF105" s="5" t="s">
        <v>108</v>
      </c>
      <c r="CG105" s="5" t="s">
        <v>108</v>
      </c>
      <c r="CH105" s="5" t="s">
        <v>108</v>
      </c>
      <c r="CI105" s="5" t="s">
        <v>108</v>
      </c>
      <c r="CJ105" s="5" t="s">
        <v>108</v>
      </c>
      <c r="CK105" s="5" t="s">
        <v>108</v>
      </c>
      <c r="CL105" s="5" t="s">
        <v>108</v>
      </c>
      <c r="CM105" s="5" t="s">
        <v>108</v>
      </c>
      <c r="CN105" s="5" t="s">
        <v>108</v>
      </c>
      <c r="CO105" s="5" t="s">
        <v>108</v>
      </c>
      <c r="CP105" s="5" t="s">
        <v>108</v>
      </c>
      <c r="CQ105" s="5" t="s">
        <v>108</v>
      </c>
      <c r="CR105" s="5" t="s">
        <v>108</v>
      </c>
      <c r="CS105" s="5" t="s">
        <v>108</v>
      </c>
      <c r="CT105" s="10" t="s">
        <v>1144</v>
      </c>
      <c r="CU105" s="5" t="s">
        <v>108</v>
      </c>
      <c r="CV105" s="5" t="s">
        <v>108</v>
      </c>
      <c r="CW105" s="5" t="s">
        <v>108</v>
      </c>
      <c r="CX105" s="5" t="s">
        <v>108</v>
      </c>
      <c r="CY105" s="13" t="s">
        <v>1145</v>
      </c>
      <c r="CZ105" s="6"/>
      <c r="DA105" s="6"/>
      <c r="DB105" s="6"/>
      <c r="DC105" s="6"/>
      <c r="DD105" s="6"/>
      <c r="DE105" s="6"/>
      <c r="DF105" s="6"/>
      <c r="DG105" s="6"/>
      <c r="DH105" s="6"/>
      <c r="DI105" s="6"/>
    </row>
    <row r="106">
      <c r="A106" s="5" t="s">
        <v>103</v>
      </c>
      <c r="B106" s="5" t="s">
        <v>362</v>
      </c>
      <c r="C106" s="5" t="s">
        <v>1134</v>
      </c>
      <c r="D106" s="5">
        <v>10501.0</v>
      </c>
      <c r="E106" s="5" t="s">
        <v>151</v>
      </c>
      <c r="F106" s="5">
        <v>2005.0</v>
      </c>
      <c r="G106" s="5" t="s">
        <v>107</v>
      </c>
      <c r="H106" s="5">
        <v>5.0</v>
      </c>
      <c r="I106" s="5" t="s">
        <v>109</v>
      </c>
      <c r="J106" s="5" t="s">
        <v>127</v>
      </c>
      <c r="K106" s="5" t="s">
        <v>154</v>
      </c>
      <c r="L106" s="5" t="s">
        <v>108</v>
      </c>
      <c r="M106" s="5" t="s">
        <v>108</v>
      </c>
      <c r="N106" s="5">
        <v>2.0</v>
      </c>
      <c r="O106" s="10" t="s">
        <v>1146</v>
      </c>
      <c r="P106" s="5" t="s">
        <v>1147</v>
      </c>
      <c r="Q106" s="5" t="s">
        <v>1148</v>
      </c>
      <c r="R106" s="5" t="s">
        <v>1149</v>
      </c>
      <c r="S106" s="5" t="s">
        <v>108</v>
      </c>
      <c r="T106" s="5" t="s">
        <v>108</v>
      </c>
      <c r="U106" s="5" t="s">
        <v>108</v>
      </c>
      <c r="V106" s="5" t="s">
        <v>108</v>
      </c>
      <c r="W106" s="5" t="s">
        <v>108</v>
      </c>
      <c r="X106" s="5" t="s">
        <v>108</v>
      </c>
      <c r="Y106" s="5" t="s">
        <v>108</v>
      </c>
      <c r="Z106" s="5" t="s">
        <v>108</v>
      </c>
      <c r="AA106" s="5" t="s">
        <v>223</v>
      </c>
      <c r="AB106" s="5">
        <v>17.0</v>
      </c>
      <c r="AC106" s="5" t="s">
        <v>1150</v>
      </c>
      <c r="AD106" s="5" t="s">
        <v>108</v>
      </c>
      <c r="AE106" s="5" t="s">
        <v>108</v>
      </c>
      <c r="AF106" s="5" t="s">
        <v>108</v>
      </c>
      <c r="AG106" s="5" t="s">
        <v>108</v>
      </c>
      <c r="AH106" s="5" t="s">
        <v>108</v>
      </c>
      <c r="AI106" s="15" t="s">
        <v>108</v>
      </c>
      <c r="AJ106" s="14" t="s">
        <v>108</v>
      </c>
      <c r="AK106" s="5" t="s">
        <v>108</v>
      </c>
      <c r="AL106" s="10" t="s">
        <v>108</v>
      </c>
      <c r="AM106" s="5" t="s">
        <v>108</v>
      </c>
      <c r="AN106" s="5" t="s">
        <v>108</v>
      </c>
      <c r="AO106" s="5" t="s">
        <v>108</v>
      </c>
      <c r="AP106" s="5" t="s">
        <v>108</v>
      </c>
      <c r="AQ106" s="5" t="s">
        <v>108</v>
      </c>
      <c r="AR106" s="5" t="s">
        <v>108</v>
      </c>
      <c r="AS106" s="5" t="s">
        <v>108</v>
      </c>
      <c r="AT106" s="5" t="s">
        <v>108</v>
      </c>
      <c r="AU106" s="5" t="s">
        <v>108</v>
      </c>
      <c r="AV106" s="5" t="s">
        <v>108</v>
      </c>
      <c r="AW106" s="5" t="s">
        <v>108</v>
      </c>
      <c r="AX106" s="5" t="s">
        <v>108</v>
      </c>
      <c r="AY106" s="5" t="s">
        <v>108</v>
      </c>
      <c r="AZ106" s="5" t="s">
        <v>108</v>
      </c>
      <c r="BA106" s="5" t="s">
        <v>108</v>
      </c>
      <c r="BB106" s="5" t="s">
        <v>108</v>
      </c>
      <c r="BC106" s="5" t="s">
        <v>108</v>
      </c>
      <c r="BD106" s="5" t="s">
        <v>108</v>
      </c>
      <c r="BE106" s="5" t="s">
        <v>108</v>
      </c>
      <c r="BF106" s="5" t="s">
        <v>108</v>
      </c>
      <c r="BG106" s="5" t="s">
        <v>108</v>
      </c>
      <c r="BH106" s="5" t="s">
        <v>108</v>
      </c>
      <c r="BI106" s="5" t="s">
        <v>108</v>
      </c>
      <c r="BJ106" s="5" t="s">
        <v>108</v>
      </c>
      <c r="BK106" s="5" t="s">
        <v>108</v>
      </c>
      <c r="BL106" s="5" t="s">
        <v>108</v>
      </c>
      <c r="BM106" s="5" t="s">
        <v>108</v>
      </c>
      <c r="BN106" s="5" t="s">
        <v>108</v>
      </c>
      <c r="BO106" s="5" t="s">
        <v>108</v>
      </c>
      <c r="BP106" s="5" t="s">
        <v>108</v>
      </c>
      <c r="BQ106" s="5" t="s">
        <v>108</v>
      </c>
      <c r="BR106" s="5" t="s">
        <v>108</v>
      </c>
      <c r="BS106" s="5" t="s">
        <v>108</v>
      </c>
      <c r="BT106" s="5" t="s">
        <v>108</v>
      </c>
      <c r="BU106" s="5" t="s">
        <v>108</v>
      </c>
      <c r="BV106" s="5" t="s">
        <v>108</v>
      </c>
      <c r="BW106" s="5" t="s">
        <v>108</v>
      </c>
      <c r="BX106" s="5" t="s">
        <v>108</v>
      </c>
      <c r="BY106" s="10" t="s">
        <v>108</v>
      </c>
      <c r="BZ106" s="10" t="s">
        <v>108</v>
      </c>
      <c r="CA106" s="5" t="s">
        <v>108</v>
      </c>
      <c r="CB106" s="5" t="s">
        <v>108</v>
      </c>
      <c r="CC106" s="5" t="s">
        <v>108</v>
      </c>
      <c r="CD106" s="5">
        <v>2.0</v>
      </c>
      <c r="CE106" s="5" t="s">
        <v>108</v>
      </c>
      <c r="CF106" s="5" t="s">
        <v>108</v>
      </c>
      <c r="CG106" s="5">
        <v>16.0</v>
      </c>
      <c r="CH106" s="5">
        <v>5.0</v>
      </c>
      <c r="CI106" s="5" t="s">
        <v>108</v>
      </c>
      <c r="CJ106" s="5" t="s">
        <v>108</v>
      </c>
      <c r="CK106" s="5">
        <v>8.0</v>
      </c>
      <c r="CL106" s="5">
        <v>3.5</v>
      </c>
      <c r="CM106" s="5" t="s">
        <v>108</v>
      </c>
      <c r="CN106" s="5">
        <v>2.5</v>
      </c>
      <c r="CO106" s="5" t="s">
        <v>108</v>
      </c>
      <c r="CP106" s="5" t="s">
        <v>108</v>
      </c>
      <c r="CQ106" s="5" t="s">
        <v>108</v>
      </c>
      <c r="CR106" s="5" t="s">
        <v>108</v>
      </c>
      <c r="CS106" s="5" t="s">
        <v>1151</v>
      </c>
      <c r="CT106" s="10" t="s">
        <v>1152</v>
      </c>
      <c r="CU106" s="5" t="s">
        <v>108</v>
      </c>
      <c r="CV106" s="5" t="s">
        <v>108</v>
      </c>
      <c r="CW106" s="5" t="s">
        <v>108</v>
      </c>
      <c r="CX106" s="5" t="s">
        <v>108</v>
      </c>
      <c r="CY106" s="13" t="s">
        <v>1153</v>
      </c>
      <c r="CZ106" s="6"/>
      <c r="DA106" s="6"/>
      <c r="DB106" s="6"/>
      <c r="DC106" s="6"/>
      <c r="DD106" s="6"/>
      <c r="DE106" s="6"/>
      <c r="DF106" s="6"/>
      <c r="DG106" s="6"/>
      <c r="DH106" s="6"/>
      <c r="DI106" s="6"/>
    </row>
    <row r="107">
      <c r="A107" s="5" t="s">
        <v>103</v>
      </c>
      <c r="B107" s="5" t="s">
        <v>362</v>
      </c>
      <c r="C107" s="5" t="s">
        <v>1134</v>
      </c>
      <c r="D107" s="5">
        <v>22539.0</v>
      </c>
      <c r="E107" s="5" t="s">
        <v>415</v>
      </c>
      <c r="F107" s="5">
        <v>2007.0</v>
      </c>
      <c r="G107" s="5" t="s">
        <v>152</v>
      </c>
      <c r="H107" s="5">
        <v>18.0</v>
      </c>
      <c r="I107" s="5" t="s">
        <v>153</v>
      </c>
      <c r="J107" s="5" t="s">
        <v>110</v>
      </c>
      <c r="K107" s="5" t="s">
        <v>111</v>
      </c>
      <c r="L107" s="5" t="s">
        <v>108</v>
      </c>
      <c r="M107" s="5" t="s">
        <v>228</v>
      </c>
      <c r="N107" s="5">
        <v>2.0</v>
      </c>
      <c r="O107" s="10" t="s">
        <v>1154</v>
      </c>
      <c r="P107" s="5" t="s">
        <v>1155</v>
      </c>
      <c r="Q107" s="5" t="s">
        <v>1137</v>
      </c>
      <c r="R107" s="5" t="s">
        <v>1156</v>
      </c>
      <c r="S107" s="5" t="s">
        <v>1157</v>
      </c>
      <c r="T107" s="5" t="s">
        <v>108</v>
      </c>
      <c r="U107" s="5" t="s">
        <v>108</v>
      </c>
      <c r="V107" s="5" t="s">
        <v>108</v>
      </c>
      <c r="W107" s="5" t="s">
        <v>108</v>
      </c>
      <c r="X107" s="5">
        <v>207.0</v>
      </c>
      <c r="Y107" s="5" t="s">
        <v>420</v>
      </c>
      <c r="Z107" s="5" t="s">
        <v>108</v>
      </c>
      <c r="AA107" s="5" t="s">
        <v>159</v>
      </c>
      <c r="AB107" s="5">
        <v>17.0</v>
      </c>
      <c r="AC107" s="5" t="s">
        <v>1158</v>
      </c>
      <c r="AD107" s="5" t="s">
        <v>406</v>
      </c>
      <c r="AE107" s="5" t="s">
        <v>108</v>
      </c>
      <c r="AF107" s="5" t="s">
        <v>108</v>
      </c>
      <c r="AG107" s="5" t="s">
        <v>108</v>
      </c>
      <c r="AH107" s="5" t="s">
        <v>108</v>
      </c>
      <c r="AI107" s="11">
        <f t="shared" ref="AI107:AI108" si="33">CONVERT(AK107, "yd", "m")</f>
        <v>9.144</v>
      </c>
      <c r="AJ107" s="12">
        <f t="shared" ref="AJ107:AJ108" si="34">CONVERT(AI107, "m", "ft")</f>
        <v>30</v>
      </c>
      <c r="AK107" s="5">
        <v>10.0</v>
      </c>
      <c r="AL107" s="10" t="s">
        <v>108</v>
      </c>
      <c r="AM107" s="5">
        <v>1.0</v>
      </c>
      <c r="AN107" s="5">
        <v>7.0</v>
      </c>
      <c r="AO107" s="5" t="s">
        <v>108</v>
      </c>
      <c r="AP107" s="5" t="s">
        <v>108</v>
      </c>
      <c r="AQ107" s="5" t="s">
        <v>108</v>
      </c>
      <c r="AR107" s="5" t="s">
        <v>108</v>
      </c>
      <c r="AS107" s="5" t="s">
        <v>108</v>
      </c>
      <c r="AT107" s="5" t="s">
        <v>108</v>
      </c>
      <c r="AU107" s="5" t="s">
        <v>108</v>
      </c>
      <c r="AV107" s="5" t="s">
        <v>108</v>
      </c>
      <c r="AW107" s="5" t="s">
        <v>289</v>
      </c>
      <c r="AX107" s="5" t="s">
        <v>108</v>
      </c>
      <c r="AY107" s="5" t="s">
        <v>108</v>
      </c>
      <c r="AZ107" s="5">
        <v>1.5</v>
      </c>
      <c r="BA107" s="5" t="s">
        <v>108</v>
      </c>
      <c r="BB107" s="5" t="s">
        <v>108</v>
      </c>
      <c r="BC107" s="5" t="s">
        <v>445</v>
      </c>
      <c r="BD107" s="5" t="s">
        <v>108</v>
      </c>
      <c r="BE107" s="5" t="s">
        <v>108</v>
      </c>
      <c r="BF107" s="5" t="s">
        <v>108</v>
      </c>
      <c r="BG107" s="5" t="s">
        <v>108</v>
      </c>
      <c r="BH107" s="5" t="s">
        <v>108</v>
      </c>
      <c r="BI107" s="5" t="s">
        <v>108</v>
      </c>
      <c r="BJ107" s="5" t="s">
        <v>108</v>
      </c>
      <c r="BK107" s="5" t="s">
        <v>108</v>
      </c>
      <c r="BL107" s="5" t="s">
        <v>321</v>
      </c>
      <c r="BM107" s="5" t="s">
        <v>108</v>
      </c>
      <c r="BN107" s="5" t="s">
        <v>108</v>
      </c>
      <c r="BO107" s="5" t="s">
        <v>108</v>
      </c>
      <c r="BP107" s="5" t="s">
        <v>108</v>
      </c>
      <c r="BQ107" s="5" t="s">
        <v>108</v>
      </c>
      <c r="BR107" s="5" t="s">
        <v>108</v>
      </c>
      <c r="BS107" s="5" t="s">
        <v>1159</v>
      </c>
      <c r="BT107" s="5" t="s">
        <v>108</v>
      </c>
      <c r="BU107" s="5" t="s">
        <v>228</v>
      </c>
      <c r="BV107" s="5" t="s">
        <v>108</v>
      </c>
      <c r="BW107" s="5" t="s">
        <v>1160</v>
      </c>
      <c r="BX107" s="5" t="s">
        <v>122</v>
      </c>
      <c r="BY107" s="10" t="s">
        <v>108</v>
      </c>
      <c r="BZ107" s="10" t="s">
        <v>108</v>
      </c>
      <c r="CA107" s="5" t="s">
        <v>108</v>
      </c>
      <c r="CB107" s="5" t="s">
        <v>108</v>
      </c>
      <c r="CC107" s="5" t="s">
        <v>108</v>
      </c>
      <c r="CD107" s="5" t="s">
        <v>108</v>
      </c>
      <c r="CE107" s="5" t="s">
        <v>108</v>
      </c>
      <c r="CF107" s="5" t="s">
        <v>108</v>
      </c>
      <c r="CG107" s="5" t="s">
        <v>108</v>
      </c>
      <c r="CH107" s="5" t="s">
        <v>108</v>
      </c>
      <c r="CI107" s="5" t="s">
        <v>108</v>
      </c>
      <c r="CJ107" s="5" t="s">
        <v>108</v>
      </c>
      <c r="CK107" s="5" t="s">
        <v>108</v>
      </c>
      <c r="CL107" s="5" t="s">
        <v>108</v>
      </c>
      <c r="CM107" s="5" t="s">
        <v>108</v>
      </c>
      <c r="CN107" s="5" t="s">
        <v>108</v>
      </c>
      <c r="CO107" s="5" t="s">
        <v>108</v>
      </c>
      <c r="CP107" s="5" t="s">
        <v>108</v>
      </c>
      <c r="CQ107" s="5" t="s">
        <v>108</v>
      </c>
      <c r="CR107" s="5" t="s">
        <v>108</v>
      </c>
      <c r="CS107" s="5" t="s">
        <v>108</v>
      </c>
      <c r="CT107" s="10" t="s">
        <v>1161</v>
      </c>
      <c r="CU107" s="5" t="s">
        <v>108</v>
      </c>
      <c r="CV107" s="5" t="s">
        <v>108</v>
      </c>
      <c r="CW107" s="5" t="s">
        <v>108</v>
      </c>
      <c r="CX107" s="5" t="s">
        <v>108</v>
      </c>
      <c r="CY107" s="13" t="s">
        <v>1162</v>
      </c>
      <c r="CZ107" s="6"/>
      <c r="DA107" s="6"/>
      <c r="DB107" s="6"/>
      <c r="DC107" s="6"/>
      <c r="DD107" s="6"/>
      <c r="DE107" s="6"/>
      <c r="DF107" s="6"/>
      <c r="DG107" s="6"/>
      <c r="DH107" s="6"/>
      <c r="DI107" s="6"/>
    </row>
    <row r="108">
      <c r="A108" s="5" t="s">
        <v>103</v>
      </c>
      <c r="B108" s="5" t="s">
        <v>362</v>
      </c>
      <c r="C108" s="5" t="s">
        <v>1163</v>
      </c>
      <c r="D108" s="5">
        <v>25238.0</v>
      </c>
      <c r="E108" s="5" t="s">
        <v>545</v>
      </c>
      <c r="F108" s="5">
        <v>1999.0</v>
      </c>
      <c r="G108" s="5" t="s">
        <v>244</v>
      </c>
      <c r="H108" s="5">
        <v>23.0</v>
      </c>
      <c r="I108" s="5" t="s">
        <v>139</v>
      </c>
      <c r="J108" s="5" t="s">
        <v>110</v>
      </c>
      <c r="K108" s="5" t="s">
        <v>111</v>
      </c>
      <c r="L108" s="5" t="s">
        <v>108</v>
      </c>
      <c r="M108" s="5" t="s">
        <v>228</v>
      </c>
      <c r="N108" s="5">
        <v>2.0</v>
      </c>
      <c r="O108" s="10" t="s">
        <v>1164</v>
      </c>
      <c r="P108" s="5" t="s">
        <v>1165</v>
      </c>
      <c r="Q108" s="5" t="s">
        <v>108</v>
      </c>
      <c r="R108" s="5" t="s">
        <v>1166</v>
      </c>
      <c r="S108" s="5" t="s">
        <v>549</v>
      </c>
      <c r="T108" s="5" t="s">
        <v>108</v>
      </c>
      <c r="U108" s="5" t="s">
        <v>108</v>
      </c>
      <c r="V108" s="5" t="s">
        <v>108</v>
      </c>
      <c r="W108" s="5" t="s">
        <v>108</v>
      </c>
      <c r="X108" s="5">
        <v>2300.0</v>
      </c>
      <c r="Y108" s="5" t="s">
        <v>108</v>
      </c>
      <c r="Z108" s="5" t="s">
        <v>108</v>
      </c>
      <c r="AA108" s="5" t="s">
        <v>550</v>
      </c>
      <c r="AB108" s="5">
        <v>100.0</v>
      </c>
      <c r="AC108" s="5" t="s">
        <v>287</v>
      </c>
      <c r="AD108" s="5" t="s">
        <v>108</v>
      </c>
      <c r="AE108" s="5" t="s">
        <v>108</v>
      </c>
      <c r="AF108" s="5" t="s">
        <v>108</v>
      </c>
      <c r="AG108" s="5" t="s">
        <v>108</v>
      </c>
      <c r="AH108" s="5" t="s">
        <v>108</v>
      </c>
      <c r="AI108" s="11">
        <f t="shared" si="33"/>
        <v>1.8288</v>
      </c>
      <c r="AJ108" s="12">
        <f t="shared" si="34"/>
        <v>6</v>
      </c>
      <c r="AK108" s="5">
        <v>2.0</v>
      </c>
      <c r="AL108" s="10" t="s">
        <v>108</v>
      </c>
      <c r="AM108" s="5">
        <v>1.0</v>
      </c>
      <c r="AN108" s="5" t="s">
        <v>108</v>
      </c>
      <c r="AO108" s="5" t="s">
        <v>108</v>
      </c>
      <c r="AP108" s="5" t="s">
        <v>108</v>
      </c>
      <c r="AQ108" s="5" t="s">
        <v>108</v>
      </c>
      <c r="AR108" s="5" t="s">
        <v>108</v>
      </c>
      <c r="AS108" s="5" t="s">
        <v>108</v>
      </c>
      <c r="AT108" s="5" t="s">
        <v>108</v>
      </c>
      <c r="AU108" s="5" t="s">
        <v>108</v>
      </c>
      <c r="AV108" s="5" t="s">
        <v>108</v>
      </c>
      <c r="AW108" s="5" t="s">
        <v>1167</v>
      </c>
      <c r="AX108" s="5" t="s">
        <v>108</v>
      </c>
      <c r="AY108" s="5" t="s">
        <v>108</v>
      </c>
      <c r="AZ108" s="5" t="s">
        <v>108</v>
      </c>
      <c r="BA108" s="5" t="s">
        <v>173</v>
      </c>
      <c r="BB108" s="5" t="s">
        <v>108</v>
      </c>
      <c r="BC108" s="5" t="s">
        <v>1168</v>
      </c>
      <c r="BD108" s="5" t="s">
        <v>108</v>
      </c>
      <c r="BE108" s="5" t="s">
        <v>108</v>
      </c>
      <c r="BF108" s="5" t="s">
        <v>108</v>
      </c>
      <c r="BG108" s="5" t="s">
        <v>108</v>
      </c>
      <c r="BH108" s="5" t="s">
        <v>108</v>
      </c>
      <c r="BI108" s="5" t="s">
        <v>108</v>
      </c>
      <c r="BJ108" s="5" t="s">
        <v>108</v>
      </c>
      <c r="BK108" s="5" t="s">
        <v>1169</v>
      </c>
      <c r="BL108" s="5" t="s">
        <v>108</v>
      </c>
      <c r="BM108" s="5" t="s">
        <v>108</v>
      </c>
      <c r="BN108" s="5" t="s">
        <v>309</v>
      </c>
      <c r="BO108" s="5" t="s">
        <v>108</v>
      </c>
      <c r="BP108" s="5" t="s">
        <v>108</v>
      </c>
      <c r="BQ108" s="5" t="s">
        <v>690</v>
      </c>
      <c r="BR108" s="5" t="s">
        <v>108</v>
      </c>
      <c r="BS108" s="5" t="s">
        <v>1170</v>
      </c>
      <c r="BT108" s="5" t="s">
        <v>108</v>
      </c>
      <c r="BU108" s="5" t="s">
        <v>1171</v>
      </c>
      <c r="BV108" s="5" t="s">
        <v>108</v>
      </c>
      <c r="BW108" s="5" t="s">
        <v>108</v>
      </c>
      <c r="BX108" s="5" t="s">
        <v>122</v>
      </c>
      <c r="BY108" s="10" t="s">
        <v>108</v>
      </c>
      <c r="BZ108" s="10" t="s">
        <v>108</v>
      </c>
      <c r="CA108" s="5" t="s">
        <v>108</v>
      </c>
      <c r="CB108" s="5" t="s">
        <v>108</v>
      </c>
      <c r="CC108" s="5" t="s">
        <v>108</v>
      </c>
      <c r="CD108" s="5" t="s">
        <v>108</v>
      </c>
      <c r="CE108" s="5" t="s">
        <v>108</v>
      </c>
      <c r="CF108" s="5" t="s">
        <v>108</v>
      </c>
      <c r="CG108" s="5" t="s">
        <v>108</v>
      </c>
      <c r="CH108" s="5" t="s">
        <v>108</v>
      </c>
      <c r="CI108" s="5" t="s">
        <v>108</v>
      </c>
      <c r="CJ108" s="5" t="s">
        <v>108</v>
      </c>
      <c r="CK108" s="5" t="s">
        <v>108</v>
      </c>
      <c r="CL108" s="5" t="s">
        <v>108</v>
      </c>
      <c r="CM108" s="5" t="s">
        <v>108</v>
      </c>
      <c r="CN108" s="5" t="s">
        <v>108</v>
      </c>
      <c r="CO108" s="5" t="s">
        <v>108</v>
      </c>
      <c r="CP108" s="5" t="s">
        <v>108</v>
      </c>
      <c r="CQ108" s="5" t="s">
        <v>108</v>
      </c>
      <c r="CR108" s="5" t="s">
        <v>108</v>
      </c>
      <c r="CS108" s="5" t="s">
        <v>108</v>
      </c>
      <c r="CT108" s="10" t="s">
        <v>1172</v>
      </c>
      <c r="CU108" s="5" t="s">
        <v>108</v>
      </c>
      <c r="CV108" s="5" t="s">
        <v>108</v>
      </c>
      <c r="CW108" s="5" t="s">
        <v>108</v>
      </c>
      <c r="CX108" s="5" t="s">
        <v>108</v>
      </c>
      <c r="CY108" s="13" t="s">
        <v>1173</v>
      </c>
      <c r="CZ108" s="6"/>
      <c r="DA108" s="6"/>
      <c r="DB108" s="6"/>
      <c r="DC108" s="6"/>
      <c r="DD108" s="6"/>
      <c r="DE108" s="6"/>
      <c r="DF108" s="6"/>
      <c r="DG108" s="6"/>
      <c r="DH108" s="6"/>
      <c r="DI108" s="6"/>
    </row>
    <row r="109">
      <c r="A109" s="5" t="s">
        <v>103</v>
      </c>
      <c r="B109" s="5" t="s">
        <v>362</v>
      </c>
      <c r="C109" s="5" t="s">
        <v>1163</v>
      </c>
      <c r="D109" s="5">
        <v>1419.0</v>
      </c>
      <c r="E109" s="5" t="s">
        <v>108</v>
      </c>
      <c r="F109" s="5">
        <v>2000.0</v>
      </c>
      <c r="G109" s="5" t="s">
        <v>152</v>
      </c>
      <c r="H109" s="5">
        <v>15.0</v>
      </c>
      <c r="I109" s="5" t="s">
        <v>153</v>
      </c>
      <c r="J109" s="5" t="s">
        <v>127</v>
      </c>
      <c r="K109" s="5" t="s">
        <v>154</v>
      </c>
      <c r="L109" s="5" t="s">
        <v>108</v>
      </c>
      <c r="M109" s="5" t="s">
        <v>108</v>
      </c>
      <c r="N109" s="5">
        <v>3.0</v>
      </c>
      <c r="O109" s="10" t="s">
        <v>1174</v>
      </c>
      <c r="P109" s="5" t="s">
        <v>1175</v>
      </c>
      <c r="Q109" s="5" t="s">
        <v>1176</v>
      </c>
      <c r="R109" s="5" t="s">
        <v>1166</v>
      </c>
      <c r="S109" s="5" t="s">
        <v>549</v>
      </c>
      <c r="T109" s="5" t="s">
        <v>108</v>
      </c>
      <c r="U109" s="5" t="s">
        <v>108</v>
      </c>
      <c r="V109" s="5" t="s">
        <v>108</v>
      </c>
      <c r="W109" s="5" t="s">
        <v>108</v>
      </c>
      <c r="X109" s="5">
        <v>130.0</v>
      </c>
      <c r="Y109" s="5" t="s">
        <v>108</v>
      </c>
      <c r="Z109" s="5" t="s">
        <v>108</v>
      </c>
      <c r="AA109" s="5" t="s">
        <v>144</v>
      </c>
      <c r="AB109" s="5">
        <v>99.0</v>
      </c>
      <c r="AC109" s="5" t="s">
        <v>1177</v>
      </c>
      <c r="AD109" s="5" t="s">
        <v>406</v>
      </c>
      <c r="AE109" s="5" t="s">
        <v>108</v>
      </c>
      <c r="AF109" s="5" t="s">
        <v>108</v>
      </c>
      <c r="AG109" s="5" t="s">
        <v>108</v>
      </c>
      <c r="AH109" s="5" t="s">
        <v>108</v>
      </c>
      <c r="AI109" s="15" t="s">
        <v>108</v>
      </c>
      <c r="AJ109" s="14" t="s">
        <v>108</v>
      </c>
      <c r="AK109" s="5" t="s">
        <v>108</v>
      </c>
      <c r="AL109" s="10" t="s">
        <v>108</v>
      </c>
      <c r="AM109" s="5" t="s">
        <v>108</v>
      </c>
      <c r="AN109" s="5" t="s">
        <v>108</v>
      </c>
      <c r="AO109" s="5" t="s">
        <v>108</v>
      </c>
      <c r="AP109" s="5" t="s">
        <v>108</v>
      </c>
      <c r="AQ109" s="5" t="s">
        <v>108</v>
      </c>
      <c r="AR109" s="5" t="s">
        <v>108</v>
      </c>
      <c r="AS109" s="5" t="s">
        <v>108</v>
      </c>
      <c r="AT109" s="5" t="s">
        <v>108</v>
      </c>
      <c r="AU109" s="5" t="s">
        <v>108</v>
      </c>
      <c r="AV109" s="5" t="s">
        <v>108</v>
      </c>
      <c r="AW109" s="5" t="s">
        <v>108</v>
      </c>
      <c r="AX109" s="5" t="s">
        <v>108</v>
      </c>
      <c r="AY109" s="5" t="s">
        <v>108</v>
      </c>
      <c r="AZ109" s="5" t="s">
        <v>108</v>
      </c>
      <c r="BA109" s="5" t="s">
        <v>108</v>
      </c>
      <c r="BB109" s="5" t="s">
        <v>108</v>
      </c>
      <c r="BC109" s="5" t="s">
        <v>108</v>
      </c>
      <c r="BD109" s="5" t="s">
        <v>108</v>
      </c>
      <c r="BE109" s="5" t="s">
        <v>108</v>
      </c>
      <c r="BF109" s="5" t="s">
        <v>108</v>
      </c>
      <c r="BG109" s="5" t="s">
        <v>108</v>
      </c>
      <c r="BH109" s="5" t="s">
        <v>108</v>
      </c>
      <c r="BI109" s="5" t="s">
        <v>108</v>
      </c>
      <c r="BJ109" s="5" t="s">
        <v>108</v>
      </c>
      <c r="BK109" s="5" t="s">
        <v>108</v>
      </c>
      <c r="BL109" s="5" t="s">
        <v>108</v>
      </c>
      <c r="BM109" s="5" t="s">
        <v>108</v>
      </c>
      <c r="BN109" s="5" t="s">
        <v>108</v>
      </c>
      <c r="BO109" s="5" t="s">
        <v>108</v>
      </c>
      <c r="BP109" s="5" t="s">
        <v>108</v>
      </c>
      <c r="BQ109" s="5" t="s">
        <v>108</v>
      </c>
      <c r="BR109" s="5" t="s">
        <v>121</v>
      </c>
      <c r="BS109" s="5" t="s">
        <v>108</v>
      </c>
      <c r="BT109" s="5" t="s">
        <v>108</v>
      </c>
      <c r="BU109" s="5" t="s">
        <v>108</v>
      </c>
      <c r="BV109" s="5" t="s">
        <v>108</v>
      </c>
      <c r="BW109" s="5" t="s">
        <v>108</v>
      </c>
      <c r="BX109" s="5" t="s">
        <v>108</v>
      </c>
      <c r="BY109" s="10" t="s">
        <v>108</v>
      </c>
      <c r="BZ109" s="10" t="s">
        <v>108</v>
      </c>
      <c r="CA109" s="5" t="s">
        <v>108</v>
      </c>
      <c r="CB109" s="5" t="s">
        <v>108</v>
      </c>
      <c r="CC109" s="5" t="s">
        <v>108</v>
      </c>
      <c r="CD109" s="5">
        <v>1.0</v>
      </c>
      <c r="CE109" s="5" t="s">
        <v>108</v>
      </c>
      <c r="CF109" s="5" t="s">
        <v>108</v>
      </c>
      <c r="CG109" s="5">
        <v>18.0</v>
      </c>
      <c r="CH109" s="5">
        <v>7.0</v>
      </c>
      <c r="CI109" s="5" t="s">
        <v>108</v>
      </c>
      <c r="CJ109" s="5" t="s">
        <v>108</v>
      </c>
      <c r="CK109" s="5" t="s">
        <v>108</v>
      </c>
      <c r="CL109" s="5" t="s">
        <v>108</v>
      </c>
      <c r="CM109" s="5" t="s">
        <v>108</v>
      </c>
      <c r="CN109" s="5" t="s">
        <v>108</v>
      </c>
      <c r="CO109" s="5" t="s">
        <v>121</v>
      </c>
      <c r="CP109" s="5" t="s">
        <v>108</v>
      </c>
      <c r="CQ109" s="5" t="s">
        <v>108</v>
      </c>
      <c r="CR109" s="5" t="s">
        <v>108</v>
      </c>
      <c r="CS109" s="5" t="s">
        <v>108</v>
      </c>
      <c r="CT109" s="5" t="s">
        <v>108</v>
      </c>
      <c r="CU109" s="5" t="s">
        <v>108</v>
      </c>
      <c r="CV109" s="5" t="s">
        <v>108</v>
      </c>
      <c r="CW109" s="5" t="s">
        <v>108</v>
      </c>
      <c r="CX109" s="5" t="s">
        <v>108</v>
      </c>
      <c r="CY109" s="13" t="s">
        <v>1178</v>
      </c>
      <c r="CZ109" s="6"/>
      <c r="DA109" s="6"/>
      <c r="DB109" s="6"/>
      <c r="DC109" s="6"/>
      <c r="DD109" s="6"/>
      <c r="DE109" s="6"/>
      <c r="DF109" s="6"/>
      <c r="DG109" s="6"/>
      <c r="DH109" s="6"/>
      <c r="DI109" s="6"/>
    </row>
    <row r="110">
      <c r="A110" s="5" t="s">
        <v>103</v>
      </c>
      <c r="B110" s="5" t="s">
        <v>362</v>
      </c>
      <c r="C110" s="5" t="s">
        <v>1163</v>
      </c>
      <c r="D110" s="5">
        <v>17480.0</v>
      </c>
      <c r="E110" s="5" t="s">
        <v>415</v>
      </c>
      <c r="F110" s="5">
        <v>2005.0</v>
      </c>
      <c r="G110" s="5" t="s">
        <v>166</v>
      </c>
      <c r="H110" s="5" t="s">
        <v>108</v>
      </c>
      <c r="I110" s="5" t="s">
        <v>153</v>
      </c>
      <c r="J110" s="5" t="s">
        <v>110</v>
      </c>
      <c r="K110" s="5" t="s">
        <v>111</v>
      </c>
      <c r="L110" s="5" t="s">
        <v>108</v>
      </c>
      <c r="M110" s="5" t="s">
        <v>1179</v>
      </c>
      <c r="N110" s="5">
        <v>6.0</v>
      </c>
      <c r="O110" s="10" t="s">
        <v>1180</v>
      </c>
      <c r="P110" s="5" t="s">
        <v>1181</v>
      </c>
      <c r="Q110" s="5" t="s">
        <v>1182</v>
      </c>
      <c r="R110" s="5" t="s">
        <v>108</v>
      </c>
      <c r="S110" s="5" t="s">
        <v>1181</v>
      </c>
      <c r="T110" s="5" t="s">
        <v>108</v>
      </c>
      <c r="U110" s="5" t="s">
        <v>108</v>
      </c>
      <c r="V110" s="5" t="s">
        <v>108</v>
      </c>
      <c r="W110" s="5" t="s">
        <v>108</v>
      </c>
      <c r="X110" s="5">
        <v>2300.0</v>
      </c>
      <c r="Y110" s="5" t="s">
        <v>108</v>
      </c>
      <c r="Z110" s="5" t="s">
        <v>170</v>
      </c>
      <c r="AA110" s="5" t="s">
        <v>108</v>
      </c>
      <c r="AB110" s="5" t="s">
        <v>108</v>
      </c>
      <c r="AC110" s="5" t="s">
        <v>1183</v>
      </c>
      <c r="AD110" s="5" t="s">
        <v>108</v>
      </c>
      <c r="AE110" s="5" t="s">
        <v>108</v>
      </c>
      <c r="AF110" s="5" t="s">
        <v>108</v>
      </c>
      <c r="AG110" s="5" t="s">
        <v>108</v>
      </c>
      <c r="AH110" s="5">
        <v>1.0</v>
      </c>
      <c r="AI110" s="11">
        <f>CONVERT(AK110, "yd", "m")</f>
        <v>22.86</v>
      </c>
      <c r="AJ110" s="12">
        <f>CONVERT(AI110, "m", "ft")</f>
        <v>75</v>
      </c>
      <c r="AK110" s="5">
        <v>25.0</v>
      </c>
      <c r="AL110" s="10" t="s">
        <v>108</v>
      </c>
      <c r="AM110" s="5">
        <v>1.0</v>
      </c>
      <c r="AN110" s="5">
        <v>7.3</v>
      </c>
      <c r="AO110" s="5" t="s">
        <v>108</v>
      </c>
      <c r="AP110" s="5" t="s">
        <v>108</v>
      </c>
      <c r="AQ110" s="5" t="s">
        <v>108</v>
      </c>
      <c r="AR110" s="5" t="s">
        <v>108</v>
      </c>
      <c r="AS110" s="5" t="s">
        <v>108</v>
      </c>
      <c r="AT110" s="5" t="s">
        <v>108</v>
      </c>
      <c r="AU110" s="5" t="s">
        <v>108</v>
      </c>
      <c r="AV110" s="5" t="s">
        <v>108</v>
      </c>
      <c r="AW110" s="5" t="s">
        <v>147</v>
      </c>
      <c r="AX110" s="5" t="s">
        <v>108</v>
      </c>
      <c r="AY110" s="5" t="s">
        <v>108</v>
      </c>
      <c r="AZ110" s="5">
        <v>3.5</v>
      </c>
      <c r="BA110" s="5" t="s">
        <v>147</v>
      </c>
      <c r="BB110" s="5" t="s">
        <v>108</v>
      </c>
      <c r="BC110" s="5" t="s">
        <v>1184</v>
      </c>
      <c r="BD110" s="5" t="s">
        <v>108</v>
      </c>
      <c r="BE110" s="5" t="s">
        <v>108</v>
      </c>
      <c r="BF110" s="5" t="s">
        <v>108</v>
      </c>
      <c r="BG110" s="5" t="s">
        <v>108</v>
      </c>
      <c r="BH110" s="5" t="s">
        <v>108</v>
      </c>
      <c r="BI110" s="5" t="s">
        <v>108</v>
      </c>
      <c r="BJ110" s="5" t="s">
        <v>108</v>
      </c>
      <c r="BK110" s="5" t="s">
        <v>108</v>
      </c>
      <c r="BL110" s="5" t="s">
        <v>108</v>
      </c>
      <c r="BM110" s="5" t="s">
        <v>659</v>
      </c>
      <c r="BN110" s="5" t="s">
        <v>108</v>
      </c>
      <c r="BO110" s="5" t="s">
        <v>108</v>
      </c>
      <c r="BP110" s="5" t="s">
        <v>755</v>
      </c>
      <c r="BQ110" s="5" t="s">
        <v>690</v>
      </c>
      <c r="BR110" s="5" t="s">
        <v>108</v>
      </c>
      <c r="BS110" s="5" t="s">
        <v>108</v>
      </c>
      <c r="BT110" s="5" t="s">
        <v>108</v>
      </c>
      <c r="BU110" s="5" t="s">
        <v>461</v>
      </c>
      <c r="BV110" s="5" t="s">
        <v>108</v>
      </c>
      <c r="BW110" s="5" t="s">
        <v>108</v>
      </c>
      <c r="BX110" s="5" t="s">
        <v>122</v>
      </c>
      <c r="BY110" s="10" t="s">
        <v>108</v>
      </c>
      <c r="BZ110" s="10" t="s">
        <v>108</v>
      </c>
      <c r="CA110" s="5" t="s">
        <v>108</v>
      </c>
      <c r="CB110" s="5" t="s">
        <v>108</v>
      </c>
      <c r="CC110" s="5" t="s">
        <v>108</v>
      </c>
      <c r="CD110" s="5" t="s">
        <v>108</v>
      </c>
      <c r="CE110" s="5" t="s">
        <v>108</v>
      </c>
      <c r="CF110" s="5" t="s">
        <v>108</v>
      </c>
      <c r="CG110" s="5" t="s">
        <v>108</v>
      </c>
      <c r="CH110" s="5" t="s">
        <v>108</v>
      </c>
      <c r="CI110" s="5" t="s">
        <v>108</v>
      </c>
      <c r="CJ110" s="5" t="s">
        <v>108</v>
      </c>
      <c r="CK110" s="5" t="s">
        <v>108</v>
      </c>
      <c r="CL110" s="5" t="s">
        <v>108</v>
      </c>
      <c r="CM110" s="5" t="s">
        <v>108</v>
      </c>
      <c r="CN110" s="5" t="s">
        <v>108</v>
      </c>
      <c r="CO110" s="5" t="s">
        <v>108</v>
      </c>
      <c r="CP110" s="5" t="s">
        <v>108</v>
      </c>
      <c r="CQ110" s="5" t="s">
        <v>108</v>
      </c>
      <c r="CR110" s="5" t="s">
        <v>108</v>
      </c>
      <c r="CS110" s="5" t="s">
        <v>108</v>
      </c>
      <c r="CT110" s="10" t="s">
        <v>1185</v>
      </c>
      <c r="CU110" s="5" t="s">
        <v>108</v>
      </c>
      <c r="CV110" s="5" t="s">
        <v>108</v>
      </c>
      <c r="CW110" s="5" t="s">
        <v>108</v>
      </c>
      <c r="CX110" s="5" t="s">
        <v>108</v>
      </c>
      <c r="CY110" s="13" t="s">
        <v>1186</v>
      </c>
      <c r="CZ110" s="6"/>
      <c r="DA110" s="6"/>
      <c r="DB110" s="6"/>
      <c r="DC110" s="6"/>
      <c r="DD110" s="6"/>
      <c r="DE110" s="6"/>
      <c r="DF110" s="6"/>
      <c r="DG110" s="6"/>
      <c r="DH110" s="6"/>
      <c r="DI110" s="6"/>
    </row>
    <row r="111">
      <c r="A111" s="5" t="s">
        <v>103</v>
      </c>
      <c r="B111" s="5" t="s">
        <v>362</v>
      </c>
      <c r="C111" s="5" t="s">
        <v>1163</v>
      </c>
      <c r="D111" s="5">
        <v>45498.0</v>
      </c>
      <c r="E111" s="5" t="s">
        <v>496</v>
      </c>
      <c r="F111" s="5">
        <v>2014.0</v>
      </c>
      <c r="G111" s="5" t="s">
        <v>166</v>
      </c>
      <c r="H111" s="5">
        <v>19.0</v>
      </c>
      <c r="I111" s="5" t="s">
        <v>153</v>
      </c>
      <c r="J111" s="5" t="s">
        <v>127</v>
      </c>
      <c r="K111" s="5" t="s">
        <v>628</v>
      </c>
      <c r="L111" s="5" t="s">
        <v>108</v>
      </c>
      <c r="M111" s="5" t="s">
        <v>108</v>
      </c>
      <c r="N111" s="5">
        <v>1.0</v>
      </c>
      <c r="O111" s="10" t="s">
        <v>1187</v>
      </c>
      <c r="P111" s="5" t="s">
        <v>1188</v>
      </c>
      <c r="Q111" s="5" t="s">
        <v>1163</v>
      </c>
      <c r="R111" s="5" t="s">
        <v>1189</v>
      </c>
      <c r="S111" s="5" t="s">
        <v>108</v>
      </c>
      <c r="T111" s="5" t="s">
        <v>108</v>
      </c>
      <c r="U111" s="5" t="s">
        <v>108</v>
      </c>
      <c r="V111" s="5" t="s">
        <v>108</v>
      </c>
      <c r="W111" s="5" t="s">
        <v>108</v>
      </c>
      <c r="X111" s="5">
        <v>2130.0</v>
      </c>
      <c r="Y111" s="5" t="s">
        <v>108</v>
      </c>
      <c r="Z111" s="5" t="s">
        <v>108</v>
      </c>
      <c r="AA111" s="5" t="s">
        <v>811</v>
      </c>
      <c r="AB111" s="5">
        <v>53.0</v>
      </c>
      <c r="AC111" s="5" t="s">
        <v>287</v>
      </c>
      <c r="AD111" s="5" t="s">
        <v>1190</v>
      </c>
      <c r="AE111" s="5" t="s">
        <v>108</v>
      </c>
      <c r="AF111" s="5" t="s">
        <v>108</v>
      </c>
      <c r="AG111" s="5" t="s">
        <v>108</v>
      </c>
      <c r="AH111" s="5" t="s">
        <v>108</v>
      </c>
      <c r="AI111" s="15" t="s">
        <v>108</v>
      </c>
      <c r="AJ111" s="14" t="s">
        <v>108</v>
      </c>
      <c r="AK111" s="5" t="s">
        <v>108</v>
      </c>
      <c r="AL111" s="10" t="s">
        <v>108</v>
      </c>
      <c r="AM111" s="5" t="s">
        <v>108</v>
      </c>
      <c r="AN111" s="5" t="s">
        <v>108</v>
      </c>
      <c r="AO111" s="5" t="s">
        <v>108</v>
      </c>
      <c r="AP111" s="5" t="s">
        <v>108</v>
      </c>
      <c r="AQ111" s="5" t="s">
        <v>108</v>
      </c>
      <c r="AR111" s="5" t="s">
        <v>108</v>
      </c>
      <c r="AS111" s="5" t="s">
        <v>108</v>
      </c>
      <c r="AT111" s="5" t="s">
        <v>108</v>
      </c>
      <c r="AU111" s="5" t="s">
        <v>108</v>
      </c>
      <c r="AV111" s="5" t="s">
        <v>108</v>
      </c>
      <c r="AW111" s="5" t="s">
        <v>108</v>
      </c>
      <c r="AX111" s="5" t="s">
        <v>108</v>
      </c>
      <c r="AY111" s="5" t="s">
        <v>108</v>
      </c>
      <c r="AZ111" s="5" t="s">
        <v>108</v>
      </c>
      <c r="BA111" s="5" t="s">
        <v>108</v>
      </c>
      <c r="BB111" s="5" t="s">
        <v>108</v>
      </c>
      <c r="BC111" s="5" t="s">
        <v>108</v>
      </c>
      <c r="BD111" s="5" t="s">
        <v>108</v>
      </c>
      <c r="BE111" s="5" t="s">
        <v>108</v>
      </c>
      <c r="BF111" s="5" t="s">
        <v>108</v>
      </c>
      <c r="BG111" s="5" t="s">
        <v>108</v>
      </c>
      <c r="BH111" s="5" t="s">
        <v>108</v>
      </c>
      <c r="BI111" s="5" t="s">
        <v>108</v>
      </c>
      <c r="BJ111" s="5" t="s">
        <v>108</v>
      </c>
      <c r="BK111" s="5" t="s">
        <v>108</v>
      </c>
      <c r="BL111" s="5" t="s">
        <v>108</v>
      </c>
      <c r="BM111" s="5" t="s">
        <v>108</v>
      </c>
      <c r="BN111" s="5" t="s">
        <v>108</v>
      </c>
      <c r="BO111" s="5" t="s">
        <v>108</v>
      </c>
      <c r="BP111" s="5" t="s">
        <v>108</v>
      </c>
      <c r="BQ111" s="5" t="s">
        <v>108</v>
      </c>
      <c r="BR111" s="5" t="s">
        <v>108</v>
      </c>
      <c r="BS111" s="5" t="s">
        <v>108</v>
      </c>
      <c r="BT111" s="5" t="s">
        <v>108</v>
      </c>
      <c r="BU111" s="5" t="s">
        <v>108</v>
      </c>
      <c r="BV111" s="5" t="s">
        <v>108</v>
      </c>
      <c r="BW111" s="5" t="s">
        <v>108</v>
      </c>
      <c r="BX111" s="5" t="s">
        <v>108</v>
      </c>
      <c r="BY111" s="10" t="s">
        <v>108</v>
      </c>
      <c r="BZ111" s="10" t="s">
        <v>108</v>
      </c>
      <c r="CA111" s="5" t="s">
        <v>108</v>
      </c>
      <c r="CB111" s="5" t="s">
        <v>108</v>
      </c>
      <c r="CC111" s="5" t="s">
        <v>108</v>
      </c>
      <c r="CD111" s="5" t="s">
        <v>108</v>
      </c>
      <c r="CE111" s="5" t="s">
        <v>108</v>
      </c>
      <c r="CF111" s="5" t="s">
        <v>108</v>
      </c>
      <c r="CG111" s="5" t="s">
        <v>108</v>
      </c>
      <c r="CH111" s="5" t="s">
        <v>108</v>
      </c>
      <c r="CI111" s="5" t="s">
        <v>108</v>
      </c>
      <c r="CJ111" s="5" t="s">
        <v>108</v>
      </c>
      <c r="CK111" s="5" t="s">
        <v>108</v>
      </c>
      <c r="CL111" s="5" t="s">
        <v>108</v>
      </c>
      <c r="CM111" s="5" t="s">
        <v>108</v>
      </c>
      <c r="CN111" s="5" t="s">
        <v>108</v>
      </c>
      <c r="CO111" s="5" t="s">
        <v>108</v>
      </c>
      <c r="CP111" s="5" t="s">
        <v>108</v>
      </c>
      <c r="CQ111" s="5" t="s">
        <v>108</v>
      </c>
      <c r="CR111" s="5" t="s">
        <v>108</v>
      </c>
      <c r="CS111" s="5" t="s">
        <v>1191</v>
      </c>
      <c r="CT111" s="10" t="s">
        <v>1192</v>
      </c>
      <c r="CU111" s="5" t="s">
        <v>108</v>
      </c>
      <c r="CV111" s="5" t="s">
        <v>108</v>
      </c>
      <c r="CW111" s="5" t="s">
        <v>108</v>
      </c>
      <c r="CX111" s="5" t="s">
        <v>108</v>
      </c>
      <c r="CY111" s="13" t="s">
        <v>1193</v>
      </c>
      <c r="CZ111" s="6"/>
      <c r="DA111" s="6"/>
      <c r="DB111" s="6"/>
      <c r="DC111" s="6"/>
      <c r="DD111" s="6"/>
      <c r="DE111" s="6"/>
      <c r="DF111" s="6"/>
      <c r="DG111" s="6"/>
      <c r="DH111" s="6"/>
      <c r="DI111" s="6"/>
    </row>
    <row r="112">
      <c r="A112" s="5" t="s">
        <v>103</v>
      </c>
      <c r="B112" s="5" t="s">
        <v>362</v>
      </c>
      <c r="C112" s="5" t="s">
        <v>1194</v>
      </c>
      <c r="D112" s="5">
        <v>44487.0</v>
      </c>
      <c r="E112" s="5" t="s">
        <v>439</v>
      </c>
      <c r="F112" s="5">
        <v>1967.0</v>
      </c>
      <c r="G112" s="5" t="s">
        <v>108</v>
      </c>
      <c r="H112" s="5" t="s">
        <v>108</v>
      </c>
      <c r="I112" s="5" t="s">
        <v>153</v>
      </c>
      <c r="J112" s="5" t="s">
        <v>110</v>
      </c>
      <c r="K112" s="5" t="s">
        <v>111</v>
      </c>
      <c r="L112" s="5" t="s">
        <v>108</v>
      </c>
      <c r="M112" s="5" t="s">
        <v>375</v>
      </c>
      <c r="N112" s="5">
        <v>1.0</v>
      </c>
      <c r="O112" s="10" t="s">
        <v>1195</v>
      </c>
      <c r="P112" s="5" t="s">
        <v>1196</v>
      </c>
      <c r="Q112" s="5" t="s">
        <v>1197</v>
      </c>
      <c r="R112" s="5" t="s">
        <v>1198</v>
      </c>
      <c r="S112" s="5" t="s">
        <v>108</v>
      </c>
      <c r="T112" s="5" t="s">
        <v>108</v>
      </c>
      <c r="U112" s="5" t="s">
        <v>108</v>
      </c>
      <c r="V112" s="5" t="s">
        <v>108</v>
      </c>
      <c r="W112" s="5" t="s">
        <v>108</v>
      </c>
      <c r="X112" s="5">
        <v>1300.0</v>
      </c>
      <c r="Y112" s="5" t="s">
        <v>108</v>
      </c>
      <c r="Z112" s="5" t="s">
        <v>108</v>
      </c>
      <c r="AA112" s="5" t="s">
        <v>108</v>
      </c>
      <c r="AB112" s="5" t="s">
        <v>108</v>
      </c>
      <c r="AC112" s="5" t="s">
        <v>1199</v>
      </c>
      <c r="AD112" s="5" t="s">
        <v>406</v>
      </c>
      <c r="AE112" s="5" t="s">
        <v>108</v>
      </c>
      <c r="AF112" s="5" t="s">
        <v>108</v>
      </c>
      <c r="AG112" s="5" t="s">
        <v>108</v>
      </c>
      <c r="AH112" s="5" t="s">
        <v>108</v>
      </c>
      <c r="AI112" s="15" t="s">
        <v>108</v>
      </c>
      <c r="AJ112" s="14" t="s">
        <v>108</v>
      </c>
      <c r="AK112" s="5" t="s">
        <v>108</v>
      </c>
      <c r="AL112" s="10" t="s">
        <v>108</v>
      </c>
      <c r="AM112" s="5">
        <v>1.0</v>
      </c>
      <c r="AN112" s="5">
        <v>8.0</v>
      </c>
      <c r="AO112" s="5" t="s">
        <v>108</v>
      </c>
      <c r="AP112" s="5" t="s">
        <v>108</v>
      </c>
      <c r="AQ112" s="5">
        <v>4.0</v>
      </c>
      <c r="AR112" s="5" t="s">
        <v>108</v>
      </c>
      <c r="AS112" s="5">
        <v>3.0</v>
      </c>
      <c r="AT112" s="5" t="s">
        <v>108</v>
      </c>
      <c r="AU112" s="5" t="s">
        <v>108</v>
      </c>
      <c r="AV112" s="5" t="s">
        <v>108</v>
      </c>
      <c r="AW112" s="5" t="s">
        <v>289</v>
      </c>
      <c r="AX112" s="5" t="s">
        <v>108</v>
      </c>
      <c r="AY112" s="5" t="s">
        <v>108</v>
      </c>
      <c r="AZ112" s="5">
        <v>3.5</v>
      </c>
      <c r="BA112" s="5" t="s">
        <v>445</v>
      </c>
      <c r="BB112" s="5" t="s">
        <v>108</v>
      </c>
      <c r="BC112" s="5" t="s">
        <v>108</v>
      </c>
      <c r="BD112" s="5" t="s">
        <v>108</v>
      </c>
      <c r="BE112" s="5" t="s">
        <v>108</v>
      </c>
      <c r="BF112" s="5" t="s">
        <v>108</v>
      </c>
      <c r="BG112" s="5" t="s">
        <v>108</v>
      </c>
      <c r="BH112" s="5" t="s">
        <v>108</v>
      </c>
      <c r="BI112" s="5" t="s">
        <v>108</v>
      </c>
      <c r="BJ112" s="5" t="s">
        <v>108</v>
      </c>
      <c r="BK112" s="5" t="s">
        <v>108</v>
      </c>
      <c r="BL112" s="5" t="s">
        <v>754</v>
      </c>
      <c r="BM112" s="5" t="s">
        <v>659</v>
      </c>
      <c r="BN112" s="5" t="s">
        <v>309</v>
      </c>
      <c r="BO112" s="5" t="s">
        <v>108</v>
      </c>
      <c r="BP112" s="5" t="s">
        <v>755</v>
      </c>
      <c r="BQ112" s="5" t="s">
        <v>108</v>
      </c>
      <c r="BR112" s="5" t="s">
        <v>121</v>
      </c>
      <c r="BS112" s="5" t="s">
        <v>1200</v>
      </c>
      <c r="BT112" s="5" t="s">
        <v>108</v>
      </c>
      <c r="BU112" s="5" t="s">
        <v>1201</v>
      </c>
      <c r="BV112" s="5" t="s">
        <v>121</v>
      </c>
      <c r="BW112" s="5" t="s">
        <v>1202</v>
      </c>
      <c r="BX112" s="5" t="s">
        <v>122</v>
      </c>
      <c r="BY112" s="10" t="s">
        <v>108</v>
      </c>
      <c r="BZ112" s="5" t="s">
        <v>309</v>
      </c>
      <c r="CA112" s="5" t="s">
        <v>108</v>
      </c>
      <c r="CB112" s="5" t="s">
        <v>108</v>
      </c>
      <c r="CC112" s="5" t="s">
        <v>108</v>
      </c>
      <c r="CD112" s="5" t="s">
        <v>108</v>
      </c>
      <c r="CE112" s="5" t="s">
        <v>108</v>
      </c>
      <c r="CF112" s="5" t="s">
        <v>108</v>
      </c>
      <c r="CG112" s="5" t="s">
        <v>108</v>
      </c>
      <c r="CH112" s="5" t="s">
        <v>108</v>
      </c>
      <c r="CI112" s="5" t="s">
        <v>108</v>
      </c>
      <c r="CJ112" s="5" t="s">
        <v>108</v>
      </c>
      <c r="CK112" s="5" t="s">
        <v>108</v>
      </c>
      <c r="CL112" s="5" t="s">
        <v>108</v>
      </c>
      <c r="CM112" s="5" t="s">
        <v>108</v>
      </c>
      <c r="CN112" s="5" t="s">
        <v>108</v>
      </c>
      <c r="CO112" s="5" t="s">
        <v>108</v>
      </c>
      <c r="CP112" s="5" t="s">
        <v>108</v>
      </c>
      <c r="CQ112" s="5" t="s">
        <v>108</v>
      </c>
      <c r="CR112" s="5" t="s">
        <v>108</v>
      </c>
      <c r="CS112" s="5" t="s">
        <v>108</v>
      </c>
      <c r="CT112" s="10" t="s">
        <v>1203</v>
      </c>
      <c r="CU112" s="5" t="s">
        <v>108</v>
      </c>
      <c r="CV112" s="5" t="s">
        <v>108</v>
      </c>
      <c r="CW112" s="5" t="s">
        <v>108</v>
      </c>
      <c r="CX112" s="5" t="s">
        <v>108</v>
      </c>
      <c r="CY112" s="13" t="s">
        <v>1204</v>
      </c>
      <c r="CZ112" s="6"/>
      <c r="DA112" s="6"/>
      <c r="DB112" s="6"/>
      <c r="DC112" s="6"/>
      <c r="DD112" s="6"/>
      <c r="DE112" s="6"/>
      <c r="DF112" s="6"/>
      <c r="DG112" s="6"/>
      <c r="DH112" s="6"/>
      <c r="DI112" s="6"/>
    </row>
    <row r="113">
      <c r="A113" s="5" t="s">
        <v>103</v>
      </c>
      <c r="B113" s="5" t="s">
        <v>362</v>
      </c>
      <c r="C113" s="5" t="s">
        <v>1205</v>
      </c>
      <c r="D113" s="5">
        <v>245.0</v>
      </c>
      <c r="E113" s="5" t="s">
        <v>567</v>
      </c>
      <c r="F113" s="5">
        <v>1999.0</v>
      </c>
      <c r="G113" s="5" t="s">
        <v>152</v>
      </c>
      <c r="H113" s="5" t="s">
        <v>108</v>
      </c>
      <c r="I113" s="5" t="s">
        <v>153</v>
      </c>
      <c r="J113" s="5" t="s">
        <v>110</v>
      </c>
      <c r="K113" s="5" t="s">
        <v>628</v>
      </c>
      <c r="L113" s="5" t="s">
        <v>108</v>
      </c>
      <c r="M113" s="5" t="s">
        <v>375</v>
      </c>
      <c r="N113" s="5">
        <v>2.0</v>
      </c>
      <c r="O113" s="10" t="s">
        <v>1206</v>
      </c>
      <c r="P113" s="5" t="s">
        <v>1207</v>
      </c>
      <c r="Q113" s="5" t="s">
        <v>1208</v>
      </c>
      <c r="R113" s="5" t="s">
        <v>1209</v>
      </c>
      <c r="S113" s="5" t="s">
        <v>1210</v>
      </c>
      <c r="T113" s="5" t="s">
        <v>108</v>
      </c>
      <c r="U113" s="5" t="s">
        <v>108</v>
      </c>
      <c r="V113" s="5" t="s">
        <v>108</v>
      </c>
      <c r="W113" s="5" t="s">
        <v>108</v>
      </c>
      <c r="X113" s="5">
        <v>2300.0</v>
      </c>
      <c r="Y113" s="5" t="s">
        <v>108</v>
      </c>
      <c r="Z113" s="5" t="s">
        <v>170</v>
      </c>
      <c r="AA113" s="5" t="s">
        <v>108</v>
      </c>
      <c r="AB113" s="5" t="s">
        <v>108</v>
      </c>
      <c r="AC113" s="5" t="s">
        <v>1211</v>
      </c>
      <c r="AD113" s="5" t="s">
        <v>1212</v>
      </c>
      <c r="AE113" s="5" t="s">
        <v>108</v>
      </c>
      <c r="AF113" s="5" t="s">
        <v>108</v>
      </c>
      <c r="AG113" s="5" t="s">
        <v>108</v>
      </c>
      <c r="AH113" s="5" t="s">
        <v>108</v>
      </c>
      <c r="AI113" s="15" t="s">
        <v>108</v>
      </c>
      <c r="AJ113" s="14" t="s">
        <v>108</v>
      </c>
      <c r="AK113" s="5" t="s">
        <v>108</v>
      </c>
      <c r="AL113" s="10" t="s">
        <v>121</v>
      </c>
      <c r="AM113" s="5" t="s">
        <v>108</v>
      </c>
      <c r="AN113" s="5" t="s">
        <v>108</v>
      </c>
      <c r="AO113" s="5" t="s">
        <v>108</v>
      </c>
      <c r="AP113" s="5" t="s">
        <v>108</v>
      </c>
      <c r="AQ113" s="5" t="s">
        <v>108</v>
      </c>
      <c r="AR113" s="5" t="s">
        <v>108</v>
      </c>
      <c r="AS113" s="5" t="s">
        <v>108</v>
      </c>
      <c r="AT113" s="5" t="s">
        <v>108</v>
      </c>
      <c r="AU113" s="5" t="s">
        <v>108</v>
      </c>
      <c r="AV113" s="5" t="s">
        <v>108</v>
      </c>
      <c r="AW113" s="5" t="s">
        <v>108</v>
      </c>
      <c r="AX113" s="5" t="s">
        <v>108</v>
      </c>
      <c r="AY113" s="5" t="s">
        <v>108</v>
      </c>
      <c r="AZ113" s="5" t="s">
        <v>108</v>
      </c>
      <c r="BA113" s="5" t="s">
        <v>108</v>
      </c>
      <c r="BB113" s="5" t="s">
        <v>108</v>
      </c>
      <c r="BC113" s="5" t="s">
        <v>108</v>
      </c>
      <c r="BD113" s="5" t="s">
        <v>108</v>
      </c>
      <c r="BE113" s="5" t="s">
        <v>108</v>
      </c>
      <c r="BF113" s="5" t="s">
        <v>108</v>
      </c>
      <c r="BG113" s="5" t="s">
        <v>108</v>
      </c>
      <c r="BH113" s="5" t="s">
        <v>108</v>
      </c>
      <c r="BI113" s="5" t="s">
        <v>108</v>
      </c>
      <c r="BJ113" s="5" t="s">
        <v>108</v>
      </c>
      <c r="BK113" s="5" t="s">
        <v>108</v>
      </c>
      <c r="BL113" s="5" t="s">
        <v>108</v>
      </c>
      <c r="BM113" s="5" t="s">
        <v>108</v>
      </c>
      <c r="BN113" s="5" t="s">
        <v>108</v>
      </c>
      <c r="BO113" s="5" t="s">
        <v>108</v>
      </c>
      <c r="BP113" s="5" t="s">
        <v>108</v>
      </c>
      <c r="BQ113" s="5" t="s">
        <v>108</v>
      </c>
      <c r="BR113" s="5" t="s">
        <v>108</v>
      </c>
      <c r="BS113" s="5" t="s">
        <v>108</v>
      </c>
      <c r="BT113" s="5" t="s">
        <v>108</v>
      </c>
      <c r="BU113" s="5" t="s">
        <v>385</v>
      </c>
      <c r="BV113" s="5" t="s">
        <v>108</v>
      </c>
      <c r="BW113" s="5" t="s">
        <v>385</v>
      </c>
      <c r="BX113" s="5" t="s">
        <v>108</v>
      </c>
      <c r="BY113" s="10" t="s">
        <v>108</v>
      </c>
      <c r="BZ113" s="10" t="s">
        <v>108</v>
      </c>
      <c r="CA113" s="5" t="s">
        <v>1213</v>
      </c>
      <c r="CB113" s="5" t="s">
        <v>108</v>
      </c>
      <c r="CC113" s="5" t="s">
        <v>108</v>
      </c>
      <c r="CD113" s="5" t="s">
        <v>108</v>
      </c>
      <c r="CE113" s="5" t="s">
        <v>108</v>
      </c>
      <c r="CF113" s="5" t="s">
        <v>108</v>
      </c>
      <c r="CG113" s="5" t="s">
        <v>108</v>
      </c>
      <c r="CH113" s="5" t="s">
        <v>108</v>
      </c>
      <c r="CI113" s="5" t="s">
        <v>108</v>
      </c>
      <c r="CJ113" s="5" t="s">
        <v>108</v>
      </c>
      <c r="CK113" s="5" t="s">
        <v>108</v>
      </c>
      <c r="CL113" s="5" t="s">
        <v>108</v>
      </c>
      <c r="CM113" s="5" t="s">
        <v>108</v>
      </c>
      <c r="CN113" s="5" t="s">
        <v>108</v>
      </c>
      <c r="CO113" s="5" t="s">
        <v>108</v>
      </c>
      <c r="CP113" s="5" t="s">
        <v>108</v>
      </c>
      <c r="CQ113" s="5" t="s">
        <v>108</v>
      </c>
      <c r="CR113" s="5" t="s">
        <v>108</v>
      </c>
      <c r="CS113" s="5" t="s">
        <v>1214</v>
      </c>
      <c r="CT113" s="10" t="s">
        <v>1215</v>
      </c>
      <c r="CU113" s="5" t="s">
        <v>108</v>
      </c>
      <c r="CV113" s="5" t="s">
        <v>108</v>
      </c>
      <c r="CW113" s="5" t="s">
        <v>108</v>
      </c>
      <c r="CX113" s="5" t="s">
        <v>108</v>
      </c>
      <c r="CY113" s="13" t="s">
        <v>1216</v>
      </c>
      <c r="CZ113" s="6"/>
      <c r="DA113" s="6"/>
      <c r="DB113" s="6"/>
      <c r="DC113" s="6"/>
      <c r="DD113" s="6"/>
      <c r="DE113" s="6"/>
      <c r="DF113" s="6"/>
      <c r="DG113" s="6"/>
      <c r="DH113" s="6"/>
      <c r="DI113" s="6"/>
    </row>
    <row r="114">
      <c r="A114" s="5" t="s">
        <v>103</v>
      </c>
      <c r="B114" s="5" t="s">
        <v>362</v>
      </c>
      <c r="C114" s="5" t="s">
        <v>1205</v>
      </c>
      <c r="D114" s="5">
        <v>7031.0</v>
      </c>
      <c r="E114" s="5" t="s">
        <v>108</v>
      </c>
      <c r="F114" s="5">
        <v>2003.0</v>
      </c>
      <c r="G114" s="5" t="s">
        <v>166</v>
      </c>
      <c r="H114" s="5" t="s">
        <v>108</v>
      </c>
      <c r="I114" s="5" t="s">
        <v>153</v>
      </c>
      <c r="J114" s="5" t="s">
        <v>110</v>
      </c>
      <c r="K114" s="5" t="s">
        <v>111</v>
      </c>
      <c r="L114" s="5" t="s">
        <v>108</v>
      </c>
      <c r="M114" s="5" t="s">
        <v>228</v>
      </c>
      <c r="N114" s="5">
        <v>1.0</v>
      </c>
      <c r="O114" s="10" t="s">
        <v>1217</v>
      </c>
      <c r="P114" s="5" t="s">
        <v>108</v>
      </c>
      <c r="Q114" s="5" t="s">
        <v>1208</v>
      </c>
      <c r="R114" s="5" t="s">
        <v>108</v>
      </c>
      <c r="S114" s="5" t="s">
        <v>108</v>
      </c>
      <c r="T114" s="5" t="s">
        <v>108</v>
      </c>
      <c r="U114" s="5" t="s">
        <v>108</v>
      </c>
      <c r="V114" s="5" t="s">
        <v>108</v>
      </c>
      <c r="W114" s="5" t="s">
        <v>108</v>
      </c>
      <c r="X114" s="5">
        <v>200.0</v>
      </c>
      <c r="Y114" s="5" t="s">
        <v>420</v>
      </c>
      <c r="Z114" s="5" t="s">
        <v>170</v>
      </c>
      <c r="AA114" s="5" t="s">
        <v>108</v>
      </c>
      <c r="AB114" s="5" t="s">
        <v>108</v>
      </c>
      <c r="AC114" s="5" t="s">
        <v>1218</v>
      </c>
      <c r="AD114" s="5" t="s">
        <v>108</v>
      </c>
      <c r="AE114" s="5" t="s">
        <v>108</v>
      </c>
      <c r="AF114" s="5" t="s">
        <v>108</v>
      </c>
      <c r="AG114" s="5" t="s">
        <v>108</v>
      </c>
      <c r="AH114" s="5" t="s">
        <v>108</v>
      </c>
      <c r="AI114" s="15" t="s">
        <v>108</v>
      </c>
      <c r="AJ114" s="14" t="s">
        <v>108</v>
      </c>
      <c r="AK114" s="5" t="s">
        <v>108</v>
      </c>
      <c r="AL114" s="10" t="s">
        <v>108</v>
      </c>
      <c r="AM114" s="5">
        <v>1.0</v>
      </c>
      <c r="AN114" s="5">
        <v>9.5</v>
      </c>
      <c r="AO114" s="5" t="s">
        <v>108</v>
      </c>
      <c r="AP114" s="5" t="s">
        <v>108</v>
      </c>
      <c r="AQ114" s="5" t="s">
        <v>108</v>
      </c>
      <c r="AR114" s="5" t="s">
        <v>108</v>
      </c>
      <c r="AS114" s="5" t="s">
        <v>108</v>
      </c>
      <c r="AT114" s="5" t="s">
        <v>108</v>
      </c>
      <c r="AU114" s="5" t="s">
        <v>108</v>
      </c>
      <c r="AV114" s="5" t="s">
        <v>108</v>
      </c>
      <c r="AW114" s="5" t="s">
        <v>108</v>
      </c>
      <c r="AX114" s="5" t="s">
        <v>108</v>
      </c>
      <c r="AY114" s="5" t="s">
        <v>108</v>
      </c>
      <c r="AZ114" s="5" t="s">
        <v>108</v>
      </c>
      <c r="BA114" s="5" t="s">
        <v>108</v>
      </c>
      <c r="BB114" s="5" t="s">
        <v>108</v>
      </c>
      <c r="BC114" s="5" t="s">
        <v>108</v>
      </c>
      <c r="BD114" s="5" t="s">
        <v>108</v>
      </c>
      <c r="BE114" s="5" t="s">
        <v>108</v>
      </c>
      <c r="BF114" s="5" t="s">
        <v>108</v>
      </c>
      <c r="BG114" s="5" t="s">
        <v>108</v>
      </c>
      <c r="BH114" s="5" t="s">
        <v>108</v>
      </c>
      <c r="BI114" s="5" t="s">
        <v>108</v>
      </c>
      <c r="BJ114" s="5" t="s">
        <v>108</v>
      </c>
      <c r="BK114" s="5" t="s">
        <v>108</v>
      </c>
      <c r="BL114" s="5" t="s">
        <v>108</v>
      </c>
      <c r="BM114" s="5" t="s">
        <v>108</v>
      </c>
      <c r="BN114" s="5" t="s">
        <v>108</v>
      </c>
      <c r="BO114" s="5" t="s">
        <v>108</v>
      </c>
      <c r="BP114" s="5" t="s">
        <v>108</v>
      </c>
      <c r="BQ114" s="5" t="s">
        <v>108</v>
      </c>
      <c r="BR114" s="5" t="s">
        <v>108</v>
      </c>
      <c r="BS114" s="5" t="s">
        <v>108</v>
      </c>
      <c r="BT114" s="5" t="s">
        <v>108</v>
      </c>
      <c r="BU114" s="5" t="s">
        <v>1219</v>
      </c>
      <c r="BV114" s="5" t="s">
        <v>108</v>
      </c>
      <c r="BW114" s="5" t="s">
        <v>108</v>
      </c>
      <c r="BX114" s="5" t="s">
        <v>122</v>
      </c>
      <c r="BY114" s="10" t="s">
        <v>108</v>
      </c>
      <c r="BZ114" s="10" t="s">
        <v>108</v>
      </c>
      <c r="CA114" s="5" t="s">
        <v>108</v>
      </c>
      <c r="CB114" s="5" t="s">
        <v>108</v>
      </c>
      <c r="CC114" s="5" t="s">
        <v>108</v>
      </c>
      <c r="CD114" s="5">
        <v>1.0</v>
      </c>
      <c r="CE114" s="5" t="s">
        <v>108</v>
      </c>
      <c r="CF114" s="5" t="s">
        <v>108</v>
      </c>
      <c r="CG114" s="5">
        <v>18.0</v>
      </c>
      <c r="CH114" s="5" t="s">
        <v>108</v>
      </c>
      <c r="CI114" s="5" t="s">
        <v>108</v>
      </c>
      <c r="CJ114" s="5" t="s">
        <v>108</v>
      </c>
      <c r="CK114" s="5" t="s">
        <v>108</v>
      </c>
      <c r="CL114" s="5" t="s">
        <v>108</v>
      </c>
      <c r="CM114" s="5" t="s">
        <v>108</v>
      </c>
      <c r="CN114" s="5" t="s">
        <v>108</v>
      </c>
      <c r="CO114" s="5" t="s">
        <v>108</v>
      </c>
      <c r="CP114" s="5" t="s">
        <v>108</v>
      </c>
      <c r="CQ114" s="5" t="s">
        <v>108</v>
      </c>
      <c r="CR114" s="5" t="s">
        <v>108</v>
      </c>
      <c r="CS114" s="5" t="s">
        <v>108</v>
      </c>
      <c r="CT114" s="10" t="s">
        <v>1220</v>
      </c>
      <c r="CU114" s="5" t="s">
        <v>108</v>
      </c>
      <c r="CV114" s="5" t="s">
        <v>108</v>
      </c>
      <c r="CW114" s="5" t="s">
        <v>108</v>
      </c>
      <c r="CX114" s="5" t="s">
        <v>108</v>
      </c>
      <c r="CY114" s="13" t="s">
        <v>1221</v>
      </c>
      <c r="CZ114" s="6"/>
      <c r="DA114" s="6"/>
      <c r="DB114" s="6"/>
      <c r="DC114" s="6"/>
      <c r="DD114" s="6"/>
      <c r="DE114" s="6"/>
      <c r="DF114" s="6"/>
      <c r="DG114" s="6"/>
      <c r="DH114" s="6"/>
      <c r="DI114" s="6"/>
    </row>
    <row r="115">
      <c r="A115" s="5" t="s">
        <v>103</v>
      </c>
      <c r="B115" s="5" t="s">
        <v>362</v>
      </c>
      <c r="C115" s="5" t="s">
        <v>1205</v>
      </c>
      <c r="D115" s="5">
        <v>6938.0</v>
      </c>
      <c r="E115" s="5" t="s">
        <v>108</v>
      </c>
      <c r="F115" s="5">
        <v>2003.0</v>
      </c>
      <c r="G115" s="5" t="s">
        <v>200</v>
      </c>
      <c r="H115" s="5">
        <v>30.0</v>
      </c>
      <c r="I115" s="5" t="s">
        <v>153</v>
      </c>
      <c r="J115" s="5" t="s">
        <v>110</v>
      </c>
      <c r="K115" s="5" t="s">
        <v>154</v>
      </c>
      <c r="L115" s="5" t="s">
        <v>108</v>
      </c>
      <c r="M115" s="5" t="s">
        <v>108</v>
      </c>
      <c r="N115" s="5">
        <v>3.0</v>
      </c>
      <c r="O115" s="10" t="s">
        <v>1222</v>
      </c>
      <c r="P115" s="5" t="s">
        <v>108</v>
      </c>
      <c r="Q115" s="5" t="s">
        <v>1208</v>
      </c>
      <c r="R115" s="5" t="s">
        <v>108</v>
      </c>
      <c r="S115" s="5" t="s">
        <v>108</v>
      </c>
      <c r="T115" s="5" t="s">
        <v>108</v>
      </c>
      <c r="U115" s="5" t="s">
        <v>108</v>
      </c>
      <c r="V115" s="5" t="s">
        <v>108</v>
      </c>
      <c r="W115" s="5" t="s">
        <v>108</v>
      </c>
      <c r="X115" s="5">
        <v>700.0</v>
      </c>
      <c r="Y115" s="5">
        <v>80.0</v>
      </c>
      <c r="Z115" s="5" t="s">
        <v>170</v>
      </c>
      <c r="AA115" s="5" t="s">
        <v>223</v>
      </c>
      <c r="AB115" s="5">
        <v>1.0</v>
      </c>
      <c r="AC115" s="5" t="s">
        <v>1223</v>
      </c>
      <c r="AD115" s="5" t="s">
        <v>634</v>
      </c>
      <c r="AE115" s="5" t="s">
        <v>108</v>
      </c>
      <c r="AF115" s="5" t="s">
        <v>108</v>
      </c>
      <c r="AG115" s="5" t="s">
        <v>108</v>
      </c>
      <c r="AH115" s="5" t="s">
        <v>108</v>
      </c>
      <c r="AI115" s="15" t="s">
        <v>108</v>
      </c>
      <c r="AJ115" s="14" t="s">
        <v>108</v>
      </c>
      <c r="AK115" s="5" t="s">
        <v>108</v>
      </c>
      <c r="AL115" s="10" t="s">
        <v>108</v>
      </c>
      <c r="AM115" s="5" t="s">
        <v>108</v>
      </c>
      <c r="AN115" s="5" t="s">
        <v>108</v>
      </c>
      <c r="AO115" s="5" t="s">
        <v>108</v>
      </c>
      <c r="AP115" s="5" t="s">
        <v>108</v>
      </c>
      <c r="AQ115" s="5" t="s">
        <v>108</v>
      </c>
      <c r="AR115" s="5" t="s">
        <v>108</v>
      </c>
      <c r="AS115" s="5" t="s">
        <v>108</v>
      </c>
      <c r="AT115" s="5" t="s">
        <v>108</v>
      </c>
      <c r="AU115" s="5" t="s">
        <v>108</v>
      </c>
      <c r="AV115" s="5" t="s">
        <v>108</v>
      </c>
      <c r="AW115" s="5" t="s">
        <v>108</v>
      </c>
      <c r="AX115" s="5" t="s">
        <v>108</v>
      </c>
      <c r="AY115" s="5" t="s">
        <v>108</v>
      </c>
      <c r="AZ115" s="5" t="s">
        <v>108</v>
      </c>
      <c r="BA115" s="5" t="s">
        <v>108</v>
      </c>
      <c r="BB115" s="5" t="s">
        <v>108</v>
      </c>
      <c r="BC115" s="5" t="s">
        <v>108</v>
      </c>
      <c r="BD115" s="5" t="s">
        <v>108</v>
      </c>
      <c r="BE115" s="5" t="s">
        <v>108</v>
      </c>
      <c r="BF115" s="5" t="s">
        <v>108</v>
      </c>
      <c r="BG115" s="5" t="s">
        <v>108</v>
      </c>
      <c r="BH115" s="5" t="s">
        <v>108</v>
      </c>
      <c r="BI115" s="5" t="s">
        <v>108</v>
      </c>
      <c r="BJ115" s="5" t="s">
        <v>108</v>
      </c>
      <c r="BK115" s="5" t="s">
        <v>108</v>
      </c>
      <c r="BL115" s="5" t="s">
        <v>108</v>
      </c>
      <c r="BM115" s="5" t="s">
        <v>108</v>
      </c>
      <c r="BN115" s="5" t="s">
        <v>108</v>
      </c>
      <c r="BO115" s="5" t="s">
        <v>108</v>
      </c>
      <c r="BP115" s="5" t="s">
        <v>108</v>
      </c>
      <c r="BQ115" s="5" t="s">
        <v>108</v>
      </c>
      <c r="BR115" s="5" t="s">
        <v>108</v>
      </c>
      <c r="BS115" s="5" t="s">
        <v>108</v>
      </c>
      <c r="BT115" s="5" t="s">
        <v>108</v>
      </c>
      <c r="BU115" s="5" t="s">
        <v>1224</v>
      </c>
      <c r="BV115" s="5" t="s">
        <v>108</v>
      </c>
      <c r="BW115" s="5" t="s">
        <v>108</v>
      </c>
      <c r="BX115" s="5" t="s">
        <v>108</v>
      </c>
      <c r="BY115" s="10" t="s">
        <v>108</v>
      </c>
      <c r="BZ115" s="10" t="s">
        <v>108</v>
      </c>
      <c r="CA115" s="5" t="s">
        <v>108</v>
      </c>
      <c r="CB115" s="5" t="s">
        <v>108</v>
      </c>
      <c r="CC115" s="5" t="s">
        <v>108</v>
      </c>
      <c r="CD115" s="5">
        <v>1.0</v>
      </c>
      <c r="CE115" s="5" t="s">
        <v>108</v>
      </c>
      <c r="CF115" s="5">
        <v>50.0</v>
      </c>
      <c r="CG115" s="5">
        <v>18.0</v>
      </c>
      <c r="CH115" s="5">
        <v>8.0</v>
      </c>
      <c r="CI115" s="5">
        <v>4.5</v>
      </c>
      <c r="CJ115" s="5" t="s">
        <v>108</v>
      </c>
      <c r="CK115" s="5" t="s">
        <v>108</v>
      </c>
      <c r="CL115" s="5" t="s">
        <v>108</v>
      </c>
      <c r="CM115" s="5" t="s">
        <v>108</v>
      </c>
      <c r="CN115" s="5" t="s">
        <v>108</v>
      </c>
      <c r="CO115" s="5" t="s">
        <v>121</v>
      </c>
      <c r="CP115" s="5">
        <v>5.0</v>
      </c>
      <c r="CQ115" s="5">
        <v>3.0</v>
      </c>
      <c r="CR115" s="5" t="s">
        <v>108</v>
      </c>
      <c r="CS115" s="5" t="s">
        <v>1225</v>
      </c>
      <c r="CT115" s="10" t="s">
        <v>1226</v>
      </c>
      <c r="CU115" s="5" t="s">
        <v>108</v>
      </c>
      <c r="CV115" s="5" t="s">
        <v>108</v>
      </c>
      <c r="CW115" s="5" t="s">
        <v>108</v>
      </c>
      <c r="CX115" s="5" t="s">
        <v>108</v>
      </c>
      <c r="CY115" s="13" t="s">
        <v>1227</v>
      </c>
      <c r="CZ115" s="6"/>
      <c r="DA115" s="6"/>
      <c r="DB115" s="6"/>
      <c r="DC115" s="6"/>
      <c r="DD115" s="6"/>
      <c r="DE115" s="6"/>
      <c r="DF115" s="6"/>
      <c r="DG115" s="6"/>
      <c r="DH115" s="6"/>
      <c r="DI115" s="6"/>
    </row>
    <row r="116">
      <c r="A116" s="5" t="s">
        <v>103</v>
      </c>
      <c r="B116" s="5" t="s">
        <v>362</v>
      </c>
      <c r="C116" s="5" t="s">
        <v>1205</v>
      </c>
      <c r="D116" s="5">
        <v>35339.0</v>
      </c>
      <c r="E116" s="5" t="s">
        <v>496</v>
      </c>
      <c r="F116" s="5">
        <v>2012.0</v>
      </c>
      <c r="G116" s="5" t="s">
        <v>674</v>
      </c>
      <c r="H116" s="5">
        <v>31.0</v>
      </c>
      <c r="I116" s="5" t="s">
        <v>217</v>
      </c>
      <c r="J116" s="5" t="s">
        <v>127</v>
      </c>
      <c r="K116" s="5" t="s">
        <v>628</v>
      </c>
      <c r="L116" s="5" t="s">
        <v>108</v>
      </c>
      <c r="M116" s="5" t="s">
        <v>1228</v>
      </c>
      <c r="N116" s="5">
        <v>2.0</v>
      </c>
      <c r="O116" s="10" t="s">
        <v>1229</v>
      </c>
      <c r="P116" s="5" t="s">
        <v>1230</v>
      </c>
      <c r="Q116" s="5" t="s">
        <v>1231</v>
      </c>
      <c r="R116" s="5" t="s">
        <v>1232</v>
      </c>
      <c r="S116" s="5" t="s">
        <v>108</v>
      </c>
      <c r="T116" s="5" t="s">
        <v>108</v>
      </c>
      <c r="U116" s="5" t="s">
        <v>108</v>
      </c>
      <c r="V116" s="5" t="s">
        <v>108</v>
      </c>
      <c r="W116" s="5" t="s">
        <v>108</v>
      </c>
      <c r="X116" s="5">
        <v>2000.0</v>
      </c>
      <c r="Y116" s="5" t="s">
        <v>108</v>
      </c>
      <c r="Z116" s="5" t="s">
        <v>108</v>
      </c>
      <c r="AA116" s="5" t="s">
        <v>144</v>
      </c>
      <c r="AB116" s="5">
        <v>78.0</v>
      </c>
      <c r="AC116" s="5" t="s">
        <v>1233</v>
      </c>
      <c r="AD116" s="5" t="s">
        <v>108</v>
      </c>
      <c r="AE116" s="5" t="s">
        <v>108</v>
      </c>
      <c r="AF116" s="5" t="s">
        <v>108</v>
      </c>
      <c r="AG116" s="5" t="s">
        <v>108</v>
      </c>
      <c r="AH116" s="5" t="s">
        <v>108</v>
      </c>
      <c r="AI116" s="11">
        <f>CONVERT(AK116, "yd", "m")</f>
        <v>804.672</v>
      </c>
      <c r="AJ116" s="12">
        <f>CONVERT(AI116, "m", "ft")</f>
        <v>2640</v>
      </c>
      <c r="AK116" s="5">
        <v>880.0</v>
      </c>
      <c r="AL116" s="10" t="s">
        <v>108</v>
      </c>
      <c r="AM116" s="5" t="s">
        <v>108</v>
      </c>
      <c r="AN116" s="5" t="s">
        <v>108</v>
      </c>
      <c r="AO116" s="5" t="s">
        <v>108</v>
      </c>
      <c r="AP116" s="5" t="s">
        <v>108</v>
      </c>
      <c r="AQ116" s="5" t="s">
        <v>108</v>
      </c>
      <c r="AR116" s="5" t="s">
        <v>108</v>
      </c>
      <c r="AS116" s="5" t="s">
        <v>108</v>
      </c>
      <c r="AT116" s="5" t="s">
        <v>108</v>
      </c>
      <c r="AU116" s="5" t="s">
        <v>108</v>
      </c>
      <c r="AV116" s="5" t="s">
        <v>108</v>
      </c>
      <c r="AW116" s="5" t="s">
        <v>108</v>
      </c>
      <c r="AX116" s="5" t="s">
        <v>108</v>
      </c>
      <c r="AY116" s="5" t="s">
        <v>108</v>
      </c>
      <c r="AZ116" s="5" t="s">
        <v>108</v>
      </c>
      <c r="BA116" s="5" t="s">
        <v>108</v>
      </c>
      <c r="BB116" s="5" t="s">
        <v>108</v>
      </c>
      <c r="BC116" s="5" t="s">
        <v>108</v>
      </c>
      <c r="BD116" s="5" t="s">
        <v>108</v>
      </c>
      <c r="BE116" s="5" t="s">
        <v>108</v>
      </c>
      <c r="BF116" s="5" t="s">
        <v>108</v>
      </c>
      <c r="BG116" s="5" t="s">
        <v>108</v>
      </c>
      <c r="BH116" s="5" t="s">
        <v>108</v>
      </c>
      <c r="BI116" s="5" t="s">
        <v>108</v>
      </c>
      <c r="BJ116" s="5" t="s">
        <v>108</v>
      </c>
      <c r="BK116" s="5" t="s">
        <v>108</v>
      </c>
      <c r="BL116" s="5" t="s">
        <v>108</v>
      </c>
      <c r="BM116" s="5" t="s">
        <v>108</v>
      </c>
      <c r="BN116" s="5" t="s">
        <v>108</v>
      </c>
      <c r="BO116" s="5" t="s">
        <v>108</v>
      </c>
      <c r="BP116" s="5" t="s">
        <v>108</v>
      </c>
      <c r="BQ116" s="5" t="s">
        <v>108</v>
      </c>
      <c r="BR116" s="5" t="s">
        <v>108</v>
      </c>
      <c r="BS116" s="5" t="s">
        <v>108</v>
      </c>
      <c r="BT116" s="5" t="s">
        <v>108</v>
      </c>
      <c r="BU116" s="5" t="s">
        <v>108</v>
      </c>
      <c r="BV116" s="5" t="s">
        <v>108</v>
      </c>
      <c r="BW116" s="5" t="s">
        <v>108</v>
      </c>
      <c r="BX116" s="5" t="s">
        <v>108</v>
      </c>
      <c r="BY116" s="10" t="s">
        <v>108</v>
      </c>
      <c r="BZ116" s="10" t="s">
        <v>108</v>
      </c>
      <c r="CA116" s="5" t="s">
        <v>607</v>
      </c>
      <c r="CB116" s="5" t="s">
        <v>108</v>
      </c>
      <c r="CC116" s="5" t="s">
        <v>108</v>
      </c>
      <c r="CD116" s="5">
        <v>1.0</v>
      </c>
      <c r="CE116" s="5" t="s">
        <v>108</v>
      </c>
      <c r="CF116" s="5" t="s">
        <v>108</v>
      </c>
      <c r="CG116" s="5">
        <v>18.0</v>
      </c>
      <c r="CH116" s="5" t="s">
        <v>108</v>
      </c>
      <c r="CI116" s="5" t="s">
        <v>108</v>
      </c>
      <c r="CJ116" s="5" t="s">
        <v>108</v>
      </c>
      <c r="CK116" s="5" t="s">
        <v>108</v>
      </c>
      <c r="CL116" s="5" t="s">
        <v>108</v>
      </c>
      <c r="CM116" s="5" t="s">
        <v>108</v>
      </c>
      <c r="CN116" s="5" t="s">
        <v>108</v>
      </c>
      <c r="CO116" s="5" t="s">
        <v>108</v>
      </c>
      <c r="CP116" s="5" t="s">
        <v>108</v>
      </c>
      <c r="CQ116" s="5" t="s">
        <v>108</v>
      </c>
      <c r="CR116" s="5" t="s">
        <v>108</v>
      </c>
      <c r="CS116" s="5" t="s">
        <v>1234</v>
      </c>
      <c r="CT116" s="10" t="s">
        <v>1235</v>
      </c>
      <c r="CU116" s="5" t="s">
        <v>108</v>
      </c>
      <c r="CV116" s="5" t="s">
        <v>108</v>
      </c>
      <c r="CW116" s="5" t="s">
        <v>108</v>
      </c>
      <c r="CX116" s="5" t="s">
        <v>108</v>
      </c>
      <c r="CY116" s="13" t="s">
        <v>1236</v>
      </c>
      <c r="CZ116" s="6"/>
      <c r="DA116" s="6"/>
      <c r="DB116" s="6"/>
      <c r="DC116" s="6"/>
      <c r="DD116" s="6"/>
      <c r="DE116" s="6"/>
      <c r="DF116" s="6"/>
      <c r="DG116" s="6"/>
      <c r="DH116" s="6"/>
      <c r="DI116" s="6"/>
    </row>
    <row r="117">
      <c r="A117" s="5" t="s">
        <v>103</v>
      </c>
      <c r="B117" s="5" t="s">
        <v>362</v>
      </c>
      <c r="C117" s="5" t="s">
        <v>1205</v>
      </c>
      <c r="D117" s="5">
        <v>44849.0</v>
      </c>
      <c r="E117" s="5" t="s">
        <v>439</v>
      </c>
      <c r="F117" s="5">
        <v>2014.0</v>
      </c>
      <c r="G117" s="5" t="s">
        <v>316</v>
      </c>
      <c r="H117" s="5">
        <v>16.0</v>
      </c>
      <c r="I117" s="5" t="s">
        <v>217</v>
      </c>
      <c r="J117" s="5" t="s">
        <v>110</v>
      </c>
      <c r="K117" s="5" t="s">
        <v>111</v>
      </c>
      <c r="L117" s="5" t="s">
        <v>108</v>
      </c>
      <c r="M117" s="5" t="s">
        <v>228</v>
      </c>
      <c r="N117" s="5">
        <v>1.0</v>
      </c>
      <c r="O117" s="10" t="s">
        <v>1237</v>
      </c>
      <c r="P117" s="5" t="s">
        <v>1238</v>
      </c>
      <c r="Q117" s="5" t="s">
        <v>1239</v>
      </c>
      <c r="R117" s="5" t="s">
        <v>1240</v>
      </c>
      <c r="S117" s="5" t="s">
        <v>108</v>
      </c>
      <c r="T117" s="5" t="s">
        <v>108</v>
      </c>
      <c r="U117" s="5" t="s">
        <v>108</v>
      </c>
      <c r="V117" s="5" t="s">
        <v>108</v>
      </c>
      <c r="W117" s="5" t="s">
        <v>108</v>
      </c>
      <c r="X117" s="5">
        <v>2100.0</v>
      </c>
      <c r="Y117" s="5" t="s">
        <v>108</v>
      </c>
      <c r="Z117" s="5" t="s">
        <v>108</v>
      </c>
      <c r="AA117" s="5" t="s">
        <v>286</v>
      </c>
      <c r="AB117" s="5">
        <v>98.0</v>
      </c>
      <c r="AC117" s="5" t="s">
        <v>287</v>
      </c>
      <c r="AD117" s="5" t="s">
        <v>406</v>
      </c>
      <c r="AE117" s="5" t="s">
        <v>108</v>
      </c>
      <c r="AF117" s="5" t="s">
        <v>108</v>
      </c>
      <c r="AG117" s="5" t="s">
        <v>108</v>
      </c>
      <c r="AH117" s="5" t="s">
        <v>108</v>
      </c>
      <c r="AI117" s="15" t="s">
        <v>108</v>
      </c>
      <c r="AJ117" s="14" t="s">
        <v>108</v>
      </c>
      <c r="AK117" s="5" t="s">
        <v>108</v>
      </c>
      <c r="AL117" s="10" t="s">
        <v>108</v>
      </c>
      <c r="AM117" s="5">
        <v>1.0</v>
      </c>
      <c r="AN117" s="5">
        <v>7.0</v>
      </c>
      <c r="AO117" s="5" t="s">
        <v>108</v>
      </c>
      <c r="AP117" s="5" t="s">
        <v>108</v>
      </c>
      <c r="AQ117" s="5" t="s">
        <v>108</v>
      </c>
      <c r="AR117" s="5" t="s">
        <v>108</v>
      </c>
      <c r="AS117" s="5" t="s">
        <v>108</v>
      </c>
      <c r="AT117" s="5">
        <v>350.0</v>
      </c>
      <c r="AU117" s="5" t="s">
        <v>108</v>
      </c>
      <c r="AV117" s="5" t="s">
        <v>108</v>
      </c>
      <c r="AW117" s="5" t="s">
        <v>173</v>
      </c>
      <c r="AX117" s="5" t="s">
        <v>108</v>
      </c>
      <c r="AY117" s="5" t="s">
        <v>108</v>
      </c>
      <c r="AZ117" s="5" t="s">
        <v>108</v>
      </c>
      <c r="BA117" s="5" t="s">
        <v>108</v>
      </c>
      <c r="BB117" s="5" t="s">
        <v>108</v>
      </c>
      <c r="BC117" s="5" t="s">
        <v>108</v>
      </c>
      <c r="BD117" s="5" t="s">
        <v>108</v>
      </c>
      <c r="BE117" s="5" t="s">
        <v>108</v>
      </c>
      <c r="BF117" s="5" t="s">
        <v>108</v>
      </c>
      <c r="BG117" s="5" t="s">
        <v>108</v>
      </c>
      <c r="BH117" s="5" t="s">
        <v>108</v>
      </c>
      <c r="BI117" s="5" t="s">
        <v>108</v>
      </c>
      <c r="BJ117" s="5" t="s">
        <v>108</v>
      </c>
      <c r="BK117" s="5" t="s">
        <v>108</v>
      </c>
      <c r="BL117" s="5" t="s">
        <v>108</v>
      </c>
      <c r="BM117" s="5" t="s">
        <v>108</v>
      </c>
      <c r="BN117" s="5" t="s">
        <v>108</v>
      </c>
      <c r="BO117" s="5" t="s">
        <v>108</v>
      </c>
      <c r="BP117" s="5" t="s">
        <v>108</v>
      </c>
      <c r="BQ117" s="5" t="s">
        <v>108</v>
      </c>
      <c r="BR117" s="5" t="s">
        <v>108</v>
      </c>
      <c r="BS117" s="5" t="s">
        <v>108</v>
      </c>
      <c r="BT117" s="5" t="s">
        <v>108</v>
      </c>
      <c r="BU117" s="5" t="s">
        <v>237</v>
      </c>
      <c r="BV117" s="5" t="s">
        <v>108</v>
      </c>
      <c r="BW117" s="5" t="s">
        <v>1241</v>
      </c>
      <c r="BX117" s="5" t="s">
        <v>122</v>
      </c>
      <c r="BY117" s="10" t="s">
        <v>108</v>
      </c>
      <c r="BZ117" s="10" t="s">
        <v>108</v>
      </c>
      <c r="CA117" s="5" t="s">
        <v>108</v>
      </c>
      <c r="CB117" s="5" t="s">
        <v>108</v>
      </c>
      <c r="CC117" s="5" t="s">
        <v>108</v>
      </c>
      <c r="CD117" s="5" t="s">
        <v>108</v>
      </c>
      <c r="CE117" s="5" t="s">
        <v>108</v>
      </c>
      <c r="CF117" s="5" t="s">
        <v>108</v>
      </c>
      <c r="CG117" s="5" t="s">
        <v>108</v>
      </c>
      <c r="CH117" s="5" t="s">
        <v>108</v>
      </c>
      <c r="CI117" s="5" t="s">
        <v>108</v>
      </c>
      <c r="CJ117" s="5" t="s">
        <v>108</v>
      </c>
      <c r="CK117" s="5" t="s">
        <v>108</v>
      </c>
      <c r="CL117" s="5" t="s">
        <v>108</v>
      </c>
      <c r="CM117" s="5" t="s">
        <v>108</v>
      </c>
      <c r="CN117" s="5" t="s">
        <v>108</v>
      </c>
      <c r="CO117" s="5" t="s">
        <v>108</v>
      </c>
      <c r="CP117" s="5" t="s">
        <v>108</v>
      </c>
      <c r="CQ117" s="5" t="s">
        <v>108</v>
      </c>
      <c r="CR117" s="5" t="s">
        <v>108</v>
      </c>
      <c r="CS117" s="5" t="s">
        <v>1242</v>
      </c>
      <c r="CT117" s="10" t="s">
        <v>1243</v>
      </c>
      <c r="CU117" s="5" t="s">
        <v>108</v>
      </c>
      <c r="CV117" s="5" t="s">
        <v>108</v>
      </c>
      <c r="CW117" s="5" t="s">
        <v>108</v>
      </c>
      <c r="CX117" s="5" t="s">
        <v>108</v>
      </c>
      <c r="CY117" s="13" t="s">
        <v>1244</v>
      </c>
      <c r="CZ117" s="6"/>
      <c r="DA117" s="6"/>
      <c r="DB117" s="6"/>
      <c r="DC117" s="6"/>
      <c r="DD117" s="6"/>
      <c r="DE117" s="6"/>
      <c r="DF117" s="6"/>
      <c r="DG117" s="6"/>
      <c r="DH117" s="6"/>
      <c r="DI117" s="6"/>
    </row>
    <row r="118">
      <c r="A118" s="5" t="s">
        <v>103</v>
      </c>
      <c r="B118" s="5" t="s">
        <v>362</v>
      </c>
      <c r="C118" s="5" t="s">
        <v>1245</v>
      </c>
      <c r="D118" s="5">
        <v>43217.0</v>
      </c>
      <c r="E118" s="5" t="s">
        <v>439</v>
      </c>
      <c r="F118" s="5">
        <v>1988.0</v>
      </c>
      <c r="G118" s="5" t="s">
        <v>152</v>
      </c>
      <c r="H118" s="5" t="s">
        <v>108</v>
      </c>
      <c r="I118" s="5" t="s">
        <v>153</v>
      </c>
      <c r="J118" s="5" t="s">
        <v>127</v>
      </c>
      <c r="K118" s="5" t="s">
        <v>111</v>
      </c>
      <c r="L118" s="5" t="s">
        <v>108</v>
      </c>
      <c r="M118" s="5" t="s">
        <v>281</v>
      </c>
      <c r="N118" s="5">
        <v>1.0</v>
      </c>
      <c r="O118" s="10" t="s">
        <v>1246</v>
      </c>
      <c r="P118" s="5" t="s">
        <v>1247</v>
      </c>
      <c r="Q118" s="5" t="s">
        <v>1248</v>
      </c>
      <c r="R118" s="5" t="s">
        <v>1249</v>
      </c>
      <c r="S118" s="5" t="s">
        <v>108</v>
      </c>
      <c r="T118" s="5">
        <v>33.8920942</v>
      </c>
      <c r="U118" s="5">
        <v>-87.3777929</v>
      </c>
      <c r="V118" s="5">
        <v>164.79</v>
      </c>
      <c r="W118" s="5">
        <v>533.0</v>
      </c>
      <c r="X118" s="5">
        <v>2000.0</v>
      </c>
      <c r="Y118" s="5">
        <v>70.0</v>
      </c>
      <c r="Z118" s="5" t="s">
        <v>108</v>
      </c>
      <c r="AA118" s="5" t="s">
        <v>108</v>
      </c>
      <c r="AB118" s="5" t="s">
        <v>108</v>
      </c>
      <c r="AC118" s="5" t="s">
        <v>1250</v>
      </c>
      <c r="AD118" s="5" t="s">
        <v>108</v>
      </c>
      <c r="AE118" s="5" t="s">
        <v>108</v>
      </c>
      <c r="AF118" s="5" t="s">
        <v>108</v>
      </c>
      <c r="AG118" s="5" t="s">
        <v>108</v>
      </c>
      <c r="AH118" s="5">
        <v>3.0</v>
      </c>
      <c r="AI118" s="11">
        <f t="shared" ref="AI118:AI123" si="35">CONVERT(AK118, "yd", "m")</f>
        <v>2.37744</v>
      </c>
      <c r="AJ118" s="12">
        <f t="shared" ref="AJ118:AJ123" si="36">CONVERT(AI118, "m", "ft")</f>
        <v>7.8</v>
      </c>
      <c r="AK118" s="5">
        <v>2.6</v>
      </c>
      <c r="AL118" s="10" t="s">
        <v>108</v>
      </c>
      <c r="AM118" s="5">
        <v>1.0</v>
      </c>
      <c r="AN118" s="5" t="s">
        <v>108</v>
      </c>
      <c r="AO118" s="5" t="s">
        <v>108</v>
      </c>
      <c r="AP118" s="5" t="s">
        <v>108</v>
      </c>
      <c r="AQ118" s="5" t="s">
        <v>108</v>
      </c>
      <c r="AR118" s="5" t="s">
        <v>108</v>
      </c>
      <c r="AS118" s="5" t="s">
        <v>108</v>
      </c>
      <c r="AT118" s="5" t="s">
        <v>108</v>
      </c>
      <c r="AU118" s="5" t="s">
        <v>108</v>
      </c>
      <c r="AV118" s="5" t="s">
        <v>108</v>
      </c>
      <c r="AW118" s="5" t="s">
        <v>108</v>
      </c>
      <c r="AX118" s="5" t="s">
        <v>108</v>
      </c>
      <c r="AY118" s="5" t="s">
        <v>108</v>
      </c>
      <c r="AZ118" s="5">
        <v>1.5</v>
      </c>
      <c r="BA118" s="5" t="s">
        <v>108</v>
      </c>
      <c r="BB118" s="5" t="s">
        <v>108</v>
      </c>
      <c r="BC118" s="5" t="s">
        <v>108</v>
      </c>
      <c r="BD118" s="5" t="s">
        <v>108</v>
      </c>
      <c r="BE118" s="5" t="s">
        <v>108</v>
      </c>
      <c r="BF118" s="5" t="s">
        <v>108</v>
      </c>
      <c r="BG118" s="5" t="s">
        <v>108</v>
      </c>
      <c r="BH118" s="5" t="s">
        <v>108</v>
      </c>
      <c r="BI118" s="5" t="s">
        <v>108</v>
      </c>
      <c r="BJ118" s="5" t="s">
        <v>108</v>
      </c>
      <c r="BK118" s="5" t="s">
        <v>108</v>
      </c>
      <c r="BL118" s="5" t="s">
        <v>108</v>
      </c>
      <c r="BM118" s="5" t="s">
        <v>108</v>
      </c>
      <c r="BN118" s="5" t="s">
        <v>108</v>
      </c>
      <c r="BO118" s="5" t="s">
        <v>108</v>
      </c>
      <c r="BP118" s="5" t="s">
        <v>108</v>
      </c>
      <c r="BQ118" s="5" t="s">
        <v>108</v>
      </c>
      <c r="BR118" s="5" t="s">
        <v>108</v>
      </c>
      <c r="BS118" s="5" t="s">
        <v>1251</v>
      </c>
      <c r="BT118" s="5" t="s">
        <v>108</v>
      </c>
      <c r="BU118" s="5" t="s">
        <v>1252</v>
      </c>
      <c r="BV118" s="5" t="s">
        <v>108</v>
      </c>
      <c r="BW118" s="5" t="s">
        <v>108</v>
      </c>
      <c r="BX118" s="5" t="s">
        <v>108</v>
      </c>
      <c r="BY118" s="10" t="s">
        <v>108</v>
      </c>
      <c r="BZ118" s="10" t="s">
        <v>108</v>
      </c>
      <c r="CA118" s="5" t="s">
        <v>108</v>
      </c>
      <c r="CB118" s="5" t="s">
        <v>108</v>
      </c>
      <c r="CC118" s="5" t="s">
        <v>108</v>
      </c>
      <c r="CD118" s="5" t="s">
        <v>108</v>
      </c>
      <c r="CE118" s="5" t="s">
        <v>108</v>
      </c>
      <c r="CF118" s="5" t="s">
        <v>108</v>
      </c>
      <c r="CG118" s="5" t="s">
        <v>108</v>
      </c>
      <c r="CH118" s="5" t="s">
        <v>108</v>
      </c>
      <c r="CI118" s="5" t="s">
        <v>108</v>
      </c>
      <c r="CJ118" s="5" t="s">
        <v>108</v>
      </c>
      <c r="CK118" s="5" t="s">
        <v>108</v>
      </c>
      <c r="CL118" s="5" t="s">
        <v>108</v>
      </c>
      <c r="CM118" s="5" t="s">
        <v>108</v>
      </c>
      <c r="CN118" s="5" t="s">
        <v>108</v>
      </c>
      <c r="CO118" s="5" t="s">
        <v>108</v>
      </c>
      <c r="CP118" s="5" t="s">
        <v>108</v>
      </c>
      <c r="CQ118" s="5" t="s">
        <v>108</v>
      </c>
      <c r="CR118" s="5" t="s">
        <v>108</v>
      </c>
      <c r="CS118" s="5" t="s">
        <v>108</v>
      </c>
      <c r="CT118" s="10" t="s">
        <v>1253</v>
      </c>
      <c r="CU118" s="5" t="s">
        <v>121</v>
      </c>
      <c r="CV118" s="5" t="s">
        <v>108</v>
      </c>
      <c r="CW118" s="5" t="s">
        <v>108</v>
      </c>
      <c r="CX118" s="5" t="s">
        <v>108</v>
      </c>
      <c r="CY118" s="13" t="s">
        <v>1254</v>
      </c>
      <c r="CZ118" s="6"/>
      <c r="DA118" s="6"/>
      <c r="DB118" s="6"/>
      <c r="DC118" s="6"/>
      <c r="DD118" s="6"/>
      <c r="DE118" s="6"/>
      <c r="DF118" s="6"/>
      <c r="DG118" s="6"/>
      <c r="DH118" s="6"/>
      <c r="DI118" s="6"/>
    </row>
    <row r="119">
      <c r="A119" s="5" t="s">
        <v>103</v>
      </c>
      <c r="B119" s="5" t="s">
        <v>362</v>
      </c>
      <c r="C119" s="5" t="s">
        <v>1245</v>
      </c>
      <c r="D119" s="5">
        <v>27480.0</v>
      </c>
      <c r="E119" s="5" t="s">
        <v>415</v>
      </c>
      <c r="F119" s="5">
        <v>1990.0</v>
      </c>
      <c r="G119" s="5" t="s">
        <v>108</v>
      </c>
      <c r="H119" s="5" t="s">
        <v>108</v>
      </c>
      <c r="I119" s="5" t="s">
        <v>217</v>
      </c>
      <c r="J119" s="5" t="s">
        <v>110</v>
      </c>
      <c r="K119" s="5" t="s">
        <v>111</v>
      </c>
      <c r="L119" s="5" t="s">
        <v>108</v>
      </c>
      <c r="M119" s="5" t="s">
        <v>112</v>
      </c>
      <c r="N119" s="5">
        <v>1.0</v>
      </c>
      <c r="O119" s="10" t="s">
        <v>1255</v>
      </c>
      <c r="P119" s="5" t="s">
        <v>1256</v>
      </c>
      <c r="Q119" s="5" t="s">
        <v>1257</v>
      </c>
      <c r="R119" s="5" t="s">
        <v>1258</v>
      </c>
      <c r="S119" s="5" t="s">
        <v>108</v>
      </c>
      <c r="T119" s="5" t="s">
        <v>108</v>
      </c>
      <c r="U119" s="5" t="s">
        <v>108</v>
      </c>
      <c r="V119" s="5" t="s">
        <v>108</v>
      </c>
      <c r="W119" s="5" t="s">
        <v>108</v>
      </c>
      <c r="X119" s="5" t="s">
        <v>108</v>
      </c>
      <c r="Y119" s="5" t="s">
        <v>108</v>
      </c>
      <c r="Z119" s="5" t="s">
        <v>170</v>
      </c>
      <c r="AA119" s="5" t="s">
        <v>108</v>
      </c>
      <c r="AB119" s="5" t="s">
        <v>108</v>
      </c>
      <c r="AC119" s="5" t="s">
        <v>287</v>
      </c>
      <c r="AD119" s="5" t="s">
        <v>108</v>
      </c>
      <c r="AE119" s="5" t="s">
        <v>108</v>
      </c>
      <c r="AF119" s="5" t="s">
        <v>108</v>
      </c>
      <c r="AG119" s="5" t="s">
        <v>108</v>
      </c>
      <c r="AH119" s="5">
        <v>1.0</v>
      </c>
      <c r="AI119" s="11">
        <f t="shared" si="35"/>
        <v>4.572</v>
      </c>
      <c r="AJ119" s="12">
        <f t="shared" si="36"/>
        <v>15</v>
      </c>
      <c r="AK119" s="5">
        <v>5.0</v>
      </c>
      <c r="AL119" s="10" t="s">
        <v>108</v>
      </c>
      <c r="AM119" s="5">
        <v>1.0</v>
      </c>
      <c r="AN119" s="5">
        <v>8.0</v>
      </c>
      <c r="AO119" s="5" t="s">
        <v>108</v>
      </c>
      <c r="AP119" s="5" t="s">
        <v>108</v>
      </c>
      <c r="AQ119" s="5" t="s">
        <v>108</v>
      </c>
      <c r="AR119" s="5" t="s">
        <v>108</v>
      </c>
      <c r="AS119" s="5" t="s">
        <v>108</v>
      </c>
      <c r="AT119" s="5" t="s">
        <v>108</v>
      </c>
      <c r="AU119" s="5" t="s">
        <v>108</v>
      </c>
      <c r="AV119" s="5" t="s">
        <v>108</v>
      </c>
      <c r="AW119" s="5" t="s">
        <v>445</v>
      </c>
      <c r="AX119" s="5" t="s">
        <v>108</v>
      </c>
      <c r="AY119" s="5" t="s">
        <v>108</v>
      </c>
      <c r="AZ119" s="5" t="s">
        <v>108</v>
      </c>
      <c r="BA119" s="5" t="s">
        <v>108</v>
      </c>
      <c r="BB119" s="5" t="s">
        <v>108</v>
      </c>
      <c r="BC119" s="5" t="s">
        <v>108</v>
      </c>
      <c r="BD119" s="5" t="s">
        <v>108</v>
      </c>
      <c r="BE119" s="5" t="s">
        <v>108</v>
      </c>
      <c r="BF119" s="5" t="s">
        <v>108</v>
      </c>
      <c r="BG119" s="5" t="s">
        <v>108</v>
      </c>
      <c r="BH119" s="5" t="s">
        <v>108</v>
      </c>
      <c r="BI119" s="5" t="s">
        <v>108</v>
      </c>
      <c r="BJ119" s="5" t="s">
        <v>108</v>
      </c>
      <c r="BK119" s="5" t="s">
        <v>108</v>
      </c>
      <c r="BL119" s="5" t="s">
        <v>108</v>
      </c>
      <c r="BM119" s="5" t="s">
        <v>108</v>
      </c>
      <c r="BN119" s="5" t="s">
        <v>108</v>
      </c>
      <c r="BO119" s="5" t="s">
        <v>108</v>
      </c>
      <c r="BP119" s="5" t="s">
        <v>108</v>
      </c>
      <c r="BQ119" s="5" t="s">
        <v>108</v>
      </c>
      <c r="BR119" s="5" t="s">
        <v>108</v>
      </c>
      <c r="BS119" s="5" t="s">
        <v>108</v>
      </c>
      <c r="BT119" s="5" t="s">
        <v>108</v>
      </c>
      <c r="BU119" s="5" t="s">
        <v>1259</v>
      </c>
      <c r="BV119" s="5" t="s">
        <v>108</v>
      </c>
      <c r="BW119" s="5" t="s">
        <v>108</v>
      </c>
      <c r="BX119" s="5" t="s">
        <v>122</v>
      </c>
      <c r="BY119" s="10" t="s">
        <v>108</v>
      </c>
      <c r="BZ119" s="10" t="s">
        <v>108</v>
      </c>
      <c r="CA119" s="5" t="s">
        <v>108</v>
      </c>
      <c r="CB119" s="5" t="s">
        <v>108</v>
      </c>
      <c r="CC119" s="5" t="s">
        <v>108</v>
      </c>
      <c r="CD119" s="5" t="s">
        <v>108</v>
      </c>
      <c r="CE119" s="5" t="s">
        <v>108</v>
      </c>
      <c r="CF119" s="5" t="s">
        <v>108</v>
      </c>
      <c r="CG119" s="5" t="s">
        <v>108</v>
      </c>
      <c r="CH119" s="5" t="s">
        <v>108</v>
      </c>
      <c r="CI119" s="5" t="s">
        <v>108</v>
      </c>
      <c r="CJ119" s="5" t="s">
        <v>108</v>
      </c>
      <c r="CK119" s="5" t="s">
        <v>108</v>
      </c>
      <c r="CL119" s="5" t="s">
        <v>108</v>
      </c>
      <c r="CM119" s="5" t="s">
        <v>108</v>
      </c>
      <c r="CN119" s="5" t="s">
        <v>108</v>
      </c>
      <c r="CO119" s="5" t="s">
        <v>108</v>
      </c>
      <c r="CP119" s="5" t="s">
        <v>108</v>
      </c>
      <c r="CQ119" s="5" t="s">
        <v>108</v>
      </c>
      <c r="CR119" s="5" t="s">
        <v>108</v>
      </c>
      <c r="CS119" s="5" t="s">
        <v>108</v>
      </c>
      <c r="CT119" s="10" t="s">
        <v>1260</v>
      </c>
      <c r="CU119" s="5" t="s">
        <v>108</v>
      </c>
      <c r="CV119" s="5" t="s">
        <v>108</v>
      </c>
      <c r="CW119" s="5" t="s">
        <v>108</v>
      </c>
      <c r="CX119" s="5" t="s">
        <v>108</v>
      </c>
      <c r="CY119" s="13" t="s">
        <v>1261</v>
      </c>
      <c r="CZ119" s="6"/>
      <c r="DA119" s="6"/>
      <c r="DB119" s="6"/>
      <c r="DC119" s="6"/>
      <c r="DD119" s="6"/>
      <c r="DE119" s="6"/>
      <c r="DF119" s="6"/>
      <c r="DG119" s="6"/>
      <c r="DH119" s="6"/>
      <c r="DI119" s="6"/>
    </row>
    <row r="120">
      <c r="A120" s="5" t="s">
        <v>103</v>
      </c>
      <c r="B120" s="5" t="s">
        <v>362</v>
      </c>
      <c r="C120" s="5" t="s">
        <v>1245</v>
      </c>
      <c r="D120" s="5">
        <v>1022.0</v>
      </c>
      <c r="E120" s="5" t="s">
        <v>108</v>
      </c>
      <c r="F120" s="5">
        <v>1990.0</v>
      </c>
      <c r="G120" s="5" t="s">
        <v>108</v>
      </c>
      <c r="H120" s="5" t="s">
        <v>108</v>
      </c>
      <c r="I120" s="5" t="s">
        <v>139</v>
      </c>
      <c r="J120" s="5" t="s">
        <v>110</v>
      </c>
      <c r="K120" s="5" t="s">
        <v>111</v>
      </c>
      <c r="L120" s="5" t="s">
        <v>108</v>
      </c>
      <c r="M120" s="5" t="s">
        <v>112</v>
      </c>
      <c r="N120" s="5">
        <v>2.0</v>
      </c>
      <c r="O120" s="10" t="s">
        <v>1262</v>
      </c>
      <c r="P120" s="5" t="s">
        <v>1263</v>
      </c>
      <c r="Q120" s="5" t="s">
        <v>1264</v>
      </c>
      <c r="R120" s="5" t="s">
        <v>108</v>
      </c>
      <c r="S120" s="5" t="s">
        <v>108</v>
      </c>
      <c r="T120" s="5" t="s">
        <v>108</v>
      </c>
      <c r="U120" s="5" t="s">
        <v>108</v>
      </c>
      <c r="V120" s="5" t="s">
        <v>108</v>
      </c>
      <c r="W120" s="5" t="s">
        <v>108</v>
      </c>
      <c r="X120" s="5" t="s">
        <v>108</v>
      </c>
      <c r="Y120" s="5" t="s">
        <v>108</v>
      </c>
      <c r="Z120" s="5" t="s">
        <v>108</v>
      </c>
      <c r="AA120" s="5" t="s">
        <v>108</v>
      </c>
      <c r="AB120" s="5" t="s">
        <v>108</v>
      </c>
      <c r="AC120" s="5" t="s">
        <v>287</v>
      </c>
      <c r="AD120" s="5" t="s">
        <v>108</v>
      </c>
      <c r="AE120" s="5" t="s">
        <v>108</v>
      </c>
      <c r="AF120" s="5" t="s">
        <v>108</v>
      </c>
      <c r="AG120" s="5" t="s">
        <v>108</v>
      </c>
      <c r="AH120" s="5" t="s">
        <v>108</v>
      </c>
      <c r="AI120" s="11">
        <f t="shared" si="35"/>
        <v>149.9616</v>
      </c>
      <c r="AJ120" s="12">
        <f t="shared" si="36"/>
        <v>492</v>
      </c>
      <c r="AK120" s="5">
        <v>164.0</v>
      </c>
      <c r="AL120" s="10" t="s">
        <v>108</v>
      </c>
      <c r="AM120" s="5">
        <v>1.0</v>
      </c>
      <c r="AN120" s="5" t="s">
        <v>108</v>
      </c>
      <c r="AO120" s="5" t="s">
        <v>108</v>
      </c>
      <c r="AP120" s="5" t="s">
        <v>108</v>
      </c>
      <c r="AQ120" s="5" t="s">
        <v>108</v>
      </c>
      <c r="AR120" s="5" t="s">
        <v>108</v>
      </c>
      <c r="AS120" s="5" t="s">
        <v>108</v>
      </c>
      <c r="AT120" s="5" t="s">
        <v>108</v>
      </c>
      <c r="AU120" s="5" t="s">
        <v>108</v>
      </c>
      <c r="AV120" s="5" t="s">
        <v>108</v>
      </c>
      <c r="AW120" s="5" t="s">
        <v>108</v>
      </c>
      <c r="AX120" s="5" t="s">
        <v>108</v>
      </c>
      <c r="AY120" s="5" t="s">
        <v>108</v>
      </c>
      <c r="AZ120" s="5" t="s">
        <v>108</v>
      </c>
      <c r="BA120" s="5" t="s">
        <v>108</v>
      </c>
      <c r="BB120" s="5" t="s">
        <v>108</v>
      </c>
      <c r="BC120" s="5" t="s">
        <v>108</v>
      </c>
      <c r="BD120" s="5" t="s">
        <v>108</v>
      </c>
      <c r="BE120" s="5" t="s">
        <v>108</v>
      </c>
      <c r="BF120" s="5" t="s">
        <v>108</v>
      </c>
      <c r="BG120" s="5" t="s">
        <v>108</v>
      </c>
      <c r="BH120" s="5" t="s">
        <v>108</v>
      </c>
      <c r="BI120" s="5" t="s">
        <v>108</v>
      </c>
      <c r="BJ120" s="5" t="s">
        <v>108</v>
      </c>
      <c r="BK120" s="5" t="s">
        <v>108</v>
      </c>
      <c r="BL120" s="5" t="s">
        <v>108</v>
      </c>
      <c r="BM120" s="5" t="s">
        <v>108</v>
      </c>
      <c r="BN120" s="5" t="s">
        <v>108</v>
      </c>
      <c r="BO120" s="5" t="s">
        <v>108</v>
      </c>
      <c r="BP120" s="5" t="s">
        <v>108</v>
      </c>
      <c r="BQ120" s="5" t="s">
        <v>108</v>
      </c>
      <c r="BR120" s="5" t="s">
        <v>108</v>
      </c>
      <c r="BS120" s="5" t="s">
        <v>108</v>
      </c>
      <c r="BT120" s="5" t="s">
        <v>108</v>
      </c>
      <c r="BU120" s="5" t="s">
        <v>1265</v>
      </c>
      <c r="BV120" s="5" t="s">
        <v>108</v>
      </c>
      <c r="BW120" s="5" t="s">
        <v>108</v>
      </c>
      <c r="BX120" s="5" t="s">
        <v>108</v>
      </c>
      <c r="BY120" s="10" t="s">
        <v>108</v>
      </c>
      <c r="BZ120" s="10" t="s">
        <v>108</v>
      </c>
      <c r="CA120" s="5" t="s">
        <v>108</v>
      </c>
      <c r="CB120" s="5" t="s">
        <v>108</v>
      </c>
      <c r="CC120" s="5" t="s">
        <v>108</v>
      </c>
      <c r="CD120" s="5" t="s">
        <v>108</v>
      </c>
      <c r="CE120" s="5" t="s">
        <v>108</v>
      </c>
      <c r="CF120" s="5" t="s">
        <v>108</v>
      </c>
      <c r="CG120" s="5" t="s">
        <v>108</v>
      </c>
      <c r="CH120" s="5" t="s">
        <v>108</v>
      </c>
      <c r="CI120" s="5" t="s">
        <v>108</v>
      </c>
      <c r="CJ120" s="5" t="s">
        <v>108</v>
      </c>
      <c r="CK120" s="5" t="s">
        <v>108</v>
      </c>
      <c r="CL120" s="5" t="s">
        <v>108</v>
      </c>
      <c r="CM120" s="5" t="s">
        <v>108</v>
      </c>
      <c r="CN120" s="5" t="s">
        <v>108</v>
      </c>
      <c r="CO120" s="5" t="s">
        <v>108</v>
      </c>
      <c r="CP120" s="5" t="s">
        <v>108</v>
      </c>
      <c r="CQ120" s="5" t="s">
        <v>108</v>
      </c>
      <c r="CR120" s="5" t="s">
        <v>108</v>
      </c>
      <c r="CS120" s="5" t="s">
        <v>108</v>
      </c>
      <c r="CT120" s="5" t="s">
        <v>108</v>
      </c>
      <c r="CU120" s="5" t="s">
        <v>108</v>
      </c>
      <c r="CV120" s="5" t="s">
        <v>108</v>
      </c>
      <c r="CW120" s="5" t="s">
        <v>108</v>
      </c>
      <c r="CX120" s="5" t="s">
        <v>108</v>
      </c>
      <c r="CY120" s="13" t="s">
        <v>1266</v>
      </c>
      <c r="CZ120" s="6"/>
      <c r="DA120" s="6"/>
      <c r="DB120" s="6"/>
      <c r="DC120" s="6"/>
      <c r="DD120" s="6"/>
      <c r="DE120" s="6"/>
      <c r="DF120" s="6"/>
      <c r="DG120" s="6"/>
      <c r="DH120" s="6"/>
      <c r="DI120" s="6"/>
    </row>
    <row r="121">
      <c r="A121" s="5" t="s">
        <v>103</v>
      </c>
      <c r="B121" s="5" t="s">
        <v>362</v>
      </c>
      <c r="C121" s="5" t="s">
        <v>1245</v>
      </c>
      <c r="D121" s="5">
        <v>27459.0</v>
      </c>
      <c r="E121" s="5" t="s">
        <v>415</v>
      </c>
      <c r="F121" s="5">
        <v>2010.0</v>
      </c>
      <c r="G121" s="5" t="s">
        <v>674</v>
      </c>
      <c r="H121" s="5">
        <v>12.0</v>
      </c>
      <c r="I121" s="5" t="s">
        <v>217</v>
      </c>
      <c r="J121" s="5" t="s">
        <v>110</v>
      </c>
      <c r="K121" s="5" t="s">
        <v>111</v>
      </c>
      <c r="L121" s="5" t="s">
        <v>108</v>
      </c>
      <c r="M121" s="5" t="s">
        <v>228</v>
      </c>
      <c r="N121" s="5">
        <v>1.0</v>
      </c>
      <c r="O121" s="10" t="s">
        <v>1267</v>
      </c>
      <c r="P121" s="5" t="s">
        <v>1258</v>
      </c>
      <c r="Q121" s="5" t="s">
        <v>1257</v>
      </c>
      <c r="R121" s="5" t="s">
        <v>1258</v>
      </c>
      <c r="S121" s="5" t="s">
        <v>108</v>
      </c>
      <c r="T121" s="5" t="s">
        <v>108</v>
      </c>
      <c r="U121" s="5" t="s">
        <v>108</v>
      </c>
      <c r="V121" s="5" t="s">
        <v>108</v>
      </c>
      <c r="W121" s="5" t="s">
        <v>108</v>
      </c>
      <c r="X121" s="5">
        <v>1800.0</v>
      </c>
      <c r="Y121" s="5" t="s">
        <v>108</v>
      </c>
      <c r="Z121" s="5" t="s">
        <v>170</v>
      </c>
      <c r="AA121" s="5" t="s">
        <v>223</v>
      </c>
      <c r="AB121" s="5">
        <v>10.0</v>
      </c>
      <c r="AC121" s="5" t="s">
        <v>1268</v>
      </c>
      <c r="AD121" s="5" t="s">
        <v>108</v>
      </c>
      <c r="AE121" s="5" t="s">
        <v>108</v>
      </c>
      <c r="AF121" s="5" t="s">
        <v>108</v>
      </c>
      <c r="AG121" s="5" t="s">
        <v>108</v>
      </c>
      <c r="AH121" s="5" t="s">
        <v>108</v>
      </c>
      <c r="AI121" s="11">
        <f t="shared" si="35"/>
        <v>9.144</v>
      </c>
      <c r="AJ121" s="12">
        <f t="shared" si="36"/>
        <v>30</v>
      </c>
      <c r="AK121" s="5">
        <v>10.0</v>
      </c>
      <c r="AL121" s="10" t="s">
        <v>108</v>
      </c>
      <c r="AM121" s="5">
        <v>1.0</v>
      </c>
      <c r="AN121" s="5" t="s">
        <v>108</v>
      </c>
      <c r="AO121" s="5" t="s">
        <v>108</v>
      </c>
      <c r="AP121" s="5" t="s">
        <v>108</v>
      </c>
      <c r="AQ121" s="5" t="s">
        <v>108</v>
      </c>
      <c r="AR121" s="5" t="s">
        <v>108</v>
      </c>
      <c r="AS121" s="5" t="s">
        <v>108</v>
      </c>
      <c r="AT121" s="5" t="s">
        <v>108</v>
      </c>
      <c r="AU121" s="5" t="s">
        <v>108</v>
      </c>
      <c r="AV121" s="5" t="s">
        <v>108</v>
      </c>
      <c r="AW121" s="5" t="s">
        <v>445</v>
      </c>
      <c r="AX121" s="5" t="s">
        <v>108</v>
      </c>
      <c r="AY121" s="5" t="s">
        <v>108</v>
      </c>
      <c r="AZ121" s="5" t="s">
        <v>108</v>
      </c>
      <c r="BA121" s="5" t="s">
        <v>108</v>
      </c>
      <c r="BB121" s="5" t="s">
        <v>108</v>
      </c>
      <c r="BC121" s="5" t="s">
        <v>108</v>
      </c>
      <c r="BD121" s="5" t="s">
        <v>108</v>
      </c>
      <c r="BE121" s="5" t="s">
        <v>108</v>
      </c>
      <c r="BF121" s="5" t="s">
        <v>108</v>
      </c>
      <c r="BG121" s="5" t="s">
        <v>108</v>
      </c>
      <c r="BH121" s="5" t="s">
        <v>108</v>
      </c>
      <c r="BI121" s="5" t="s">
        <v>108</v>
      </c>
      <c r="BJ121" s="5" t="s">
        <v>108</v>
      </c>
      <c r="BK121" s="5" t="s">
        <v>108</v>
      </c>
      <c r="BL121" s="5" t="s">
        <v>108</v>
      </c>
      <c r="BM121" s="5" t="s">
        <v>108</v>
      </c>
      <c r="BN121" s="5" t="s">
        <v>108</v>
      </c>
      <c r="BO121" s="5" t="s">
        <v>108</v>
      </c>
      <c r="BP121" s="5" t="s">
        <v>108</v>
      </c>
      <c r="BQ121" s="5" t="s">
        <v>108</v>
      </c>
      <c r="BR121" s="5" t="s">
        <v>108</v>
      </c>
      <c r="BS121" s="5" t="s">
        <v>1269</v>
      </c>
      <c r="BT121" s="5" t="s">
        <v>108</v>
      </c>
      <c r="BU121" s="5" t="s">
        <v>1270</v>
      </c>
      <c r="BV121" s="5" t="s">
        <v>108</v>
      </c>
      <c r="BW121" s="21" t="s">
        <v>1271</v>
      </c>
      <c r="BX121" s="5" t="s">
        <v>122</v>
      </c>
      <c r="BY121" s="10" t="s">
        <v>108</v>
      </c>
      <c r="BZ121" s="10" t="s">
        <v>108</v>
      </c>
      <c r="CA121" s="5" t="s">
        <v>108</v>
      </c>
      <c r="CB121" s="5" t="s">
        <v>108</v>
      </c>
      <c r="CC121" s="5" t="s">
        <v>108</v>
      </c>
      <c r="CD121" s="5" t="s">
        <v>108</v>
      </c>
      <c r="CE121" s="5" t="s">
        <v>108</v>
      </c>
      <c r="CF121" s="5" t="s">
        <v>108</v>
      </c>
      <c r="CG121" s="5" t="s">
        <v>108</v>
      </c>
      <c r="CH121" s="5" t="s">
        <v>108</v>
      </c>
      <c r="CI121" s="5" t="s">
        <v>108</v>
      </c>
      <c r="CJ121" s="5" t="s">
        <v>108</v>
      </c>
      <c r="CK121" s="5" t="s">
        <v>108</v>
      </c>
      <c r="CL121" s="5" t="s">
        <v>108</v>
      </c>
      <c r="CM121" s="5" t="s">
        <v>108</v>
      </c>
      <c r="CN121" s="5" t="s">
        <v>108</v>
      </c>
      <c r="CO121" s="5" t="s">
        <v>108</v>
      </c>
      <c r="CP121" s="5" t="s">
        <v>108</v>
      </c>
      <c r="CQ121" s="5" t="s">
        <v>108</v>
      </c>
      <c r="CR121" s="5" t="s">
        <v>108</v>
      </c>
      <c r="CS121" s="5" t="s">
        <v>108</v>
      </c>
      <c r="CT121" s="10" t="s">
        <v>1272</v>
      </c>
      <c r="CU121" s="5" t="s">
        <v>108</v>
      </c>
      <c r="CV121" s="5" t="s">
        <v>108</v>
      </c>
      <c r="CW121" s="5" t="s">
        <v>108</v>
      </c>
      <c r="CX121" s="5" t="s">
        <v>108</v>
      </c>
      <c r="CY121" s="13" t="s">
        <v>1273</v>
      </c>
      <c r="CZ121" s="6"/>
      <c r="DA121" s="6"/>
      <c r="DB121" s="6"/>
      <c r="DC121" s="6"/>
      <c r="DD121" s="6"/>
      <c r="DE121" s="6"/>
      <c r="DF121" s="6"/>
      <c r="DG121" s="6"/>
      <c r="DH121" s="6"/>
      <c r="DI121" s="6"/>
    </row>
    <row r="122">
      <c r="A122" s="5" t="s">
        <v>103</v>
      </c>
      <c r="B122" s="5" t="s">
        <v>362</v>
      </c>
      <c r="C122" s="5" t="s">
        <v>1274</v>
      </c>
      <c r="D122" s="5">
        <v>961.0</v>
      </c>
      <c r="E122" s="5" t="s">
        <v>108</v>
      </c>
      <c r="F122" s="5">
        <v>1997.0</v>
      </c>
      <c r="G122" s="5" t="s">
        <v>400</v>
      </c>
      <c r="H122" s="5">
        <v>6.0</v>
      </c>
      <c r="I122" s="5" t="s">
        <v>109</v>
      </c>
      <c r="J122" s="5" t="s">
        <v>110</v>
      </c>
      <c r="K122" s="5" t="s">
        <v>111</v>
      </c>
      <c r="L122" s="5" t="s">
        <v>108</v>
      </c>
      <c r="M122" s="5" t="s">
        <v>228</v>
      </c>
      <c r="N122" s="5">
        <v>1.0</v>
      </c>
      <c r="O122" s="10" t="s">
        <v>1275</v>
      </c>
      <c r="P122" s="5" t="s">
        <v>1276</v>
      </c>
      <c r="Q122" s="5" t="s">
        <v>1277</v>
      </c>
      <c r="R122" s="5" t="s">
        <v>980</v>
      </c>
      <c r="S122" s="5" t="s">
        <v>108</v>
      </c>
      <c r="T122" s="5">
        <v>31.4468192</v>
      </c>
      <c r="U122" s="5">
        <v>-88.0726438</v>
      </c>
      <c r="V122" s="5">
        <v>39.1</v>
      </c>
      <c r="W122" s="5">
        <v>120.0</v>
      </c>
      <c r="X122" s="5" t="s">
        <v>108</v>
      </c>
      <c r="Y122" s="5">
        <v>50.0</v>
      </c>
      <c r="Z122" s="5" t="s">
        <v>264</v>
      </c>
      <c r="AA122" s="5" t="s">
        <v>223</v>
      </c>
      <c r="AB122" s="5">
        <v>1.0</v>
      </c>
      <c r="AC122" s="5" t="s">
        <v>287</v>
      </c>
      <c r="AD122" s="5" t="s">
        <v>406</v>
      </c>
      <c r="AE122" s="5" t="s">
        <v>108</v>
      </c>
      <c r="AF122" s="5" t="s">
        <v>108</v>
      </c>
      <c r="AG122" s="5" t="s">
        <v>108</v>
      </c>
      <c r="AH122" s="5" t="s">
        <v>108</v>
      </c>
      <c r="AI122" s="11">
        <f t="shared" si="35"/>
        <v>0.9144</v>
      </c>
      <c r="AJ122" s="12">
        <f t="shared" si="36"/>
        <v>3</v>
      </c>
      <c r="AK122" s="5">
        <v>1.0</v>
      </c>
      <c r="AL122" s="10" t="s">
        <v>108</v>
      </c>
      <c r="AM122" s="5">
        <v>1.0</v>
      </c>
      <c r="AN122" s="5" t="s">
        <v>108</v>
      </c>
      <c r="AO122" s="5" t="s">
        <v>108</v>
      </c>
      <c r="AP122" s="5" t="s">
        <v>108</v>
      </c>
      <c r="AQ122" s="5" t="s">
        <v>108</v>
      </c>
      <c r="AR122" s="5" t="s">
        <v>108</v>
      </c>
      <c r="AS122" s="5" t="s">
        <v>108</v>
      </c>
      <c r="AT122" s="5" t="s">
        <v>108</v>
      </c>
      <c r="AU122" s="5" t="s">
        <v>108</v>
      </c>
      <c r="AV122" s="5" t="s">
        <v>108</v>
      </c>
      <c r="AW122" s="5" t="s">
        <v>108</v>
      </c>
      <c r="AX122" s="5" t="s">
        <v>108</v>
      </c>
      <c r="AY122" s="5" t="s">
        <v>108</v>
      </c>
      <c r="AZ122" s="5" t="s">
        <v>108</v>
      </c>
      <c r="BA122" s="5" t="s">
        <v>108</v>
      </c>
      <c r="BB122" s="5" t="s">
        <v>108</v>
      </c>
      <c r="BC122" s="5" t="s">
        <v>108</v>
      </c>
      <c r="BD122" s="5" t="s">
        <v>108</v>
      </c>
      <c r="BE122" s="5" t="s">
        <v>108</v>
      </c>
      <c r="BF122" s="5" t="s">
        <v>108</v>
      </c>
      <c r="BG122" s="5" t="s">
        <v>108</v>
      </c>
      <c r="BH122" s="5" t="s">
        <v>108</v>
      </c>
      <c r="BI122" s="5" t="s">
        <v>108</v>
      </c>
      <c r="BJ122" s="5" t="s">
        <v>108</v>
      </c>
      <c r="BK122" s="5" t="s">
        <v>108</v>
      </c>
      <c r="BL122" s="5" t="s">
        <v>108</v>
      </c>
      <c r="BM122" s="5" t="s">
        <v>108</v>
      </c>
      <c r="BN122" s="5" t="s">
        <v>108</v>
      </c>
      <c r="BO122" s="5" t="s">
        <v>108</v>
      </c>
      <c r="BP122" s="5" t="s">
        <v>108</v>
      </c>
      <c r="BQ122" s="5" t="s">
        <v>108</v>
      </c>
      <c r="BR122" s="5" t="s">
        <v>108</v>
      </c>
      <c r="BS122" s="5" t="s">
        <v>108</v>
      </c>
      <c r="BT122" s="5" t="s">
        <v>108</v>
      </c>
      <c r="BU122" s="5" t="s">
        <v>1278</v>
      </c>
      <c r="BV122" s="5" t="s">
        <v>108</v>
      </c>
      <c r="BW122" s="5" t="s">
        <v>1279</v>
      </c>
      <c r="BX122" s="5" t="s">
        <v>122</v>
      </c>
      <c r="BY122" s="10" t="s">
        <v>108</v>
      </c>
      <c r="BZ122" s="10" t="s">
        <v>108</v>
      </c>
      <c r="CA122" s="5" t="s">
        <v>186</v>
      </c>
      <c r="CB122" s="5" t="s">
        <v>108</v>
      </c>
      <c r="CC122" s="5" t="s">
        <v>108</v>
      </c>
      <c r="CD122" s="5" t="s">
        <v>108</v>
      </c>
      <c r="CE122" s="5" t="s">
        <v>108</v>
      </c>
      <c r="CF122" s="5" t="s">
        <v>108</v>
      </c>
      <c r="CG122" s="5" t="s">
        <v>108</v>
      </c>
      <c r="CH122" s="5" t="s">
        <v>108</v>
      </c>
      <c r="CI122" s="5" t="s">
        <v>108</v>
      </c>
      <c r="CJ122" s="5" t="s">
        <v>108</v>
      </c>
      <c r="CK122" s="5" t="s">
        <v>108</v>
      </c>
      <c r="CL122" s="5" t="s">
        <v>108</v>
      </c>
      <c r="CM122" s="5" t="s">
        <v>108</v>
      </c>
      <c r="CN122" s="5" t="s">
        <v>108</v>
      </c>
      <c r="CO122" s="5" t="s">
        <v>108</v>
      </c>
      <c r="CP122" s="5" t="s">
        <v>108</v>
      </c>
      <c r="CQ122" s="5" t="s">
        <v>108</v>
      </c>
      <c r="CR122" s="5" t="s">
        <v>108</v>
      </c>
      <c r="CS122" s="5" t="s">
        <v>108</v>
      </c>
      <c r="CT122" s="10" t="s">
        <v>108</v>
      </c>
      <c r="CU122" s="5" t="s">
        <v>121</v>
      </c>
      <c r="CV122" s="5" t="s">
        <v>108</v>
      </c>
      <c r="CW122" s="5" t="s">
        <v>108</v>
      </c>
      <c r="CX122" s="5" t="s">
        <v>108</v>
      </c>
      <c r="CY122" s="13" t="s">
        <v>1280</v>
      </c>
      <c r="CZ122" s="6"/>
      <c r="DA122" s="6"/>
      <c r="DB122" s="6"/>
      <c r="DC122" s="6"/>
      <c r="DD122" s="6"/>
      <c r="DE122" s="6"/>
      <c r="DF122" s="6"/>
      <c r="DG122" s="6"/>
      <c r="DH122" s="6"/>
      <c r="DI122" s="6"/>
    </row>
    <row r="123">
      <c r="A123" s="5" t="s">
        <v>103</v>
      </c>
      <c r="B123" s="5" t="s">
        <v>362</v>
      </c>
      <c r="C123" s="5" t="s">
        <v>1274</v>
      </c>
      <c r="D123" s="5">
        <v>37038.0</v>
      </c>
      <c r="E123" s="5" t="s">
        <v>496</v>
      </c>
      <c r="F123" s="5">
        <v>2008.0</v>
      </c>
      <c r="G123" s="5" t="s">
        <v>107</v>
      </c>
      <c r="H123" s="5" t="s">
        <v>108</v>
      </c>
      <c r="I123" s="5" t="s">
        <v>109</v>
      </c>
      <c r="J123" s="5" t="s">
        <v>110</v>
      </c>
      <c r="K123" s="5" t="s">
        <v>111</v>
      </c>
      <c r="L123" s="5" t="s">
        <v>108</v>
      </c>
      <c r="M123" s="5" t="s">
        <v>218</v>
      </c>
      <c r="N123" s="5">
        <v>1.0</v>
      </c>
      <c r="O123" s="10" t="s">
        <v>1281</v>
      </c>
      <c r="P123" s="5" t="s">
        <v>1282</v>
      </c>
      <c r="Q123" s="5" t="s">
        <v>1283</v>
      </c>
      <c r="R123" s="5" t="s">
        <v>1284</v>
      </c>
      <c r="S123" s="5" t="s">
        <v>1285</v>
      </c>
      <c r="T123" s="5" t="s">
        <v>108</v>
      </c>
      <c r="U123" s="5" t="s">
        <v>108</v>
      </c>
      <c r="V123" s="5" t="s">
        <v>108</v>
      </c>
      <c r="W123" s="5" t="s">
        <v>108</v>
      </c>
      <c r="X123" s="5">
        <v>2000.0</v>
      </c>
      <c r="Y123" s="5" t="s">
        <v>108</v>
      </c>
      <c r="Z123" s="5" t="s">
        <v>108</v>
      </c>
      <c r="AA123" s="5" t="s">
        <v>108</v>
      </c>
      <c r="AB123" s="5" t="s">
        <v>108</v>
      </c>
      <c r="AC123" s="5" t="s">
        <v>1286</v>
      </c>
      <c r="AD123" s="5" t="s">
        <v>406</v>
      </c>
      <c r="AE123" s="5" t="s">
        <v>108</v>
      </c>
      <c r="AF123" s="5" t="s">
        <v>108</v>
      </c>
      <c r="AG123" s="5" t="s">
        <v>108</v>
      </c>
      <c r="AH123" s="5" t="s">
        <v>108</v>
      </c>
      <c r="AI123" s="11">
        <f t="shared" si="35"/>
        <v>60.3504</v>
      </c>
      <c r="AJ123" s="12">
        <f t="shared" si="36"/>
        <v>198</v>
      </c>
      <c r="AK123" s="5">
        <v>66.0</v>
      </c>
      <c r="AL123" s="10" t="s">
        <v>108</v>
      </c>
      <c r="AM123" s="5">
        <v>1.0</v>
      </c>
      <c r="AN123" s="5">
        <v>7.0</v>
      </c>
      <c r="AO123" s="5" t="s">
        <v>108</v>
      </c>
      <c r="AP123" s="5" t="s">
        <v>108</v>
      </c>
      <c r="AQ123" s="5" t="s">
        <v>108</v>
      </c>
      <c r="AR123" s="5" t="s">
        <v>108</v>
      </c>
      <c r="AS123" s="5" t="s">
        <v>108</v>
      </c>
      <c r="AT123" s="5" t="s">
        <v>108</v>
      </c>
      <c r="AU123" s="5" t="s">
        <v>108</v>
      </c>
      <c r="AV123" s="5" t="s">
        <v>108</v>
      </c>
      <c r="AW123" s="5" t="s">
        <v>307</v>
      </c>
      <c r="AX123" s="5" t="s">
        <v>108</v>
      </c>
      <c r="AY123" s="5" t="s">
        <v>108</v>
      </c>
      <c r="AZ123" s="5">
        <v>5.0</v>
      </c>
      <c r="BA123" s="5" t="s">
        <v>108</v>
      </c>
      <c r="BB123" s="5" t="s">
        <v>108</v>
      </c>
      <c r="BC123" s="5" t="s">
        <v>108</v>
      </c>
      <c r="BD123" s="5" t="s">
        <v>108</v>
      </c>
      <c r="BE123" s="5" t="s">
        <v>108</v>
      </c>
      <c r="BF123" s="5" t="s">
        <v>108</v>
      </c>
      <c r="BG123" s="5" t="s">
        <v>108</v>
      </c>
      <c r="BH123" s="5" t="s">
        <v>108</v>
      </c>
      <c r="BI123" s="5" t="s">
        <v>108</v>
      </c>
      <c r="BJ123" s="5" t="s">
        <v>108</v>
      </c>
      <c r="BK123" s="5" t="s">
        <v>108</v>
      </c>
      <c r="BL123" s="5" t="s">
        <v>108</v>
      </c>
      <c r="BM123" s="5" t="s">
        <v>108</v>
      </c>
      <c r="BN123" s="5" t="s">
        <v>108</v>
      </c>
      <c r="BO123" s="5" t="s">
        <v>108</v>
      </c>
      <c r="BP123" s="5" t="s">
        <v>108</v>
      </c>
      <c r="BQ123" s="5" t="s">
        <v>108</v>
      </c>
      <c r="BR123" s="5" t="s">
        <v>108</v>
      </c>
      <c r="BS123" s="5" t="s">
        <v>108</v>
      </c>
      <c r="BT123" s="5" t="s">
        <v>108</v>
      </c>
      <c r="BU123" s="5" t="s">
        <v>218</v>
      </c>
      <c r="BV123" s="5" t="s">
        <v>108</v>
      </c>
      <c r="BW123" s="5" t="s">
        <v>1287</v>
      </c>
      <c r="BX123" s="5" t="s">
        <v>122</v>
      </c>
      <c r="BY123" s="10" t="s">
        <v>108</v>
      </c>
      <c r="BZ123" s="10" t="s">
        <v>108</v>
      </c>
      <c r="CA123" s="5" t="s">
        <v>108</v>
      </c>
      <c r="CB123" s="5" t="s">
        <v>108</v>
      </c>
      <c r="CC123" s="5" t="s">
        <v>108</v>
      </c>
      <c r="CD123" s="5" t="s">
        <v>108</v>
      </c>
      <c r="CE123" s="5" t="s">
        <v>108</v>
      </c>
      <c r="CF123" s="5" t="s">
        <v>108</v>
      </c>
      <c r="CG123" s="5" t="s">
        <v>108</v>
      </c>
      <c r="CH123" s="5" t="s">
        <v>108</v>
      </c>
      <c r="CI123" s="5" t="s">
        <v>108</v>
      </c>
      <c r="CJ123" s="5" t="s">
        <v>108</v>
      </c>
      <c r="CK123" s="5" t="s">
        <v>108</v>
      </c>
      <c r="CL123" s="5" t="s">
        <v>108</v>
      </c>
      <c r="CM123" s="5" t="s">
        <v>108</v>
      </c>
      <c r="CN123" s="5" t="s">
        <v>108</v>
      </c>
      <c r="CO123" s="5" t="s">
        <v>108</v>
      </c>
      <c r="CP123" s="5" t="s">
        <v>108</v>
      </c>
      <c r="CQ123" s="5" t="s">
        <v>108</v>
      </c>
      <c r="CR123" s="5" t="s">
        <v>108</v>
      </c>
      <c r="CS123" s="5" t="s">
        <v>108</v>
      </c>
      <c r="CT123" s="10" t="s">
        <v>1288</v>
      </c>
      <c r="CU123" s="5" t="s">
        <v>108</v>
      </c>
      <c r="CV123" s="5" t="s">
        <v>108</v>
      </c>
      <c r="CW123" s="5" t="s">
        <v>108</v>
      </c>
      <c r="CX123" s="5" t="s">
        <v>108</v>
      </c>
      <c r="CY123" s="13" t="s">
        <v>1289</v>
      </c>
      <c r="CZ123" s="6"/>
      <c r="DA123" s="6"/>
      <c r="DB123" s="6"/>
      <c r="DC123" s="6"/>
      <c r="DD123" s="6"/>
      <c r="DE123" s="6"/>
      <c r="DF123" s="6"/>
      <c r="DG123" s="6"/>
      <c r="DH123" s="6"/>
      <c r="DI123" s="6"/>
    </row>
    <row r="124">
      <c r="A124" s="5" t="s">
        <v>103</v>
      </c>
      <c r="B124" s="5" t="s">
        <v>362</v>
      </c>
      <c r="C124" s="5" t="s">
        <v>1274</v>
      </c>
      <c r="D124" s="5">
        <v>65679.0</v>
      </c>
      <c r="E124" s="5" t="s">
        <v>390</v>
      </c>
      <c r="F124" s="5">
        <v>2020.0</v>
      </c>
      <c r="G124" s="5" t="s">
        <v>316</v>
      </c>
      <c r="H124" s="5" t="s">
        <v>108</v>
      </c>
      <c r="I124" s="5" t="s">
        <v>217</v>
      </c>
      <c r="J124" s="5" t="s">
        <v>110</v>
      </c>
      <c r="K124" s="5" t="s">
        <v>111</v>
      </c>
      <c r="L124" s="5" t="s">
        <v>108</v>
      </c>
      <c r="M124" s="5" t="s">
        <v>218</v>
      </c>
      <c r="N124" s="5">
        <v>1.0</v>
      </c>
      <c r="O124" s="10" t="s">
        <v>1290</v>
      </c>
      <c r="P124" s="5" t="s">
        <v>1291</v>
      </c>
      <c r="Q124" s="5" t="s">
        <v>1292</v>
      </c>
      <c r="R124" s="5" t="s">
        <v>1293</v>
      </c>
      <c r="S124" s="5" t="s">
        <v>1294</v>
      </c>
      <c r="T124" s="5">
        <v>31.2167151</v>
      </c>
      <c r="U124" s="5">
        <v>-88.3070127</v>
      </c>
      <c r="V124" s="5">
        <v>51.99</v>
      </c>
      <c r="W124" s="5">
        <v>161.0</v>
      </c>
      <c r="X124" s="5">
        <v>1630.0</v>
      </c>
      <c r="Y124" s="5" t="s">
        <v>108</v>
      </c>
      <c r="Z124" s="5" t="s">
        <v>170</v>
      </c>
      <c r="AA124" s="5" t="s">
        <v>108</v>
      </c>
      <c r="AB124" s="5" t="s">
        <v>108</v>
      </c>
      <c r="AC124" s="5" t="s">
        <v>287</v>
      </c>
      <c r="AD124" s="5" t="s">
        <v>522</v>
      </c>
      <c r="AE124" s="5" t="s">
        <v>108</v>
      </c>
      <c r="AF124" s="5" t="s">
        <v>108</v>
      </c>
      <c r="AG124" s="5" t="s">
        <v>108</v>
      </c>
      <c r="AH124" s="5" t="s">
        <v>108</v>
      </c>
      <c r="AI124" s="15" t="s">
        <v>108</v>
      </c>
      <c r="AJ124" s="14" t="s">
        <v>108</v>
      </c>
      <c r="AK124" s="5" t="s">
        <v>108</v>
      </c>
      <c r="AL124" s="10" t="s">
        <v>108</v>
      </c>
      <c r="AM124" s="5">
        <v>1.0</v>
      </c>
      <c r="AN124" s="5">
        <v>9.5</v>
      </c>
      <c r="AO124" s="5" t="s">
        <v>108</v>
      </c>
      <c r="AP124" s="5" t="s">
        <v>108</v>
      </c>
      <c r="AQ124" s="5" t="s">
        <v>108</v>
      </c>
      <c r="AR124" s="5" t="s">
        <v>108</v>
      </c>
      <c r="AS124" s="5" t="s">
        <v>108</v>
      </c>
      <c r="AT124" s="5" t="s">
        <v>108</v>
      </c>
      <c r="AU124" s="5" t="s">
        <v>108</v>
      </c>
      <c r="AV124" s="5" t="s">
        <v>108</v>
      </c>
      <c r="AW124" s="5" t="s">
        <v>307</v>
      </c>
      <c r="AX124" s="5" t="s">
        <v>108</v>
      </c>
      <c r="AY124" s="5" t="s">
        <v>108</v>
      </c>
      <c r="AZ124" s="5" t="s">
        <v>108</v>
      </c>
      <c r="BA124" s="5" t="s">
        <v>108</v>
      </c>
      <c r="BB124" s="5" t="s">
        <v>108</v>
      </c>
      <c r="BC124" s="5" t="s">
        <v>108</v>
      </c>
      <c r="BD124" s="5" t="s">
        <v>108</v>
      </c>
      <c r="BE124" s="5" t="s">
        <v>108</v>
      </c>
      <c r="BF124" s="5" t="s">
        <v>108</v>
      </c>
      <c r="BG124" s="5" t="s">
        <v>108</v>
      </c>
      <c r="BH124" s="5" t="s">
        <v>108</v>
      </c>
      <c r="BI124" s="5" t="s">
        <v>108</v>
      </c>
      <c r="BJ124" s="5" t="s">
        <v>108</v>
      </c>
      <c r="BK124" s="5" t="s">
        <v>108</v>
      </c>
      <c r="BL124" s="5" t="s">
        <v>108</v>
      </c>
      <c r="BM124" s="5" t="s">
        <v>108</v>
      </c>
      <c r="BN124" s="5" t="s">
        <v>108</v>
      </c>
      <c r="BO124" s="5" t="s">
        <v>108</v>
      </c>
      <c r="BP124" s="5" t="s">
        <v>108</v>
      </c>
      <c r="BQ124" s="5" t="s">
        <v>108</v>
      </c>
      <c r="BR124" s="5" t="s">
        <v>108</v>
      </c>
      <c r="BS124" s="5" t="s">
        <v>108</v>
      </c>
      <c r="BT124" s="5" t="s">
        <v>108</v>
      </c>
      <c r="BU124" s="5" t="s">
        <v>218</v>
      </c>
      <c r="BV124" s="5" t="s">
        <v>108</v>
      </c>
      <c r="BW124" s="5" t="s">
        <v>1295</v>
      </c>
      <c r="BX124" s="5" t="s">
        <v>122</v>
      </c>
      <c r="BY124" s="10" t="s">
        <v>108</v>
      </c>
      <c r="BZ124" s="10" t="s">
        <v>108</v>
      </c>
      <c r="CA124" s="5" t="s">
        <v>108</v>
      </c>
      <c r="CB124" s="5" t="s">
        <v>108</v>
      </c>
      <c r="CC124" s="5" t="s">
        <v>108</v>
      </c>
      <c r="CD124" s="5" t="s">
        <v>108</v>
      </c>
      <c r="CE124" s="5" t="s">
        <v>108</v>
      </c>
      <c r="CF124" s="5" t="s">
        <v>108</v>
      </c>
      <c r="CG124" s="5" t="s">
        <v>108</v>
      </c>
      <c r="CH124" s="5" t="s">
        <v>108</v>
      </c>
      <c r="CI124" s="5" t="s">
        <v>108</v>
      </c>
      <c r="CJ124" s="5" t="s">
        <v>108</v>
      </c>
      <c r="CK124" s="5" t="s">
        <v>108</v>
      </c>
      <c r="CL124" s="5" t="s">
        <v>108</v>
      </c>
      <c r="CM124" s="5" t="s">
        <v>108</v>
      </c>
      <c r="CN124" s="5" t="s">
        <v>108</v>
      </c>
      <c r="CO124" s="5" t="s">
        <v>108</v>
      </c>
      <c r="CP124" s="5" t="s">
        <v>108</v>
      </c>
      <c r="CQ124" s="5" t="s">
        <v>108</v>
      </c>
      <c r="CR124" s="5" t="s">
        <v>108</v>
      </c>
      <c r="CS124" s="5" t="s">
        <v>108</v>
      </c>
      <c r="CT124" s="5" t="s">
        <v>108</v>
      </c>
      <c r="CU124" s="5" t="s">
        <v>121</v>
      </c>
      <c r="CV124" s="5" t="s">
        <v>108</v>
      </c>
      <c r="CW124" s="5" t="s">
        <v>108</v>
      </c>
      <c r="CX124" s="5" t="s">
        <v>108</v>
      </c>
      <c r="CY124" s="13" t="s">
        <v>1296</v>
      </c>
      <c r="CZ124" s="6"/>
      <c r="DA124" s="6"/>
      <c r="DB124" s="6"/>
      <c r="DC124" s="6"/>
      <c r="DD124" s="6"/>
      <c r="DE124" s="6"/>
      <c r="DF124" s="6"/>
      <c r="DG124" s="6"/>
      <c r="DH124" s="6"/>
      <c r="DI124" s="6"/>
    </row>
    <row r="125">
      <c r="A125" s="5" t="s">
        <v>103</v>
      </c>
      <c r="B125" s="5" t="s">
        <v>362</v>
      </c>
      <c r="C125" s="5" t="s">
        <v>1297</v>
      </c>
      <c r="D125" s="5">
        <v>17035.0</v>
      </c>
      <c r="E125" s="5" t="s">
        <v>415</v>
      </c>
      <c r="F125" s="5">
        <v>1998.0</v>
      </c>
      <c r="G125" s="5" t="s">
        <v>108</v>
      </c>
      <c r="H125" s="5" t="s">
        <v>108</v>
      </c>
      <c r="I125" s="5" t="s">
        <v>109</v>
      </c>
      <c r="J125" s="5" t="s">
        <v>127</v>
      </c>
      <c r="K125" s="5" t="s">
        <v>328</v>
      </c>
      <c r="L125" s="5" t="s">
        <v>108</v>
      </c>
      <c r="M125" s="5" t="s">
        <v>329</v>
      </c>
      <c r="N125" s="5">
        <v>1.0</v>
      </c>
      <c r="O125" s="10" t="s">
        <v>1298</v>
      </c>
      <c r="P125" s="5" t="s">
        <v>1299</v>
      </c>
      <c r="Q125" s="5" t="s">
        <v>1300</v>
      </c>
      <c r="R125" s="5" t="s">
        <v>1301</v>
      </c>
      <c r="S125" s="5" t="s">
        <v>108</v>
      </c>
      <c r="T125" s="5" t="s">
        <v>108</v>
      </c>
      <c r="U125" s="5" t="s">
        <v>108</v>
      </c>
      <c r="V125" s="5" t="s">
        <v>108</v>
      </c>
      <c r="W125" s="5" t="s">
        <v>108</v>
      </c>
      <c r="X125" s="5">
        <v>1000.0</v>
      </c>
      <c r="Y125" s="5" t="s">
        <v>274</v>
      </c>
      <c r="Z125" s="5" t="s">
        <v>170</v>
      </c>
      <c r="AA125" s="5" t="s">
        <v>108</v>
      </c>
      <c r="AB125" s="5" t="s">
        <v>108</v>
      </c>
      <c r="AC125" s="5" t="s">
        <v>287</v>
      </c>
      <c r="AD125" s="5" t="s">
        <v>522</v>
      </c>
      <c r="AE125" s="5" t="s">
        <v>108</v>
      </c>
      <c r="AF125" s="5" t="s">
        <v>108</v>
      </c>
      <c r="AG125" s="5" t="s">
        <v>108</v>
      </c>
      <c r="AH125" s="5">
        <v>1.5</v>
      </c>
      <c r="AI125" s="15" t="s">
        <v>108</v>
      </c>
      <c r="AJ125" s="14" t="s">
        <v>108</v>
      </c>
      <c r="AK125" s="5" t="s">
        <v>108</v>
      </c>
      <c r="AL125" s="10" t="s">
        <v>108</v>
      </c>
      <c r="AM125" s="5" t="s">
        <v>108</v>
      </c>
      <c r="AN125" s="5" t="s">
        <v>108</v>
      </c>
      <c r="AO125" s="5" t="s">
        <v>108</v>
      </c>
      <c r="AP125" s="5" t="s">
        <v>108</v>
      </c>
      <c r="AQ125" s="5" t="s">
        <v>108</v>
      </c>
      <c r="AR125" s="5" t="s">
        <v>108</v>
      </c>
      <c r="AS125" s="5" t="s">
        <v>108</v>
      </c>
      <c r="AT125" s="5" t="s">
        <v>108</v>
      </c>
      <c r="AU125" s="5" t="s">
        <v>108</v>
      </c>
      <c r="AV125" s="5" t="s">
        <v>108</v>
      </c>
      <c r="AW125" s="5" t="s">
        <v>108</v>
      </c>
      <c r="AX125" s="5" t="s">
        <v>108</v>
      </c>
      <c r="AY125" s="5" t="s">
        <v>108</v>
      </c>
      <c r="AZ125" s="5" t="s">
        <v>108</v>
      </c>
      <c r="BA125" s="5" t="s">
        <v>108</v>
      </c>
      <c r="BB125" s="5" t="s">
        <v>108</v>
      </c>
      <c r="BC125" s="5" t="s">
        <v>108</v>
      </c>
      <c r="BD125" s="5" t="s">
        <v>108</v>
      </c>
      <c r="BE125" s="5" t="s">
        <v>108</v>
      </c>
      <c r="BF125" s="5" t="s">
        <v>108</v>
      </c>
      <c r="BG125" s="5" t="s">
        <v>108</v>
      </c>
      <c r="BH125" s="5" t="s">
        <v>108</v>
      </c>
      <c r="BI125" s="5" t="s">
        <v>108</v>
      </c>
      <c r="BJ125" s="5" t="s">
        <v>108</v>
      </c>
      <c r="BK125" s="5" t="s">
        <v>108</v>
      </c>
      <c r="BL125" s="5" t="s">
        <v>108</v>
      </c>
      <c r="BM125" s="5" t="s">
        <v>108</v>
      </c>
      <c r="BN125" s="5" t="s">
        <v>108</v>
      </c>
      <c r="BO125" s="5" t="s">
        <v>108</v>
      </c>
      <c r="BP125" s="5" t="s">
        <v>108</v>
      </c>
      <c r="BQ125" s="5" t="s">
        <v>108</v>
      </c>
      <c r="BR125" s="5" t="s">
        <v>108</v>
      </c>
      <c r="BS125" s="5" t="s">
        <v>108</v>
      </c>
      <c r="BT125" s="5" t="s">
        <v>108</v>
      </c>
      <c r="BU125" s="5" t="s">
        <v>1302</v>
      </c>
      <c r="BV125" s="5" t="s">
        <v>108</v>
      </c>
      <c r="BW125" s="5" t="s">
        <v>108</v>
      </c>
      <c r="BX125" s="5" t="s">
        <v>108</v>
      </c>
      <c r="BY125" s="10" t="s">
        <v>108</v>
      </c>
      <c r="BZ125" s="10" t="s">
        <v>108</v>
      </c>
      <c r="CA125" s="5" t="s">
        <v>108</v>
      </c>
      <c r="CB125" s="5" t="s">
        <v>121</v>
      </c>
      <c r="CC125" s="5" t="s">
        <v>1303</v>
      </c>
      <c r="CD125" s="5" t="s">
        <v>108</v>
      </c>
      <c r="CE125" s="5" t="s">
        <v>108</v>
      </c>
      <c r="CF125" s="5" t="s">
        <v>108</v>
      </c>
      <c r="CG125" s="5" t="s">
        <v>108</v>
      </c>
      <c r="CH125" s="5" t="s">
        <v>108</v>
      </c>
      <c r="CI125" s="5" t="s">
        <v>108</v>
      </c>
      <c r="CJ125" s="5" t="s">
        <v>108</v>
      </c>
      <c r="CK125" s="5" t="s">
        <v>108</v>
      </c>
      <c r="CL125" s="5" t="s">
        <v>108</v>
      </c>
      <c r="CM125" s="5" t="s">
        <v>108</v>
      </c>
      <c r="CN125" s="5" t="s">
        <v>108</v>
      </c>
      <c r="CO125" s="5" t="s">
        <v>108</v>
      </c>
      <c r="CP125" s="5" t="s">
        <v>108</v>
      </c>
      <c r="CQ125" s="5" t="s">
        <v>108</v>
      </c>
      <c r="CR125" s="5" t="s">
        <v>108</v>
      </c>
      <c r="CS125" s="5" t="s">
        <v>108</v>
      </c>
      <c r="CT125" s="10" t="s">
        <v>1304</v>
      </c>
      <c r="CU125" s="5" t="s">
        <v>108</v>
      </c>
      <c r="CV125" s="5" t="s">
        <v>108</v>
      </c>
      <c r="CW125" s="5" t="s">
        <v>108</v>
      </c>
      <c r="CX125" s="5" t="s">
        <v>108</v>
      </c>
      <c r="CY125" s="13" t="s">
        <v>1305</v>
      </c>
      <c r="CZ125" s="6"/>
      <c r="DA125" s="6"/>
      <c r="DB125" s="6"/>
      <c r="DC125" s="6"/>
      <c r="DD125" s="6"/>
      <c r="DE125" s="6"/>
      <c r="DF125" s="6"/>
      <c r="DG125" s="6"/>
      <c r="DH125" s="6"/>
      <c r="DI125" s="6"/>
    </row>
    <row r="126">
      <c r="A126" s="5" t="s">
        <v>103</v>
      </c>
      <c r="B126" s="5" t="s">
        <v>362</v>
      </c>
      <c r="C126" s="5" t="s">
        <v>1306</v>
      </c>
      <c r="D126" s="5">
        <v>30680.0</v>
      </c>
      <c r="E126" s="5" t="s">
        <v>1307</v>
      </c>
      <c r="F126" s="5">
        <v>2010.0</v>
      </c>
      <c r="G126" s="5" t="s">
        <v>108</v>
      </c>
      <c r="H126" s="5" t="s">
        <v>108</v>
      </c>
      <c r="I126" s="5" t="s">
        <v>153</v>
      </c>
      <c r="J126" s="5" t="s">
        <v>127</v>
      </c>
      <c r="K126" s="5" t="s">
        <v>628</v>
      </c>
      <c r="L126" s="5" t="s">
        <v>108</v>
      </c>
      <c r="M126" s="5" t="s">
        <v>202</v>
      </c>
      <c r="N126" s="5">
        <v>1.0</v>
      </c>
      <c r="O126" s="10" t="s">
        <v>1308</v>
      </c>
      <c r="P126" s="5" t="s">
        <v>1309</v>
      </c>
      <c r="Q126" s="5" t="s">
        <v>1310</v>
      </c>
      <c r="R126" s="5" t="s">
        <v>1311</v>
      </c>
      <c r="S126" s="5" t="s">
        <v>1309</v>
      </c>
      <c r="T126" s="5">
        <v>34.2181027</v>
      </c>
      <c r="U126" s="5">
        <v>-87.3688618</v>
      </c>
      <c r="V126" s="5">
        <v>184.59</v>
      </c>
      <c r="W126" s="5">
        <v>515.0</v>
      </c>
      <c r="X126" s="5" t="s">
        <v>108</v>
      </c>
      <c r="Y126" s="5" t="s">
        <v>108</v>
      </c>
      <c r="Z126" s="5" t="s">
        <v>108</v>
      </c>
      <c r="AA126" s="5" t="s">
        <v>108</v>
      </c>
      <c r="AB126" s="5" t="s">
        <v>108</v>
      </c>
      <c r="AC126" s="5" t="s">
        <v>1312</v>
      </c>
      <c r="AD126" s="5" t="s">
        <v>634</v>
      </c>
      <c r="AE126" s="5" t="s">
        <v>108</v>
      </c>
      <c r="AF126" s="5" t="s">
        <v>108</v>
      </c>
      <c r="AG126" s="5" t="s">
        <v>108</v>
      </c>
      <c r="AH126" s="5" t="s">
        <v>108</v>
      </c>
      <c r="AI126" s="11">
        <f t="shared" ref="AI126:AI128" si="37">CONVERT(AK126, "yd", "m")</f>
        <v>402.336</v>
      </c>
      <c r="AJ126" s="12">
        <f t="shared" ref="AJ126:AJ128" si="38">CONVERT(AI126, "m", "ft")</f>
        <v>1320</v>
      </c>
      <c r="AK126" s="5">
        <v>440.0</v>
      </c>
      <c r="AL126" s="10" t="s">
        <v>108</v>
      </c>
      <c r="AM126" s="5" t="s">
        <v>108</v>
      </c>
      <c r="AN126" s="5" t="s">
        <v>108</v>
      </c>
      <c r="AO126" s="5" t="s">
        <v>108</v>
      </c>
      <c r="AP126" s="5" t="s">
        <v>108</v>
      </c>
      <c r="AQ126" s="5" t="s">
        <v>108</v>
      </c>
      <c r="AR126" s="5" t="s">
        <v>108</v>
      </c>
      <c r="AS126" s="5" t="s">
        <v>108</v>
      </c>
      <c r="AT126" s="5" t="s">
        <v>108</v>
      </c>
      <c r="AU126" s="5" t="s">
        <v>108</v>
      </c>
      <c r="AV126" s="5" t="s">
        <v>108</v>
      </c>
      <c r="AW126" s="5" t="s">
        <v>108</v>
      </c>
      <c r="AX126" s="5" t="s">
        <v>108</v>
      </c>
      <c r="AY126" s="5" t="s">
        <v>108</v>
      </c>
      <c r="AZ126" s="5" t="s">
        <v>108</v>
      </c>
      <c r="BA126" s="5" t="s">
        <v>108</v>
      </c>
      <c r="BB126" s="5" t="s">
        <v>108</v>
      </c>
      <c r="BC126" s="5" t="s">
        <v>108</v>
      </c>
      <c r="BD126" s="5" t="s">
        <v>108</v>
      </c>
      <c r="BE126" s="5" t="s">
        <v>108</v>
      </c>
      <c r="BF126" s="5" t="s">
        <v>108</v>
      </c>
      <c r="BG126" s="5" t="s">
        <v>108</v>
      </c>
      <c r="BH126" s="5" t="s">
        <v>108</v>
      </c>
      <c r="BI126" s="5" t="s">
        <v>108</v>
      </c>
      <c r="BJ126" s="5" t="s">
        <v>108</v>
      </c>
      <c r="BK126" s="5" t="s">
        <v>108</v>
      </c>
      <c r="BL126" s="5" t="s">
        <v>108</v>
      </c>
      <c r="BM126" s="5" t="s">
        <v>108</v>
      </c>
      <c r="BN126" s="5" t="s">
        <v>108</v>
      </c>
      <c r="BO126" s="5" t="s">
        <v>108</v>
      </c>
      <c r="BP126" s="5" t="s">
        <v>108</v>
      </c>
      <c r="BQ126" s="5" t="s">
        <v>108</v>
      </c>
      <c r="BR126" s="5" t="s">
        <v>121</v>
      </c>
      <c r="BS126" s="5" t="s">
        <v>108</v>
      </c>
      <c r="BT126" s="5" t="s">
        <v>108</v>
      </c>
      <c r="BU126" s="5" t="s">
        <v>1313</v>
      </c>
      <c r="BV126" s="5" t="s">
        <v>108</v>
      </c>
      <c r="BW126" s="5" t="s">
        <v>108</v>
      </c>
      <c r="BX126" s="5" t="s">
        <v>108</v>
      </c>
      <c r="BY126" s="10" t="s">
        <v>108</v>
      </c>
      <c r="BZ126" s="10" t="s">
        <v>108</v>
      </c>
      <c r="CA126" s="5" t="s">
        <v>1314</v>
      </c>
      <c r="CB126" s="5" t="s">
        <v>108</v>
      </c>
      <c r="CC126" s="5" t="s">
        <v>108</v>
      </c>
      <c r="CD126" s="5" t="s">
        <v>108</v>
      </c>
      <c r="CE126" s="5" t="s">
        <v>108</v>
      </c>
      <c r="CF126" s="5" t="s">
        <v>108</v>
      </c>
      <c r="CG126" s="5" t="s">
        <v>108</v>
      </c>
      <c r="CH126" s="5" t="s">
        <v>108</v>
      </c>
      <c r="CI126" s="5" t="s">
        <v>108</v>
      </c>
      <c r="CJ126" s="5" t="s">
        <v>108</v>
      </c>
      <c r="CK126" s="5" t="s">
        <v>108</v>
      </c>
      <c r="CL126" s="5" t="s">
        <v>108</v>
      </c>
      <c r="CM126" s="5" t="s">
        <v>108</v>
      </c>
      <c r="CN126" s="5" t="s">
        <v>108</v>
      </c>
      <c r="CO126" s="5" t="s">
        <v>108</v>
      </c>
      <c r="CP126" s="5" t="s">
        <v>108</v>
      </c>
      <c r="CQ126" s="5" t="s">
        <v>108</v>
      </c>
      <c r="CR126" s="5" t="s">
        <v>108</v>
      </c>
      <c r="CS126" s="5" t="s">
        <v>108</v>
      </c>
      <c r="CT126" s="10" t="s">
        <v>1315</v>
      </c>
      <c r="CU126" s="5" t="s">
        <v>121</v>
      </c>
      <c r="CV126" s="5" t="s">
        <v>108</v>
      </c>
      <c r="CW126" s="5" t="s">
        <v>108</v>
      </c>
      <c r="CX126" s="5" t="s">
        <v>108</v>
      </c>
      <c r="CY126" s="13" t="s">
        <v>1316</v>
      </c>
      <c r="CZ126" s="6"/>
      <c r="DA126" s="6"/>
      <c r="DB126" s="6"/>
      <c r="DC126" s="6"/>
      <c r="DD126" s="6"/>
      <c r="DE126" s="6"/>
      <c r="DF126" s="6"/>
      <c r="DG126" s="6"/>
      <c r="DH126" s="6"/>
      <c r="DI126" s="6"/>
    </row>
    <row r="127">
      <c r="A127" s="5" t="s">
        <v>103</v>
      </c>
      <c r="B127" s="5" t="s">
        <v>362</v>
      </c>
      <c r="C127" s="5" t="s">
        <v>1306</v>
      </c>
      <c r="D127" s="5">
        <v>43120.0</v>
      </c>
      <c r="E127" s="5" t="s">
        <v>439</v>
      </c>
      <c r="F127" s="5">
        <v>2013.0</v>
      </c>
      <c r="G127" s="5" t="s">
        <v>497</v>
      </c>
      <c r="H127" s="5" t="s">
        <v>108</v>
      </c>
      <c r="I127" s="5" t="s">
        <v>139</v>
      </c>
      <c r="J127" s="5" t="s">
        <v>110</v>
      </c>
      <c r="K127" s="5" t="s">
        <v>111</v>
      </c>
      <c r="L127" s="5" t="s">
        <v>108</v>
      </c>
      <c r="M127" s="5" t="s">
        <v>202</v>
      </c>
      <c r="N127" s="5">
        <v>1.0</v>
      </c>
      <c r="O127" s="10" t="s">
        <v>1317</v>
      </c>
      <c r="P127" s="5" t="s">
        <v>1318</v>
      </c>
      <c r="Q127" s="5" t="s">
        <v>1319</v>
      </c>
      <c r="R127" s="5" t="s">
        <v>1320</v>
      </c>
      <c r="S127" s="5" t="s">
        <v>1321</v>
      </c>
      <c r="T127" s="5" t="s">
        <v>108</v>
      </c>
      <c r="U127" s="5" t="s">
        <v>108</v>
      </c>
      <c r="V127" s="5" t="s">
        <v>108</v>
      </c>
      <c r="W127" s="5" t="s">
        <v>108</v>
      </c>
      <c r="X127" s="5">
        <v>100.0</v>
      </c>
      <c r="Y127" s="5" t="s">
        <v>108</v>
      </c>
      <c r="Z127" s="5" t="s">
        <v>108</v>
      </c>
      <c r="AA127" s="5" t="s">
        <v>550</v>
      </c>
      <c r="AB127" s="5">
        <v>100.0</v>
      </c>
      <c r="AC127" s="5" t="s">
        <v>108</v>
      </c>
      <c r="AD127" s="5" t="s">
        <v>108</v>
      </c>
      <c r="AE127" s="5" t="s">
        <v>108</v>
      </c>
      <c r="AF127" s="5" t="s">
        <v>108</v>
      </c>
      <c r="AG127" s="5" t="s">
        <v>108</v>
      </c>
      <c r="AH127" s="5" t="s">
        <v>108</v>
      </c>
      <c r="AI127" s="11">
        <f t="shared" si="37"/>
        <v>45.72</v>
      </c>
      <c r="AJ127" s="12">
        <f t="shared" si="38"/>
        <v>150</v>
      </c>
      <c r="AK127" s="5">
        <v>50.0</v>
      </c>
      <c r="AL127" s="10" t="s">
        <v>108</v>
      </c>
      <c r="AM127" s="5">
        <v>1.0</v>
      </c>
      <c r="AN127" s="5" t="s">
        <v>108</v>
      </c>
      <c r="AO127" s="5" t="s">
        <v>108</v>
      </c>
      <c r="AP127" s="5" t="s">
        <v>108</v>
      </c>
      <c r="AQ127" s="5" t="s">
        <v>108</v>
      </c>
      <c r="AR127" s="5" t="s">
        <v>108</v>
      </c>
      <c r="AS127" s="5" t="s">
        <v>108</v>
      </c>
      <c r="AT127" s="5" t="s">
        <v>108</v>
      </c>
      <c r="AU127" s="5" t="s">
        <v>108</v>
      </c>
      <c r="AV127" s="5" t="s">
        <v>108</v>
      </c>
      <c r="AW127" s="5" t="s">
        <v>173</v>
      </c>
      <c r="AX127" s="5" t="s">
        <v>108</v>
      </c>
      <c r="AY127" s="5" t="s">
        <v>108</v>
      </c>
      <c r="AZ127" s="5" t="s">
        <v>108</v>
      </c>
      <c r="BA127" s="5" t="s">
        <v>108</v>
      </c>
      <c r="BB127" s="5" t="s">
        <v>108</v>
      </c>
      <c r="BC127" s="5" t="s">
        <v>108</v>
      </c>
      <c r="BD127" s="5" t="s">
        <v>108</v>
      </c>
      <c r="BE127" s="5" t="s">
        <v>108</v>
      </c>
      <c r="BF127" s="5" t="s">
        <v>108</v>
      </c>
      <c r="BG127" s="5" t="s">
        <v>108</v>
      </c>
      <c r="BH127" s="5" t="s">
        <v>108</v>
      </c>
      <c r="BI127" s="5" t="s">
        <v>108</v>
      </c>
      <c r="BJ127" s="5" t="s">
        <v>108</v>
      </c>
      <c r="BK127" s="5" t="s">
        <v>108</v>
      </c>
      <c r="BL127" s="5" t="s">
        <v>108</v>
      </c>
      <c r="BM127" s="5" t="s">
        <v>108</v>
      </c>
      <c r="BN127" s="5" t="s">
        <v>108</v>
      </c>
      <c r="BO127" s="5" t="s">
        <v>108</v>
      </c>
      <c r="BP127" s="5" t="s">
        <v>108</v>
      </c>
      <c r="BQ127" s="5" t="s">
        <v>108</v>
      </c>
      <c r="BR127" s="5" t="s">
        <v>108</v>
      </c>
      <c r="BS127" s="5" t="s">
        <v>468</v>
      </c>
      <c r="BT127" s="5" t="s">
        <v>108</v>
      </c>
      <c r="BU127" s="5" t="s">
        <v>1322</v>
      </c>
      <c r="BV127" s="5" t="s">
        <v>108</v>
      </c>
      <c r="BW127" s="5" t="s">
        <v>1323</v>
      </c>
      <c r="BX127" s="5" t="s">
        <v>122</v>
      </c>
      <c r="BY127" s="10" t="s">
        <v>108</v>
      </c>
      <c r="BZ127" s="10" t="s">
        <v>108</v>
      </c>
      <c r="CA127" s="5" t="s">
        <v>607</v>
      </c>
      <c r="CB127" s="5" t="s">
        <v>108</v>
      </c>
      <c r="CC127" s="5" t="s">
        <v>108</v>
      </c>
      <c r="CD127" s="5" t="s">
        <v>108</v>
      </c>
      <c r="CE127" s="5" t="s">
        <v>108</v>
      </c>
      <c r="CF127" s="5" t="s">
        <v>108</v>
      </c>
      <c r="CG127" s="5" t="s">
        <v>108</v>
      </c>
      <c r="CH127" s="5" t="s">
        <v>108</v>
      </c>
      <c r="CI127" s="5" t="s">
        <v>108</v>
      </c>
      <c r="CJ127" s="5" t="s">
        <v>108</v>
      </c>
      <c r="CK127" s="5" t="s">
        <v>108</v>
      </c>
      <c r="CL127" s="5" t="s">
        <v>108</v>
      </c>
      <c r="CM127" s="5" t="s">
        <v>108</v>
      </c>
      <c r="CN127" s="5" t="s">
        <v>108</v>
      </c>
      <c r="CO127" s="5" t="s">
        <v>108</v>
      </c>
      <c r="CP127" s="5" t="s">
        <v>108</v>
      </c>
      <c r="CQ127" s="5" t="s">
        <v>108</v>
      </c>
      <c r="CR127" s="5" t="s">
        <v>108</v>
      </c>
      <c r="CS127" s="5" t="s">
        <v>108</v>
      </c>
      <c r="CT127" s="10" t="s">
        <v>1324</v>
      </c>
      <c r="CU127" s="5" t="s">
        <v>108</v>
      </c>
      <c r="CV127" s="5" t="s">
        <v>108</v>
      </c>
      <c r="CW127" s="5" t="s">
        <v>108</v>
      </c>
      <c r="CX127" s="5" t="s">
        <v>108</v>
      </c>
      <c r="CY127" s="13" t="s">
        <v>1325</v>
      </c>
      <c r="CZ127" s="6"/>
      <c r="DA127" s="6"/>
      <c r="DB127" s="6"/>
      <c r="DC127" s="6"/>
      <c r="DD127" s="6"/>
      <c r="DE127" s="6"/>
      <c r="DF127" s="6"/>
      <c r="DG127" s="6"/>
      <c r="DH127" s="6"/>
      <c r="DI127" s="6"/>
    </row>
    <row r="128">
      <c r="A128" s="5" t="s">
        <v>103</v>
      </c>
      <c r="B128" s="5" t="s">
        <v>362</v>
      </c>
      <c r="C128" s="5" t="s">
        <v>1306</v>
      </c>
      <c r="D128" s="5">
        <v>43120.0</v>
      </c>
      <c r="E128" s="5" t="s">
        <v>439</v>
      </c>
      <c r="F128" s="5">
        <v>2013.0</v>
      </c>
      <c r="G128" s="5" t="s">
        <v>244</v>
      </c>
      <c r="H128" s="5">
        <v>2.0</v>
      </c>
      <c r="I128" s="5" t="s">
        <v>139</v>
      </c>
      <c r="J128" s="5" t="s">
        <v>110</v>
      </c>
      <c r="K128" s="5" t="s">
        <v>111</v>
      </c>
      <c r="L128" s="5" t="s">
        <v>108</v>
      </c>
      <c r="M128" s="5" t="s">
        <v>112</v>
      </c>
      <c r="N128" s="5">
        <v>1.0</v>
      </c>
      <c r="O128" s="10" t="s">
        <v>1326</v>
      </c>
      <c r="P128" s="5" t="s">
        <v>1318</v>
      </c>
      <c r="Q128" s="5" t="s">
        <v>1319</v>
      </c>
      <c r="R128" s="5" t="s">
        <v>1320</v>
      </c>
      <c r="S128" s="5" t="s">
        <v>1321</v>
      </c>
      <c r="T128" s="5" t="s">
        <v>108</v>
      </c>
      <c r="U128" s="5" t="s">
        <v>108</v>
      </c>
      <c r="V128" s="5" t="s">
        <v>108</v>
      </c>
      <c r="W128" s="5" t="s">
        <v>108</v>
      </c>
      <c r="X128" s="5">
        <v>1645.0</v>
      </c>
      <c r="Y128" s="5" t="s">
        <v>108</v>
      </c>
      <c r="Z128" s="5" t="s">
        <v>108</v>
      </c>
      <c r="AA128" s="5" t="s">
        <v>223</v>
      </c>
      <c r="AB128" s="5">
        <v>1.0</v>
      </c>
      <c r="AC128" s="5" t="s">
        <v>287</v>
      </c>
      <c r="AD128" s="5" t="s">
        <v>108</v>
      </c>
      <c r="AE128" s="5" t="s">
        <v>108</v>
      </c>
      <c r="AF128" s="5" t="s">
        <v>108</v>
      </c>
      <c r="AG128" s="5" t="s">
        <v>108</v>
      </c>
      <c r="AH128" s="5" t="s">
        <v>108</v>
      </c>
      <c r="AI128" s="11">
        <f t="shared" si="37"/>
        <v>32.9184</v>
      </c>
      <c r="AJ128" s="12">
        <f t="shared" si="38"/>
        <v>108</v>
      </c>
      <c r="AK128" s="5">
        <v>36.0</v>
      </c>
      <c r="AL128" s="10" t="s">
        <v>108</v>
      </c>
      <c r="AM128" s="5">
        <v>1.0</v>
      </c>
      <c r="AN128" s="5">
        <v>7.5</v>
      </c>
      <c r="AO128" s="5" t="s">
        <v>108</v>
      </c>
      <c r="AP128" s="5" t="s">
        <v>108</v>
      </c>
      <c r="AQ128" s="5">
        <v>3.0</v>
      </c>
      <c r="AR128" s="5" t="s">
        <v>108</v>
      </c>
      <c r="AS128" s="5" t="s">
        <v>108</v>
      </c>
      <c r="AT128" s="5">
        <v>450.0</v>
      </c>
      <c r="AU128" s="5" t="s">
        <v>108</v>
      </c>
      <c r="AV128" s="5" t="s">
        <v>108</v>
      </c>
      <c r="AW128" s="5" t="s">
        <v>119</v>
      </c>
      <c r="AX128" s="5" t="s">
        <v>108</v>
      </c>
      <c r="AY128" s="5" t="s">
        <v>108</v>
      </c>
      <c r="AZ128" s="5">
        <v>3.0</v>
      </c>
      <c r="BA128" s="5" t="s">
        <v>108</v>
      </c>
      <c r="BB128" s="5" t="s">
        <v>108</v>
      </c>
      <c r="BC128" s="5" t="s">
        <v>108</v>
      </c>
      <c r="BD128" s="5" t="s">
        <v>108</v>
      </c>
      <c r="BE128" s="5" t="s">
        <v>108</v>
      </c>
      <c r="BF128" s="5" t="s">
        <v>108</v>
      </c>
      <c r="BG128" s="5" t="s">
        <v>108</v>
      </c>
      <c r="BH128" s="5" t="s">
        <v>108</v>
      </c>
      <c r="BI128" s="5" t="s">
        <v>108</v>
      </c>
      <c r="BJ128" s="5" t="s">
        <v>108</v>
      </c>
      <c r="BK128" s="5" t="s">
        <v>108</v>
      </c>
      <c r="BL128" s="5" t="s">
        <v>108</v>
      </c>
      <c r="BM128" s="5" t="s">
        <v>108</v>
      </c>
      <c r="BN128" s="5" t="s">
        <v>108</v>
      </c>
      <c r="BO128" s="5" t="s">
        <v>108</v>
      </c>
      <c r="BP128" s="5" t="s">
        <v>108</v>
      </c>
      <c r="BQ128" s="5" t="s">
        <v>108</v>
      </c>
      <c r="BR128" s="5" t="s">
        <v>108</v>
      </c>
      <c r="BS128" s="5" t="s">
        <v>1327</v>
      </c>
      <c r="BT128" s="5" t="s">
        <v>108</v>
      </c>
      <c r="BU128" s="5" t="s">
        <v>1328</v>
      </c>
      <c r="BV128" s="5" t="s">
        <v>121</v>
      </c>
      <c r="BW128" s="5" t="s">
        <v>1329</v>
      </c>
      <c r="BX128" s="5" t="s">
        <v>122</v>
      </c>
      <c r="BY128" s="10" t="s">
        <v>108</v>
      </c>
      <c r="BZ128" s="5" t="s">
        <v>121</v>
      </c>
      <c r="CA128" s="5" t="s">
        <v>108</v>
      </c>
      <c r="CB128" s="5" t="s">
        <v>108</v>
      </c>
      <c r="CC128" s="5" t="s">
        <v>108</v>
      </c>
      <c r="CD128" s="5" t="s">
        <v>108</v>
      </c>
      <c r="CE128" s="5" t="s">
        <v>108</v>
      </c>
      <c r="CF128" s="5" t="s">
        <v>108</v>
      </c>
      <c r="CG128" s="5" t="s">
        <v>108</v>
      </c>
      <c r="CH128" s="5" t="s">
        <v>108</v>
      </c>
      <c r="CI128" s="5" t="s">
        <v>108</v>
      </c>
      <c r="CJ128" s="5" t="s">
        <v>108</v>
      </c>
      <c r="CK128" s="5" t="s">
        <v>108</v>
      </c>
      <c r="CL128" s="5" t="s">
        <v>108</v>
      </c>
      <c r="CM128" s="5" t="s">
        <v>108</v>
      </c>
      <c r="CN128" s="5" t="s">
        <v>108</v>
      </c>
      <c r="CO128" s="5" t="s">
        <v>108</v>
      </c>
      <c r="CP128" s="5" t="s">
        <v>108</v>
      </c>
      <c r="CQ128" s="5">
        <v>6.5</v>
      </c>
      <c r="CR128" s="5" t="s">
        <v>108</v>
      </c>
      <c r="CS128" s="5" t="s">
        <v>108</v>
      </c>
      <c r="CT128" s="10" t="s">
        <v>1324</v>
      </c>
      <c r="CU128" s="5" t="s">
        <v>108</v>
      </c>
      <c r="CV128" s="5" t="s">
        <v>108</v>
      </c>
      <c r="CW128" s="5" t="s">
        <v>108</v>
      </c>
      <c r="CX128" s="5" t="s">
        <v>108</v>
      </c>
      <c r="CY128" s="13" t="s">
        <v>1325</v>
      </c>
      <c r="CZ128" s="6"/>
      <c r="DA128" s="6"/>
      <c r="DB128" s="6"/>
      <c r="DC128" s="6"/>
      <c r="DD128" s="6"/>
      <c r="DE128" s="6"/>
      <c r="DF128" s="6"/>
      <c r="DG128" s="6"/>
      <c r="DH128" s="6"/>
      <c r="DI128" s="6"/>
    </row>
    <row r="129">
      <c r="A129" s="5" t="s">
        <v>103</v>
      </c>
      <c r="B129" s="5" t="s">
        <v>362</v>
      </c>
      <c r="C129" s="5" t="s">
        <v>1306</v>
      </c>
      <c r="D129" s="5">
        <v>43120.0</v>
      </c>
      <c r="E129" s="5" t="s">
        <v>439</v>
      </c>
      <c r="F129" s="5">
        <v>2013.0</v>
      </c>
      <c r="G129" s="5" t="s">
        <v>126</v>
      </c>
      <c r="H129" s="5">
        <v>4.0</v>
      </c>
      <c r="I129" s="5" t="s">
        <v>139</v>
      </c>
      <c r="J129" s="5" t="s">
        <v>127</v>
      </c>
      <c r="K129" s="5" t="s">
        <v>154</v>
      </c>
      <c r="L129" s="5" t="s">
        <v>108</v>
      </c>
      <c r="M129" s="5" t="s">
        <v>108</v>
      </c>
      <c r="N129" s="5">
        <v>1.0</v>
      </c>
      <c r="O129" s="10" t="s">
        <v>1330</v>
      </c>
      <c r="P129" s="5" t="s">
        <v>1318</v>
      </c>
      <c r="Q129" s="5" t="s">
        <v>1319</v>
      </c>
      <c r="R129" s="5" t="s">
        <v>1320</v>
      </c>
      <c r="S129" s="5" t="s">
        <v>1321</v>
      </c>
      <c r="T129" s="5" t="s">
        <v>108</v>
      </c>
      <c r="U129" s="5" t="s">
        <v>108</v>
      </c>
      <c r="V129" s="5" t="s">
        <v>108</v>
      </c>
      <c r="W129" s="5" t="s">
        <v>108</v>
      </c>
      <c r="X129" s="5" t="s">
        <v>108</v>
      </c>
      <c r="Y129" s="5" t="s">
        <v>108</v>
      </c>
      <c r="Z129" s="5" t="s">
        <v>108</v>
      </c>
      <c r="AA129" s="5" t="s">
        <v>159</v>
      </c>
      <c r="AB129" s="5">
        <v>3.0</v>
      </c>
      <c r="AC129" s="5" t="s">
        <v>287</v>
      </c>
      <c r="AD129" s="5" t="s">
        <v>108</v>
      </c>
      <c r="AE129" s="5" t="s">
        <v>108</v>
      </c>
      <c r="AF129" s="5" t="s">
        <v>108</v>
      </c>
      <c r="AG129" s="5" t="s">
        <v>108</v>
      </c>
      <c r="AH129" s="5" t="s">
        <v>108</v>
      </c>
      <c r="AI129" s="15" t="s">
        <v>108</v>
      </c>
      <c r="AJ129" s="14" t="s">
        <v>108</v>
      </c>
      <c r="AK129" s="5" t="s">
        <v>108</v>
      </c>
      <c r="AL129" s="10" t="s">
        <v>108</v>
      </c>
      <c r="AM129" s="5" t="s">
        <v>108</v>
      </c>
      <c r="AN129" s="5" t="s">
        <v>108</v>
      </c>
      <c r="AO129" s="5" t="s">
        <v>108</v>
      </c>
      <c r="AP129" s="5" t="s">
        <v>108</v>
      </c>
      <c r="AQ129" s="5" t="s">
        <v>108</v>
      </c>
      <c r="AR129" s="5" t="s">
        <v>108</v>
      </c>
      <c r="AS129" s="5" t="s">
        <v>108</v>
      </c>
      <c r="AT129" s="5" t="s">
        <v>108</v>
      </c>
      <c r="AU129" s="5" t="s">
        <v>108</v>
      </c>
      <c r="AV129" s="5" t="s">
        <v>108</v>
      </c>
      <c r="AW129" s="5" t="s">
        <v>108</v>
      </c>
      <c r="AX129" s="5" t="s">
        <v>108</v>
      </c>
      <c r="AY129" s="5" t="s">
        <v>108</v>
      </c>
      <c r="AZ129" s="5" t="s">
        <v>108</v>
      </c>
      <c r="BA129" s="5" t="s">
        <v>108</v>
      </c>
      <c r="BB129" s="5" t="s">
        <v>108</v>
      </c>
      <c r="BC129" s="5" t="s">
        <v>108</v>
      </c>
      <c r="BD129" s="5" t="s">
        <v>108</v>
      </c>
      <c r="BE129" s="5" t="s">
        <v>108</v>
      </c>
      <c r="BF129" s="5" t="s">
        <v>108</v>
      </c>
      <c r="BG129" s="5" t="s">
        <v>108</v>
      </c>
      <c r="BH129" s="5" t="s">
        <v>108</v>
      </c>
      <c r="BI129" s="5" t="s">
        <v>108</v>
      </c>
      <c r="BJ129" s="5" t="s">
        <v>108</v>
      </c>
      <c r="BK129" s="5" t="s">
        <v>108</v>
      </c>
      <c r="BL129" s="5" t="s">
        <v>108</v>
      </c>
      <c r="BM129" s="5" t="s">
        <v>108</v>
      </c>
      <c r="BN129" s="5" t="s">
        <v>108</v>
      </c>
      <c r="BO129" s="5" t="s">
        <v>108</v>
      </c>
      <c r="BP129" s="5" t="s">
        <v>108</v>
      </c>
      <c r="BQ129" s="5" t="s">
        <v>108</v>
      </c>
      <c r="BR129" s="5" t="s">
        <v>108</v>
      </c>
      <c r="BS129" s="5" t="s">
        <v>108</v>
      </c>
      <c r="BT129" s="5" t="s">
        <v>108</v>
      </c>
      <c r="BU129" s="5" t="s">
        <v>108</v>
      </c>
      <c r="BV129" s="5" t="s">
        <v>108</v>
      </c>
      <c r="BW129" s="5" t="s">
        <v>108</v>
      </c>
      <c r="BX129" s="5" t="s">
        <v>108</v>
      </c>
      <c r="BY129" s="10" t="s">
        <v>108</v>
      </c>
      <c r="BZ129" s="10" t="s">
        <v>108</v>
      </c>
      <c r="CA129" s="5" t="s">
        <v>108</v>
      </c>
      <c r="CB129" s="5" t="s">
        <v>108</v>
      </c>
      <c r="CC129" s="5" t="s">
        <v>108</v>
      </c>
      <c r="CD129" s="5">
        <v>1.0</v>
      </c>
      <c r="CE129" s="5" t="s">
        <v>108</v>
      </c>
      <c r="CF129" s="5" t="s">
        <v>108</v>
      </c>
      <c r="CG129" s="5">
        <v>9.0</v>
      </c>
      <c r="CH129" s="5">
        <v>5.0</v>
      </c>
      <c r="CI129" s="5" t="s">
        <v>108</v>
      </c>
      <c r="CJ129" s="5" t="s">
        <v>108</v>
      </c>
      <c r="CK129" s="5" t="s">
        <v>108</v>
      </c>
      <c r="CL129" s="5" t="s">
        <v>108</v>
      </c>
      <c r="CM129" s="5" t="s">
        <v>108</v>
      </c>
      <c r="CN129" s="5" t="s">
        <v>108</v>
      </c>
      <c r="CO129" s="5" t="s">
        <v>121</v>
      </c>
      <c r="CP129" s="5">
        <v>5.0</v>
      </c>
      <c r="CQ129" s="5" t="s">
        <v>108</v>
      </c>
      <c r="CR129" s="5" t="s">
        <v>108</v>
      </c>
      <c r="CS129" s="5" t="s">
        <v>1331</v>
      </c>
      <c r="CT129" s="10" t="s">
        <v>1324</v>
      </c>
      <c r="CU129" s="5" t="s">
        <v>108</v>
      </c>
      <c r="CV129" s="5" t="s">
        <v>121</v>
      </c>
      <c r="CW129" s="5" t="s">
        <v>108</v>
      </c>
      <c r="CX129" s="5" t="s">
        <v>108</v>
      </c>
      <c r="CY129" s="13" t="s">
        <v>1325</v>
      </c>
      <c r="CZ129" s="6"/>
      <c r="DA129" s="6"/>
      <c r="DB129" s="6"/>
      <c r="DC129" s="6"/>
      <c r="DD129" s="6"/>
      <c r="DE129" s="6"/>
      <c r="DF129" s="6"/>
      <c r="DG129" s="6"/>
      <c r="DH129" s="6"/>
      <c r="DI129" s="6"/>
    </row>
    <row r="130">
      <c r="A130" s="5" t="s">
        <v>103</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5" t="s">
        <v>108</v>
      </c>
      <c r="AF130" s="5"/>
      <c r="AG130" s="5"/>
      <c r="AH130" s="6"/>
      <c r="AI130" s="11"/>
      <c r="AJ130" s="8"/>
      <c r="AK130" s="6"/>
      <c r="AL130" s="10"/>
      <c r="AM130" s="6"/>
      <c r="AN130" s="6"/>
      <c r="AO130" s="6"/>
      <c r="AP130" s="6"/>
      <c r="AQ130" s="6"/>
      <c r="AR130" s="6"/>
      <c r="AS130" s="6"/>
      <c r="AT130" s="6"/>
      <c r="AU130" s="5"/>
      <c r="AV130" s="5"/>
      <c r="AW130" s="6"/>
      <c r="AX130" s="6"/>
      <c r="AY130" s="6"/>
      <c r="AZ130" s="6"/>
      <c r="BA130" s="6"/>
      <c r="BB130" s="6"/>
      <c r="BC130" s="6"/>
      <c r="BD130" s="6"/>
      <c r="BE130" s="5" t="s">
        <v>108</v>
      </c>
      <c r="BF130" s="6"/>
      <c r="BG130" s="6"/>
      <c r="BH130" s="6"/>
      <c r="BI130" s="6"/>
      <c r="BJ130" s="6"/>
      <c r="BK130" s="6"/>
      <c r="BL130" s="6"/>
      <c r="BM130" s="6"/>
      <c r="BN130" s="6"/>
      <c r="BO130" s="6"/>
      <c r="BP130" s="6"/>
      <c r="BQ130" s="6"/>
      <c r="BR130" s="6"/>
      <c r="BS130" s="6"/>
      <c r="BT130" s="6"/>
      <c r="BU130" s="6"/>
      <c r="BV130" s="6"/>
      <c r="BW130" s="6"/>
      <c r="BX130" s="6"/>
      <c r="BY130" s="10" t="s">
        <v>108</v>
      </c>
      <c r="BZ130" s="10" t="s">
        <v>108</v>
      </c>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row>
    <row r="131">
      <c r="A131" s="5" t="s">
        <v>103</v>
      </c>
      <c r="B131" s="5" t="s">
        <v>1332</v>
      </c>
      <c r="C131" s="5" t="s">
        <v>1333</v>
      </c>
      <c r="D131" s="5">
        <v>1636.0</v>
      </c>
      <c r="E131" s="5" t="s">
        <v>108</v>
      </c>
      <c r="F131" s="5">
        <v>1972.0</v>
      </c>
      <c r="G131" s="5" t="s">
        <v>108</v>
      </c>
      <c r="H131" s="5" t="s">
        <v>108</v>
      </c>
      <c r="I131" s="5" t="s">
        <v>139</v>
      </c>
      <c r="J131" s="5" t="s">
        <v>110</v>
      </c>
      <c r="K131" s="5" t="s">
        <v>111</v>
      </c>
      <c r="L131" s="5" t="s">
        <v>108</v>
      </c>
      <c r="M131" s="5" t="s">
        <v>140</v>
      </c>
      <c r="N131" s="5">
        <v>1.0</v>
      </c>
      <c r="O131" s="10" t="s">
        <v>1334</v>
      </c>
      <c r="P131" s="5" t="s">
        <v>1335</v>
      </c>
      <c r="Q131" s="5" t="s">
        <v>1336</v>
      </c>
      <c r="R131" s="5" t="s">
        <v>1337</v>
      </c>
      <c r="S131" s="5" t="s">
        <v>1338</v>
      </c>
      <c r="T131" s="5" t="s">
        <v>108</v>
      </c>
      <c r="U131" s="5" t="s">
        <v>108</v>
      </c>
      <c r="V131" s="5" t="s">
        <v>108</v>
      </c>
      <c r="W131" s="5" t="s">
        <v>108</v>
      </c>
      <c r="X131" s="5" t="s">
        <v>108</v>
      </c>
      <c r="Y131" s="5" t="s">
        <v>108</v>
      </c>
      <c r="Z131" s="5" t="s">
        <v>108</v>
      </c>
      <c r="AA131" s="5" t="s">
        <v>108</v>
      </c>
      <c r="AB131" s="5" t="s">
        <v>108</v>
      </c>
      <c r="AC131" s="5" t="s">
        <v>1339</v>
      </c>
      <c r="AD131" s="5" t="s">
        <v>1340</v>
      </c>
      <c r="AE131" s="5" t="s">
        <v>108</v>
      </c>
      <c r="AF131" s="5" t="s">
        <v>108</v>
      </c>
      <c r="AG131" s="5" t="s">
        <v>108</v>
      </c>
      <c r="AH131" s="6">
        <f>3/60</f>
        <v>0.05</v>
      </c>
      <c r="AI131" s="11">
        <f t="shared" ref="AI131:AI132" si="39">CONVERT(AK131, "yd", "m")</f>
        <v>68.58</v>
      </c>
      <c r="AJ131" s="8">
        <f t="shared" ref="AJ131:AJ132" si="40">CONVERT(AI131, "m", "ft")</f>
        <v>225</v>
      </c>
      <c r="AK131" s="5">
        <v>75.0</v>
      </c>
      <c r="AL131" s="10" t="s">
        <v>108</v>
      </c>
      <c r="AM131" s="5">
        <v>1.0</v>
      </c>
      <c r="AN131" s="5" t="s">
        <v>108</v>
      </c>
      <c r="AO131" s="5" t="s">
        <v>108</v>
      </c>
      <c r="AP131" s="5" t="s">
        <v>108</v>
      </c>
      <c r="AQ131" s="5" t="s">
        <v>108</v>
      </c>
      <c r="AR131" s="5" t="s">
        <v>108</v>
      </c>
      <c r="AS131" s="5" t="s">
        <v>108</v>
      </c>
      <c r="AT131" s="5" t="s">
        <v>108</v>
      </c>
      <c r="AU131" s="5" t="s">
        <v>108</v>
      </c>
      <c r="AV131" s="5" t="s">
        <v>108</v>
      </c>
      <c r="AW131" s="5" t="s">
        <v>108</v>
      </c>
      <c r="AX131" s="5" t="s">
        <v>108</v>
      </c>
      <c r="AY131" s="5" t="s">
        <v>108</v>
      </c>
      <c r="AZ131" s="5" t="s">
        <v>108</v>
      </c>
      <c r="BA131" s="5" t="s">
        <v>108</v>
      </c>
      <c r="BB131" s="5" t="s">
        <v>108</v>
      </c>
      <c r="BC131" s="5" t="s">
        <v>108</v>
      </c>
      <c r="BD131" s="5" t="s">
        <v>108</v>
      </c>
      <c r="BE131" s="5" t="s">
        <v>108</v>
      </c>
      <c r="BF131" s="5" t="s">
        <v>108</v>
      </c>
      <c r="BG131" s="5" t="s">
        <v>108</v>
      </c>
      <c r="BH131" s="5" t="s">
        <v>108</v>
      </c>
      <c r="BI131" s="5" t="s">
        <v>108</v>
      </c>
      <c r="BJ131" s="5" t="s">
        <v>108</v>
      </c>
      <c r="BK131" s="5" t="s">
        <v>108</v>
      </c>
      <c r="BL131" s="5" t="s">
        <v>108</v>
      </c>
      <c r="BM131" s="5" t="s">
        <v>108</v>
      </c>
      <c r="BN131" s="5" t="s">
        <v>108</v>
      </c>
      <c r="BO131" s="5" t="s">
        <v>108</v>
      </c>
      <c r="BP131" s="5" t="s">
        <v>108</v>
      </c>
      <c r="BQ131" s="5" t="s">
        <v>108</v>
      </c>
      <c r="BR131" s="5" t="s">
        <v>108</v>
      </c>
      <c r="BS131" s="5" t="s">
        <v>1341</v>
      </c>
      <c r="BT131" s="5" t="s">
        <v>108</v>
      </c>
      <c r="BU131" s="5" t="s">
        <v>1099</v>
      </c>
      <c r="BV131" s="5" t="s">
        <v>108</v>
      </c>
      <c r="BW131" s="5" t="s">
        <v>1342</v>
      </c>
      <c r="BX131" s="5" t="s">
        <v>122</v>
      </c>
      <c r="BY131" s="10" t="s">
        <v>108</v>
      </c>
      <c r="BZ131" s="10" t="s">
        <v>108</v>
      </c>
      <c r="CA131" s="5" t="s">
        <v>108</v>
      </c>
      <c r="CB131" s="5" t="s">
        <v>108</v>
      </c>
      <c r="CC131" s="5" t="s">
        <v>108</v>
      </c>
      <c r="CD131" s="5" t="s">
        <v>108</v>
      </c>
      <c r="CE131" s="5" t="s">
        <v>108</v>
      </c>
      <c r="CF131" s="5" t="s">
        <v>108</v>
      </c>
      <c r="CG131" s="5" t="s">
        <v>108</v>
      </c>
      <c r="CH131" s="5" t="s">
        <v>108</v>
      </c>
      <c r="CI131" s="5" t="s">
        <v>108</v>
      </c>
      <c r="CJ131" s="5" t="s">
        <v>108</v>
      </c>
      <c r="CK131" s="5" t="s">
        <v>108</v>
      </c>
      <c r="CL131" s="5" t="s">
        <v>108</v>
      </c>
      <c r="CM131" s="5" t="s">
        <v>108</v>
      </c>
      <c r="CN131" s="5" t="s">
        <v>108</v>
      </c>
      <c r="CO131" s="5" t="s">
        <v>108</v>
      </c>
      <c r="CP131" s="5" t="s">
        <v>108</v>
      </c>
      <c r="CQ131" s="5" t="s">
        <v>108</v>
      </c>
      <c r="CR131" s="5" t="s">
        <v>108</v>
      </c>
      <c r="CS131" s="5" t="s">
        <v>108</v>
      </c>
      <c r="CT131" s="5" t="s">
        <v>108</v>
      </c>
      <c r="CU131" s="5" t="s">
        <v>108</v>
      </c>
      <c r="CV131" s="5" t="s">
        <v>108</v>
      </c>
      <c r="CW131" s="5" t="s">
        <v>108</v>
      </c>
      <c r="CX131" s="5" t="s">
        <v>108</v>
      </c>
      <c r="CY131" s="13" t="s">
        <v>1343</v>
      </c>
      <c r="CZ131" s="6"/>
      <c r="DA131" s="6"/>
      <c r="DB131" s="6"/>
      <c r="DC131" s="6"/>
      <c r="DD131" s="6"/>
      <c r="DE131" s="6"/>
      <c r="DF131" s="6"/>
      <c r="DG131" s="6"/>
      <c r="DH131" s="6"/>
      <c r="DI131" s="6"/>
    </row>
    <row r="132">
      <c r="A132" s="5" t="s">
        <v>103</v>
      </c>
      <c r="B132" s="5" t="s">
        <v>1332</v>
      </c>
      <c r="C132" s="5" t="s">
        <v>1333</v>
      </c>
      <c r="D132" s="5">
        <v>7969.0</v>
      </c>
      <c r="E132" s="5" t="s">
        <v>108</v>
      </c>
      <c r="F132" s="5">
        <v>1980.0</v>
      </c>
      <c r="G132" s="5" t="s">
        <v>166</v>
      </c>
      <c r="H132" s="5" t="s">
        <v>108</v>
      </c>
      <c r="I132" s="5" t="s">
        <v>153</v>
      </c>
      <c r="J132" s="5" t="s">
        <v>127</v>
      </c>
      <c r="K132" s="5" t="s">
        <v>202</v>
      </c>
      <c r="L132" s="5" t="s">
        <v>108</v>
      </c>
      <c r="M132" s="5" t="s">
        <v>375</v>
      </c>
      <c r="N132" s="5">
        <v>1.0</v>
      </c>
      <c r="O132" s="10" t="s">
        <v>1344</v>
      </c>
      <c r="P132" s="5" t="s">
        <v>108</v>
      </c>
      <c r="Q132" s="5" t="s">
        <v>1345</v>
      </c>
      <c r="R132" s="5" t="s">
        <v>108</v>
      </c>
      <c r="S132" s="5" t="s">
        <v>1346</v>
      </c>
      <c r="T132" s="5" t="s">
        <v>108</v>
      </c>
      <c r="U132" s="5" t="s">
        <v>108</v>
      </c>
      <c r="V132" s="5" t="s">
        <v>108</v>
      </c>
      <c r="W132" s="5" t="s">
        <v>108</v>
      </c>
      <c r="X132" s="5">
        <v>1000.0</v>
      </c>
      <c r="Y132" s="5" t="s">
        <v>193</v>
      </c>
      <c r="Z132" s="5" t="s">
        <v>108</v>
      </c>
      <c r="AA132" s="5" t="s">
        <v>108</v>
      </c>
      <c r="AB132" s="5" t="s">
        <v>108</v>
      </c>
      <c r="AC132" s="5" t="s">
        <v>1347</v>
      </c>
      <c r="AD132" s="5" t="s">
        <v>108</v>
      </c>
      <c r="AE132" s="5" t="s">
        <v>108</v>
      </c>
      <c r="AF132" s="5" t="s">
        <v>108</v>
      </c>
      <c r="AG132" s="5" t="s">
        <v>108</v>
      </c>
      <c r="AH132" s="5">
        <v>3.0</v>
      </c>
      <c r="AI132" s="11">
        <f t="shared" si="39"/>
        <v>3.6576</v>
      </c>
      <c r="AJ132" s="8">
        <f t="shared" si="40"/>
        <v>12</v>
      </c>
      <c r="AK132" s="5">
        <v>4.0</v>
      </c>
      <c r="AL132" s="10" t="s">
        <v>108</v>
      </c>
      <c r="AM132" s="5" t="s">
        <v>108</v>
      </c>
      <c r="AN132" s="5" t="s">
        <v>108</v>
      </c>
      <c r="AO132" s="5" t="s">
        <v>108</v>
      </c>
      <c r="AP132" s="5" t="s">
        <v>108</v>
      </c>
      <c r="AQ132" s="5" t="s">
        <v>108</v>
      </c>
      <c r="AR132" s="5" t="s">
        <v>108</v>
      </c>
      <c r="AS132" s="5" t="s">
        <v>108</v>
      </c>
      <c r="AT132" s="5" t="s">
        <v>108</v>
      </c>
      <c r="AU132" s="5" t="s">
        <v>108</v>
      </c>
      <c r="AV132" s="5" t="s">
        <v>108</v>
      </c>
      <c r="AW132" s="5" t="s">
        <v>108</v>
      </c>
      <c r="AX132" s="5" t="s">
        <v>108</v>
      </c>
      <c r="AY132" s="5" t="s">
        <v>108</v>
      </c>
      <c r="AZ132" s="5" t="s">
        <v>108</v>
      </c>
      <c r="BA132" s="5" t="s">
        <v>108</v>
      </c>
      <c r="BB132" s="5" t="s">
        <v>108</v>
      </c>
      <c r="BC132" s="5" t="s">
        <v>108</v>
      </c>
      <c r="BD132" s="5" t="s">
        <v>108</v>
      </c>
      <c r="BE132" s="5" t="s">
        <v>108</v>
      </c>
      <c r="BF132" s="5" t="s">
        <v>108</v>
      </c>
      <c r="BG132" s="5" t="s">
        <v>108</v>
      </c>
      <c r="BH132" s="5" t="s">
        <v>108</v>
      </c>
      <c r="BI132" s="5" t="s">
        <v>108</v>
      </c>
      <c r="BJ132" s="5" t="s">
        <v>108</v>
      </c>
      <c r="BK132" s="5" t="s">
        <v>108</v>
      </c>
      <c r="BL132" s="5" t="s">
        <v>108</v>
      </c>
      <c r="BM132" s="5" t="s">
        <v>108</v>
      </c>
      <c r="BN132" s="5" t="s">
        <v>108</v>
      </c>
      <c r="BO132" s="5" t="s">
        <v>108</v>
      </c>
      <c r="BP132" s="5" t="s">
        <v>108</v>
      </c>
      <c r="BQ132" s="5" t="s">
        <v>108</v>
      </c>
      <c r="BR132" s="5" t="s">
        <v>108</v>
      </c>
      <c r="BS132" s="5" t="s">
        <v>108</v>
      </c>
      <c r="BT132" s="5" t="s">
        <v>108</v>
      </c>
      <c r="BU132" s="5" t="s">
        <v>1348</v>
      </c>
      <c r="BV132" s="5" t="s">
        <v>108</v>
      </c>
      <c r="BW132" s="5" t="s">
        <v>1349</v>
      </c>
      <c r="BX132" s="5" t="s">
        <v>108</v>
      </c>
      <c r="BY132" s="10" t="s">
        <v>108</v>
      </c>
      <c r="BZ132" s="10" t="s">
        <v>108</v>
      </c>
      <c r="CA132" s="5" t="s">
        <v>636</v>
      </c>
      <c r="CB132" s="5" t="s">
        <v>108</v>
      </c>
      <c r="CC132" s="5" t="s">
        <v>108</v>
      </c>
      <c r="CD132" s="5" t="s">
        <v>108</v>
      </c>
      <c r="CE132" s="5" t="s">
        <v>108</v>
      </c>
      <c r="CF132" s="5" t="s">
        <v>108</v>
      </c>
      <c r="CG132" s="5" t="s">
        <v>108</v>
      </c>
      <c r="CH132" s="5" t="s">
        <v>108</v>
      </c>
      <c r="CI132" s="5" t="s">
        <v>108</v>
      </c>
      <c r="CJ132" s="5" t="s">
        <v>108</v>
      </c>
      <c r="CK132" s="5" t="s">
        <v>108</v>
      </c>
      <c r="CL132" s="5" t="s">
        <v>108</v>
      </c>
      <c r="CM132" s="5" t="s">
        <v>108</v>
      </c>
      <c r="CN132" s="5" t="s">
        <v>108</v>
      </c>
      <c r="CO132" s="5" t="s">
        <v>108</v>
      </c>
      <c r="CP132" s="5" t="s">
        <v>108</v>
      </c>
      <c r="CQ132" s="5" t="s">
        <v>108</v>
      </c>
      <c r="CR132" s="5" t="s">
        <v>108</v>
      </c>
      <c r="CS132" s="5" t="s">
        <v>108</v>
      </c>
      <c r="CT132" s="10" t="s">
        <v>1350</v>
      </c>
      <c r="CU132" s="5" t="s">
        <v>108</v>
      </c>
      <c r="CV132" s="5" t="s">
        <v>108</v>
      </c>
      <c r="CW132" s="5" t="s">
        <v>108</v>
      </c>
      <c r="CX132" s="5" t="s">
        <v>108</v>
      </c>
      <c r="CY132" s="13" t="s">
        <v>1351</v>
      </c>
      <c r="CZ132" s="6"/>
      <c r="DA132" s="6"/>
      <c r="DB132" s="6"/>
      <c r="DC132" s="6"/>
      <c r="DD132" s="6"/>
      <c r="DE132" s="6"/>
      <c r="DF132" s="6"/>
      <c r="DG132" s="6"/>
      <c r="DH132" s="6"/>
      <c r="DI132" s="6"/>
    </row>
    <row r="133">
      <c r="A133" s="5" t="s">
        <v>103</v>
      </c>
      <c r="B133" s="5" t="s">
        <v>1332</v>
      </c>
      <c r="C133" s="5" t="s">
        <v>1333</v>
      </c>
      <c r="D133" s="5">
        <v>1637.0</v>
      </c>
      <c r="E133" s="5" t="s">
        <v>108</v>
      </c>
      <c r="F133" s="5">
        <v>1995.0</v>
      </c>
      <c r="G133" s="5" t="s">
        <v>216</v>
      </c>
      <c r="H133" s="5" t="s">
        <v>108</v>
      </c>
      <c r="I133" s="5" t="s">
        <v>217</v>
      </c>
      <c r="J133" s="5" t="s">
        <v>110</v>
      </c>
      <c r="K133" s="5" t="s">
        <v>111</v>
      </c>
      <c r="L133" s="5" t="s">
        <v>108</v>
      </c>
      <c r="M133" s="5" t="s">
        <v>281</v>
      </c>
      <c r="N133" s="5">
        <v>1.0</v>
      </c>
      <c r="O133" s="10" t="s">
        <v>1352</v>
      </c>
      <c r="P133" s="5" t="s">
        <v>1353</v>
      </c>
      <c r="Q133" s="5" t="s">
        <v>1336</v>
      </c>
      <c r="R133" s="5" t="s">
        <v>1354</v>
      </c>
      <c r="S133" s="5" t="s">
        <v>108</v>
      </c>
      <c r="T133" s="5" t="s">
        <v>108</v>
      </c>
      <c r="U133" s="5" t="s">
        <v>108</v>
      </c>
      <c r="V133" s="5" t="s">
        <v>108</v>
      </c>
      <c r="W133" s="5" t="s">
        <v>108</v>
      </c>
      <c r="X133" s="5" t="s">
        <v>108</v>
      </c>
      <c r="Y133" s="5" t="s">
        <v>108</v>
      </c>
      <c r="Z133" s="5" t="s">
        <v>108</v>
      </c>
      <c r="AA133" s="5" t="s">
        <v>108</v>
      </c>
      <c r="AB133" s="5" t="s">
        <v>108</v>
      </c>
      <c r="AC133" s="5" t="s">
        <v>1355</v>
      </c>
      <c r="AD133" s="5" t="s">
        <v>108</v>
      </c>
      <c r="AE133" s="5" t="s">
        <v>108</v>
      </c>
      <c r="AF133" s="5" t="s">
        <v>108</v>
      </c>
      <c r="AG133" s="5" t="s">
        <v>108</v>
      </c>
      <c r="AH133" s="5" t="s">
        <v>108</v>
      </c>
      <c r="AI133" s="15" t="s">
        <v>108</v>
      </c>
      <c r="AJ133" s="22" t="s">
        <v>108</v>
      </c>
      <c r="AK133" s="5" t="s">
        <v>108</v>
      </c>
      <c r="AL133" s="10" t="s">
        <v>108</v>
      </c>
      <c r="AM133" s="5">
        <v>1.0</v>
      </c>
      <c r="AN133" s="5">
        <v>3.5</v>
      </c>
      <c r="AO133" s="5" t="s">
        <v>108</v>
      </c>
      <c r="AP133" s="5" t="s">
        <v>108</v>
      </c>
      <c r="AQ133" s="5" t="s">
        <v>108</v>
      </c>
      <c r="AR133" s="5" t="s">
        <v>108</v>
      </c>
      <c r="AS133" s="5" t="s">
        <v>108</v>
      </c>
      <c r="AT133" s="5" t="s">
        <v>108</v>
      </c>
      <c r="AU133" s="5" t="s">
        <v>108</v>
      </c>
      <c r="AV133" s="5" t="s">
        <v>108</v>
      </c>
      <c r="AW133" s="5" t="s">
        <v>108</v>
      </c>
      <c r="AX133" s="5" t="s">
        <v>108</v>
      </c>
      <c r="AY133" s="5" t="s">
        <v>108</v>
      </c>
      <c r="AZ133" s="5" t="s">
        <v>108</v>
      </c>
      <c r="BA133" s="5" t="s">
        <v>108</v>
      </c>
      <c r="BB133" s="5" t="s">
        <v>108</v>
      </c>
      <c r="BC133" s="5" t="s">
        <v>108</v>
      </c>
      <c r="BD133" s="5" t="s">
        <v>108</v>
      </c>
      <c r="BE133" s="5" t="s">
        <v>108</v>
      </c>
      <c r="BF133" s="5" t="s">
        <v>108</v>
      </c>
      <c r="BG133" s="5" t="s">
        <v>108</v>
      </c>
      <c r="BH133" s="5" t="s">
        <v>108</v>
      </c>
      <c r="BI133" s="5" t="s">
        <v>108</v>
      </c>
      <c r="BJ133" s="5" t="s">
        <v>108</v>
      </c>
      <c r="BK133" s="5" t="s">
        <v>108</v>
      </c>
      <c r="BL133" s="5" t="s">
        <v>108</v>
      </c>
      <c r="BM133" s="5" t="s">
        <v>108</v>
      </c>
      <c r="BN133" s="5" t="s">
        <v>108</v>
      </c>
      <c r="BO133" s="5" t="s">
        <v>108</v>
      </c>
      <c r="BP133" s="5" t="s">
        <v>108</v>
      </c>
      <c r="BQ133" s="5" t="s">
        <v>108</v>
      </c>
      <c r="BR133" s="5" t="s">
        <v>108</v>
      </c>
      <c r="BS133" s="5" t="s">
        <v>1356</v>
      </c>
      <c r="BT133" s="5" t="s">
        <v>108</v>
      </c>
      <c r="BU133" s="5" t="s">
        <v>1357</v>
      </c>
      <c r="BV133" s="5" t="s">
        <v>108</v>
      </c>
      <c r="BW133" s="5" t="s">
        <v>1358</v>
      </c>
      <c r="BX133" s="5" t="s">
        <v>122</v>
      </c>
      <c r="BY133" s="10" t="s">
        <v>108</v>
      </c>
      <c r="BZ133" s="10" t="s">
        <v>108</v>
      </c>
      <c r="CA133" s="5" t="s">
        <v>108</v>
      </c>
      <c r="CB133" s="5" t="s">
        <v>108</v>
      </c>
      <c r="CC133" s="5" t="s">
        <v>108</v>
      </c>
      <c r="CD133" s="5" t="s">
        <v>108</v>
      </c>
      <c r="CE133" s="5" t="s">
        <v>108</v>
      </c>
      <c r="CF133" s="5" t="s">
        <v>108</v>
      </c>
      <c r="CG133" s="5" t="s">
        <v>108</v>
      </c>
      <c r="CH133" s="5" t="s">
        <v>108</v>
      </c>
      <c r="CI133" s="5" t="s">
        <v>108</v>
      </c>
      <c r="CJ133" s="5" t="s">
        <v>108</v>
      </c>
      <c r="CK133" s="5" t="s">
        <v>108</v>
      </c>
      <c r="CL133" s="5" t="s">
        <v>108</v>
      </c>
      <c r="CM133" s="5" t="s">
        <v>108</v>
      </c>
      <c r="CN133" s="5" t="s">
        <v>108</v>
      </c>
      <c r="CO133" s="5" t="s">
        <v>108</v>
      </c>
      <c r="CP133" s="5" t="s">
        <v>108</v>
      </c>
      <c r="CQ133" s="5" t="s">
        <v>108</v>
      </c>
      <c r="CR133" s="5" t="s">
        <v>108</v>
      </c>
      <c r="CS133" s="5" t="s">
        <v>108</v>
      </c>
      <c r="CT133" s="10" t="s">
        <v>108</v>
      </c>
      <c r="CU133" s="5" t="s">
        <v>108</v>
      </c>
      <c r="CV133" s="5" t="s">
        <v>108</v>
      </c>
      <c r="CW133" s="5" t="s">
        <v>108</v>
      </c>
      <c r="CX133" s="5" t="s">
        <v>108</v>
      </c>
      <c r="CY133" s="13" t="s">
        <v>1359</v>
      </c>
      <c r="CZ133" s="6"/>
      <c r="DA133" s="6"/>
      <c r="DB133" s="6"/>
      <c r="DC133" s="6"/>
      <c r="DD133" s="6"/>
      <c r="DE133" s="6"/>
      <c r="DF133" s="6"/>
      <c r="DG133" s="6"/>
      <c r="DH133" s="6"/>
      <c r="DI133" s="6"/>
    </row>
    <row r="134">
      <c r="A134" s="5" t="s">
        <v>103</v>
      </c>
      <c r="B134" s="5" t="s">
        <v>1332</v>
      </c>
      <c r="C134" s="5" t="s">
        <v>1333</v>
      </c>
      <c r="D134" s="5">
        <v>76.0</v>
      </c>
      <c r="E134" s="5" t="s">
        <v>108</v>
      </c>
      <c r="F134" s="5">
        <v>1997.0</v>
      </c>
      <c r="G134" s="5" t="s">
        <v>166</v>
      </c>
      <c r="H134" s="5" t="s">
        <v>108</v>
      </c>
      <c r="I134" s="5" t="s">
        <v>153</v>
      </c>
      <c r="J134" s="5" t="s">
        <v>127</v>
      </c>
      <c r="K134" s="5" t="s">
        <v>202</v>
      </c>
      <c r="L134" s="5" t="s">
        <v>108</v>
      </c>
      <c r="M134" s="5" t="s">
        <v>202</v>
      </c>
      <c r="N134" s="5">
        <v>3.0</v>
      </c>
      <c r="O134" s="10" t="s">
        <v>1360</v>
      </c>
      <c r="P134" s="5" t="s">
        <v>1361</v>
      </c>
      <c r="Q134" s="5" t="s">
        <v>1336</v>
      </c>
      <c r="R134" s="5" t="s">
        <v>1362</v>
      </c>
      <c r="S134" s="5" t="s">
        <v>1363</v>
      </c>
      <c r="T134" s="5" t="s">
        <v>108</v>
      </c>
      <c r="U134" s="5" t="s">
        <v>108</v>
      </c>
      <c r="V134" s="5" t="s">
        <v>108</v>
      </c>
      <c r="W134" s="5" t="s">
        <v>108</v>
      </c>
      <c r="X134" s="5">
        <v>430.0</v>
      </c>
      <c r="Y134" s="5" t="s">
        <v>420</v>
      </c>
      <c r="Z134" s="5" t="s">
        <v>108</v>
      </c>
      <c r="AA134" s="5" t="s">
        <v>108</v>
      </c>
      <c r="AB134" s="5" t="s">
        <v>108</v>
      </c>
      <c r="AC134" s="5" t="s">
        <v>846</v>
      </c>
      <c r="AD134" s="5" t="s">
        <v>108</v>
      </c>
      <c r="AE134" s="5" t="s">
        <v>108</v>
      </c>
      <c r="AF134" s="5" t="s">
        <v>108</v>
      </c>
      <c r="AG134" s="5" t="s">
        <v>108</v>
      </c>
      <c r="AH134" s="5" t="s">
        <v>108</v>
      </c>
      <c r="AI134" s="11">
        <f>CONVERT(AK134, "yd", "m")</f>
        <v>804.672</v>
      </c>
      <c r="AJ134" s="8">
        <f>CONVERT(AI134, "m", "ft")</f>
        <v>2640</v>
      </c>
      <c r="AK134" s="5">
        <v>880.0</v>
      </c>
      <c r="AL134" s="10" t="s">
        <v>108</v>
      </c>
      <c r="AM134" s="5" t="s">
        <v>108</v>
      </c>
      <c r="AN134" s="5" t="s">
        <v>108</v>
      </c>
      <c r="AO134" s="5" t="s">
        <v>108</v>
      </c>
      <c r="AP134" s="5" t="s">
        <v>108</v>
      </c>
      <c r="AQ134" s="5" t="s">
        <v>108</v>
      </c>
      <c r="AR134" s="5" t="s">
        <v>108</v>
      </c>
      <c r="AS134" s="5" t="s">
        <v>108</v>
      </c>
      <c r="AT134" s="5" t="s">
        <v>108</v>
      </c>
      <c r="AU134" s="5" t="s">
        <v>108</v>
      </c>
      <c r="AV134" s="5" t="s">
        <v>108</v>
      </c>
      <c r="AW134" s="5" t="s">
        <v>108</v>
      </c>
      <c r="AX134" s="5" t="s">
        <v>108</v>
      </c>
      <c r="AY134" s="5" t="s">
        <v>108</v>
      </c>
      <c r="AZ134" s="5" t="s">
        <v>108</v>
      </c>
      <c r="BA134" s="5" t="s">
        <v>108</v>
      </c>
      <c r="BB134" s="5" t="s">
        <v>108</v>
      </c>
      <c r="BC134" s="5" t="s">
        <v>108</v>
      </c>
      <c r="BD134" s="5" t="s">
        <v>108</v>
      </c>
      <c r="BE134" s="5" t="s">
        <v>108</v>
      </c>
      <c r="BF134" s="5" t="s">
        <v>108</v>
      </c>
      <c r="BG134" s="5" t="s">
        <v>108</v>
      </c>
      <c r="BH134" s="5" t="s">
        <v>108</v>
      </c>
      <c r="BI134" s="5" t="s">
        <v>108</v>
      </c>
      <c r="BJ134" s="5" t="s">
        <v>108</v>
      </c>
      <c r="BK134" s="5" t="s">
        <v>108</v>
      </c>
      <c r="BL134" s="5" t="s">
        <v>108</v>
      </c>
      <c r="BM134" s="5" t="s">
        <v>108</v>
      </c>
      <c r="BN134" s="5" t="s">
        <v>108</v>
      </c>
      <c r="BO134" s="5" t="s">
        <v>108</v>
      </c>
      <c r="BP134" s="5" t="s">
        <v>108</v>
      </c>
      <c r="BQ134" s="5" t="s">
        <v>108</v>
      </c>
      <c r="BR134" s="5" t="s">
        <v>108</v>
      </c>
      <c r="BS134" s="5" t="s">
        <v>108</v>
      </c>
      <c r="BT134" s="5" t="s">
        <v>108</v>
      </c>
      <c r="BU134" s="5" t="s">
        <v>1364</v>
      </c>
      <c r="BV134" s="5" t="s">
        <v>108</v>
      </c>
      <c r="BW134" s="5" t="s">
        <v>1358</v>
      </c>
      <c r="BX134" s="5" t="s">
        <v>122</v>
      </c>
      <c r="BY134" s="10" t="s">
        <v>108</v>
      </c>
      <c r="BZ134" s="10" t="s">
        <v>108</v>
      </c>
      <c r="CA134" s="5" t="s">
        <v>607</v>
      </c>
      <c r="CB134" s="5" t="s">
        <v>108</v>
      </c>
      <c r="CC134" s="5" t="s">
        <v>108</v>
      </c>
      <c r="CD134" s="5" t="s">
        <v>108</v>
      </c>
      <c r="CE134" s="5" t="s">
        <v>108</v>
      </c>
      <c r="CF134" s="5" t="s">
        <v>108</v>
      </c>
      <c r="CG134" s="5" t="s">
        <v>108</v>
      </c>
      <c r="CH134" s="5" t="s">
        <v>108</v>
      </c>
      <c r="CI134" s="5" t="s">
        <v>108</v>
      </c>
      <c r="CJ134" s="5" t="s">
        <v>108</v>
      </c>
      <c r="CK134" s="5" t="s">
        <v>108</v>
      </c>
      <c r="CL134" s="5" t="s">
        <v>108</v>
      </c>
      <c r="CM134" s="5" t="s">
        <v>108</v>
      </c>
      <c r="CN134" s="5" t="s">
        <v>108</v>
      </c>
      <c r="CO134" s="5" t="s">
        <v>108</v>
      </c>
      <c r="CP134" s="5" t="s">
        <v>108</v>
      </c>
      <c r="CQ134" s="5" t="s">
        <v>108</v>
      </c>
      <c r="CR134" s="5" t="s">
        <v>108</v>
      </c>
      <c r="CS134" s="5" t="s">
        <v>108</v>
      </c>
      <c r="CT134" s="10" t="s">
        <v>108</v>
      </c>
      <c r="CU134" s="5" t="s">
        <v>108</v>
      </c>
      <c r="CV134" s="5" t="s">
        <v>108</v>
      </c>
      <c r="CW134" s="5" t="s">
        <v>108</v>
      </c>
      <c r="CX134" s="5" t="s">
        <v>108</v>
      </c>
      <c r="CY134" s="13" t="s">
        <v>1365</v>
      </c>
      <c r="CZ134" s="6"/>
      <c r="DA134" s="6"/>
      <c r="DB134" s="6"/>
      <c r="DC134" s="6"/>
      <c r="DD134" s="6"/>
      <c r="DE134" s="6"/>
      <c r="DF134" s="6"/>
      <c r="DG134" s="6"/>
      <c r="DH134" s="6"/>
      <c r="DI134" s="6"/>
    </row>
    <row r="135">
      <c r="A135" s="5" t="s">
        <v>103</v>
      </c>
      <c r="B135" s="5" t="s">
        <v>1332</v>
      </c>
      <c r="C135" s="5" t="s">
        <v>1333</v>
      </c>
      <c r="D135" s="5">
        <v>55376.0</v>
      </c>
      <c r="E135" s="5" t="s">
        <v>683</v>
      </c>
      <c r="F135" s="5">
        <v>2003.0</v>
      </c>
      <c r="G135" s="5" t="s">
        <v>108</v>
      </c>
      <c r="H135" s="5" t="s">
        <v>108</v>
      </c>
      <c r="I135" s="5" t="s">
        <v>109</v>
      </c>
      <c r="J135" s="5" t="s">
        <v>110</v>
      </c>
      <c r="K135" s="5" t="s">
        <v>111</v>
      </c>
      <c r="L135" s="5" t="s">
        <v>108</v>
      </c>
      <c r="M135" s="5" t="s">
        <v>218</v>
      </c>
      <c r="N135" s="5">
        <v>2.0</v>
      </c>
      <c r="O135" s="10" t="s">
        <v>1366</v>
      </c>
      <c r="P135" s="5" t="s">
        <v>1367</v>
      </c>
      <c r="Q135" s="5" t="s">
        <v>1336</v>
      </c>
      <c r="R135" s="5" t="s">
        <v>1368</v>
      </c>
      <c r="S135" s="5" t="s">
        <v>1363</v>
      </c>
      <c r="T135" s="5">
        <v>36.3744135</v>
      </c>
      <c r="U135" s="5">
        <v>-92.2700173</v>
      </c>
      <c r="V135" s="5" t="s">
        <v>108</v>
      </c>
      <c r="W135" s="5" t="s">
        <v>108</v>
      </c>
      <c r="X135" s="5">
        <v>230.0</v>
      </c>
      <c r="Y135" s="5" t="s">
        <v>274</v>
      </c>
      <c r="Z135" s="5" t="s">
        <v>170</v>
      </c>
      <c r="AA135" s="5" t="s">
        <v>108</v>
      </c>
      <c r="AB135" s="5" t="s">
        <v>108</v>
      </c>
      <c r="AC135" s="5" t="s">
        <v>846</v>
      </c>
      <c r="AD135" s="5" t="s">
        <v>406</v>
      </c>
      <c r="AE135" s="5" t="s">
        <v>108</v>
      </c>
      <c r="AF135" s="5" t="s">
        <v>108</v>
      </c>
      <c r="AG135" s="5" t="s">
        <v>108</v>
      </c>
      <c r="AH135" s="5" t="s">
        <v>108</v>
      </c>
      <c r="AI135" s="5" t="s">
        <v>108</v>
      </c>
      <c r="AJ135" s="22" t="s">
        <v>108</v>
      </c>
      <c r="AK135" s="5" t="s">
        <v>108</v>
      </c>
      <c r="AL135" s="10" t="s">
        <v>108</v>
      </c>
      <c r="AM135" s="5">
        <v>1.0</v>
      </c>
      <c r="AN135" s="5">
        <v>7.0</v>
      </c>
      <c r="AO135" s="5" t="s">
        <v>108</v>
      </c>
      <c r="AP135" s="5" t="s">
        <v>108</v>
      </c>
      <c r="AQ135" s="5" t="s">
        <v>108</v>
      </c>
      <c r="AR135" s="5" t="s">
        <v>108</v>
      </c>
      <c r="AS135" s="5" t="s">
        <v>108</v>
      </c>
      <c r="AT135" s="5" t="s">
        <v>108</v>
      </c>
      <c r="AU135" s="5" t="s">
        <v>108</v>
      </c>
      <c r="AV135" s="5" t="s">
        <v>108</v>
      </c>
      <c r="AW135" s="5" t="s">
        <v>119</v>
      </c>
      <c r="AX135" s="5" t="s">
        <v>108</v>
      </c>
      <c r="AY135" s="5" t="s">
        <v>108</v>
      </c>
      <c r="AZ135" s="5" t="s">
        <v>108</v>
      </c>
      <c r="BA135" s="5" t="s">
        <v>108</v>
      </c>
      <c r="BB135" s="5" t="s">
        <v>108</v>
      </c>
      <c r="BC135" s="5" t="s">
        <v>108</v>
      </c>
      <c r="BD135" s="5" t="s">
        <v>108</v>
      </c>
      <c r="BE135" s="5" t="s">
        <v>108</v>
      </c>
      <c r="BF135" s="5" t="s">
        <v>108</v>
      </c>
      <c r="BG135" s="5" t="s">
        <v>108</v>
      </c>
      <c r="BH135" s="5" t="s">
        <v>108</v>
      </c>
      <c r="BI135" s="5" t="s">
        <v>108</v>
      </c>
      <c r="BJ135" s="5" t="s">
        <v>108</v>
      </c>
      <c r="BK135" s="5" t="s">
        <v>108</v>
      </c>
      <c r="BL135" s="5" t="s">
        <v>108</v>
      </c>
      <c r="BM135" s="5" t="s">
        <v>108</v>
      </c>
      <c r="BN135" s="5" t="s">
        <v>108</v>
      </c>
      <c r="BO135" s="5" t="s">
        <v>108</v>
      </c>
      <c r="BP135" s="5" t="s">
        <v>755</v>
      </c>
      <c r="BQ135" s="5" t="s">
        <v>108</v>
      </c>
      <c r="BR135" s="5" t="s">
        <v>108</v>
      </c>
      <c r="BS135" s="5" t="s">
        <v>1369</v>
      </c>
      <c r="BT135" s="5" t="s">
        <v>108</v>
      </c>
      <c r="BU135" s="5" t="s">
        <v>218</v>
      </c>
      <c r="BV135" s="5" t="s">
        <v>108</v>
      </c>
      <c r="BW135" s="5" t="s">
        <v>1370</v>
      </c>
      <c r="BX135" s="5" t="s">
        <v>122</v>
      </c>
      <c r="BY135" s="10" t="s">
        <v>108</v>
      </c>
      <c r="BZ135" s="10" t="s">
        <v>108</v>
      </c>
      <c r="CA135" s="5" t="s">
        <v>108</v>
      </c>
      <c r="CB135" s="5" t="s">
        <v>108</v>
      </c>
      <c r="CC135" s="5" t="s">
        <v>108</v>
      </c>
      <c r="CD135" s="5" t="s">
        <v>108</v>
      </c>
      <c r="CE135" s="5" t="s">
        <v>108</v>
      </c>
      <c r="CF135" s="5" t="s">
        <v>108</v>
      </c>
      <c r="CG135" s="5" t="s">
        <v>108</v>
      </c>
      <c r="CH135" s="5" t="s">
        <v>108</v>
      </c>
      <c r="CI135" s="5" t="s">
        <v>108</v>
      </c>
      <c r="CJ135" s="5" t="s">
        <v>108</v>
      </c>
      <c r="CK135" s="5" t="s">
        <v>108</v>
      </c>
      <c r="CL135" s="5" t="s">
        <v>108</v>
      </c>
      <c r="CM135" s="5" t="s">
        <v>108</v>
      </c>
      <c r="CN135" s="5" t="s">
        <v>108</v>
      </c>
      <c r="CO135" s="5" t="s">
        <v>108</v>
      </c>
      <c r="CP135" s="5" t="s">
        <v>108</v>
      </c>
      <c r="CQ135" s="5" t="s">
        <v>108</v>
      </c>
      <c r="CR135" s="5" t="s">
        <v>108</v>
      </c>
      <c r="CS135" s="5" t="s">
        <v>108</v>
      </c>
      <c r="CT135" s="10" t="s">
        <v>1371</v>
      </c>
      <c r="CU135" s="5" t="s">
        <v>121</v>
      </c>
      <c r="CV135" s="5" t="s">
        <v>121</v>
      </c>
      <c r="CW135" s="5" t="s">
        <v>108</v>
      </c>
      <c r="CX135" s="5" t="s">
        <v>108</v>
      </c>
      <c r="CY135" s="13" t="s">
        <v>1372</v>
      </c>
      <c r="CZ135" s="6"/>
      <c r="DA135" s="6"/>
      <c r="DB135" s="6"/>
      <c r="DC135" s="6"/>
      <c r="DD135" s="6"/>
      <c r="DE135" s="6"/>
      <c r="DF135" s="6"/>
      <c r="DG135" s="6"/>
      <c r="DH135" s="6"/>
      <c r="DI135" s="6"/>
    </row>
    <row r="136">
      <c r="A136" s="5" t="s">
        <v>103</v>
      </c>
      <c r="B136" s="5" t="s">
        <v>1332</v>
      </c>
      <c r="C136" s="5" t="s">
        <v>1333</v>
      </c>
      <c r="D136" s="5">
        <v>41827.0</v>
      </c>
      <c r="E136" s="5" t="s">
        <v>683</v>
      </c>
      <c r="F136" s="5">
        <v>2009.0</v>
      </c>
      <c r="G136" s="5" t="s">
        <v>107</v>
      </c>
      <c r="H136" s="5" t="s">
        <v>108</v>
      </c>
      <c r="I136" s="5" t="s">
        <v>109</v>
      </c>
      <c r="J136" s="5" t="s">
        <v>110</v>
      </c>
      <c r="K136" s="5" t="s">
        <v>111</v>
      </c>
      <c r="L136" s="5" t="s">
        <v>108</v>
      </c>
      <c r="M136" s="5" t="s">
        <v>218</v>
      </c>
      <c r="N136" s="5">
        <v>1.0</v>
      </c>
      <c r="O136" s="10" t="s">
        <v>1373</v>
      </c>
      <c r="P136" s="5" t="s">
        <v>1374</v>
      </c>
      <c r="Q136" s="5" t="s">
        <v>1336</v>
      </c>
      <c r="R136" s="5" t="s">
        <v>1375</v>
      </c>
      <c r="S136" s="5" t="s">
        <v>1376</v>
      </c>
      <c r="T136" s="5">
        <v>36.3926261</v>
      </c>
      <c r="U136" s="5">
        <v>-92.3015258</v>
      </c>
      <c r="V136" s="5">
        <v>249.99</v>
      </c>
      <c r="W136" s="5" t="s">
        <v>108</v>
      </c>
      <c r="X136" s="5">
        <v>200.0</v>
      </c>
      <c r="Y136" s="5" t="s">
        <v>108</v>
      </c>
      <c r="Z136" s="5" t="s">
        <v>170</v>
      </c>
      <c r="AA136" s="5" t="s">
        <v>108</v>
      </c>
      <c r="AB136" s="5" t="s">
        <v>108</v>
      </c>
      <c r="AC136" s="5" t="s">
        <v>1377</v>
      </c>
      <c r="AD136" s="5" t="s">
        <v>108</v>
      </c>
      <c r="AE136" s="5" t="s">
        <v>108</v>
      </c>
      <c r="AF136" s="5" t="s">
        <v>108</v>
      </c>
      <c r="AG136" s="5" t="s">
        <v>108</v>
      </c>
      <c r="AH136" s="5" t="s">
        <v>108</v>
      </c>
      <c r="AI136" s="23" t="s">
        <v>108</v>
      </c>
      <c r="AJ136" s="22" t="s">
        <v>108</v>
      </c>
      <c r="AK136" s="5" t="s">
        <v>108</v>
      </c>
      <c r="AL136" s="10" t="s">
        <v>108</v>
      </c>
      <c r="AM136" s="5">
        <v>1.0</v>
      </c>
      <c r="AN136" s="5">
        <v>6.75</v>
      </c>
      <c r="AO136" s="5" t="s">
        <v>108</v>
      </c>
      <c r="AP136" s="5" t="s">
        <v>108</v>
      </c>
      <c r="AQ136" s="5" t="s">
        <v>108</v>
      </c>
      <c r="AR136" s="5" t="s">
        <v>108</v>
      </c>
      <c r="AS136" s="5" t="s">
        <v>108</v>
      </c>
      <c r="AT136" s="5" t="s">
        <v>108</v>
      </c>
      <c r="AU136" s="5" t="s">
        <v>108</v>
      </c>
      <c r="AV136" s="5" t="s">
        <v>108</v>
      </c>
      <c r="AW136" s="5" t="s">
        <v>147</v>
      </c>
      <c r="AX136" s="5" t="s">
        <v>445</v>
      </c>
      <c r="AY136" s="5" t="s">
        <v>108</v>
      </c>
      <c r="AZ136" s="5" t="s">
        <v>108</v>
      </c>
      <c r="BA136" s="5" t="s">
        <v>108</v>
      </c>
      <c r="BB136" s="5" t="s">
        <v>108</v>
      </c>
      <c r="BC136" s="5" t="s">
        <v>108</v>
      </c>
      <c r="BD136" s="5" t="s">
        <v>108</v>
      </c>
      <c r="BE136" s="5" t="s">
        <v>108</v>
      </c>
      <c r="BF136" s="5" t="s">
        <v>108</v>
      </c>
      <c r="BG136" s="5" t="s">
        <v>108</v>
      </c>
      <c r="BH136" s="5" t="s">
        <v>108</v>
      </c>
      <c r="BI136" s="5" t="s">
        <v>108</v>
      </c>
      <c r="BJ136" s="5" t="s">
        <v>108</v>
      </c>
      <c r="BK136" s="5" t="s">
        <v>108</v>
      </c>
      <c r="BL136" s="5" t="s">
        <v>108</v>
      </c>
      <c r="BM136" s="5" t="s">
        <v>108</v>
      </c>
      <c r="BN136" s="5" t="s">
        <v>108</v>
      </c>
      <c r="BO136" s="5" t="s">
        <v>108</v>
      </c>
      <c r="BP136" s="5" t="s">
        <v>108</v>
      </c>
      <c r="BQ136" s="5" t="s">
        <v>108</v>
      </c>
      <c r="BR136" s="5" t="s">
        <v>121</v>
      </c>
      <c r="BS136" s="5" t="s">
        <v>108</v>
      </c>
      <c r="BT136" s="5" t="s">
        <v>108</v>
      </c>
      <c r="BU136" s="5" t="s">
        <v>218</v>
      </c>
      <c r="BV136" s="5" t="s">
        <v>108</v>
      </c>
      <c r="BW136" s="5" t="s">
        <v>108</v>
      </c>
      <c r="BX136" s="5" t="s">
        <v>122</v>
      </c>
      <c r="BY136" s="10" t="s">
        <v>108</v>
      </c>
      <c r="BZ136" s="10" t="s">
        <v>108</v>
      </c>
      <c r="CA136" s="5" t="s">
        <v>108</v>
      </c>
      <c r="CB136" s="5" t="s">
        <v>108</v>
      </c>
      <c r="CC136" s="5" t="s">
        <v>108</v>
      </c>
      <c r="CD136" s="5" t="s">
        <v>108</v>
      </c>
      <c r="CE136" s="5" t="s">
        <v>108</v>
      </c>
      <c r="CF136" s="5" t="s">
        <v>108</v>
      </c>
      <c r="CG136" s="5" t="s">
        <v>108</v>
      </c>
      <c r="CH136" s="5" t="s">
        <v>108</v>
      </c>
      <c r="CI136" s="5" t="s">
        <v>108</v>
      </c>
      <c r="CJ136" s="5" t="s">
        <v>108</v>
      </c>
      <c r="CK136" s="5" t="s">
        <v>108</v>
      </c>
      <c r="CL136" s="5" t="s">
        <v>108</v>
      </c>
      <c r="CM136" s="5" t="s">
        <v>108</v>
      </c>
      <c r="CN136" s="5" t="s">
        <v>108</v>
      </c>
      <c r="CO136" s="5" t="s">
        <v>108</v>
      </c>
      <c r="CP136" s="5" t="s">
        <v>108</v>
      </c>
      <c r="CQ136" s="6">
        <f>23/2</f>
        <v>11.5</v>
      </c>
      <c r="CR136" s="5" t="s">
        <v>108</v>
      </c>
      <c r="CS136" s="5" t="s">
        <v>108</v>
      </c>
      <c r="CT136" s="10" t="s">
        <v>1378</v>
      </c>
      <c r="CU136" s="5" t="s">
        <v>121</v>
      </c>
      <c r="CV136" s="5" t="s">
        <v>108</v>
      </c>
      <c r="CW136" s="5" t="s">
        <v>108</v>
      </c>
      <c r="CX136" s="5" t="s">
        <v>108</v>
      </c>
      <c r="CY136" s="13" t="s">
        <v>1379</v>
      </c>
      <c r="CZ136" s="6"/>
      <c r="DA136" s="6"/>
      <c r="DB136" s="6"/>
      <c r="DC136" s="6"/>
      <c r="DD136" s="6"/>
      <c r="DE136" s="6"/>
      <c r="DF136" s="6"/>
      <c r="DG136" s="6"/>
      <c r="DH136" s="6"/>
      <c r="DI136" s="6"/>
    </row>
    <row r="137">
      <c r="A137" s="5" t="s">
        <v>103</v>
      </c>
      <c r="B137" s="5" t="s">
        <v>1332</v>
      </c>
      <c r="C137" s="5" t="s">
        <v>1380</v>
      </c>
      <c r="D137" s="5">
        <v>6178.0</v>
      </c>
      <c r="E137" s="5" t="s">
        <v>108</v>
      </c>
      <c r="F137" s="5">
        <v>1981.0</v>
      </c>
      <c r="G137" s="5" t="s">
        <v>497</v>
      </c>
      <c r="H137" s="5" t="s">
        <v>108</v>
      </c>
      <c r="I137" s="5" t="s">
        <v>139</v>
      </c>
      <c r="J137" s="5" t="s">
        <v>110</v>
      </c>
      <c r="K137" s="5" t="s">
        <v>111</v>
      </c>
      <c r="L137" s="5" t="s">
        <v>108</v>
      </c>
      <c r="M137" s="5" t="s">
        <v>218</v>
      </c>
      <c r="N137" s="5">
        <v>1.0</v>
      </c>
      <c r="O137" s="10" t="s">
        <v>1381</v>
      </c>
      <c r="P137" s="5" t="s">
        <v>1382</v>
      </c>
      <c r="Q137" s="5" t="s">
        <v>1383</v>
      </c>
      <c r="R137" s="5" t="s">
        <v>1384</v>
      </c>
      <c r="S137" s="5" t="s">
        <v>1382</v>
      </c>
      <c r="T137" s="5">
        <v>36.2521203</v>
      </c>
      <c r="U137" s="5">
        <v>-94.4406749</v>
      </c>
      <c r="V137" s="5">
        <v>363.29</v>
      </c>
      <c r="W137" s="5" t="s">
        <v>108</v>
      </c>
      <c r="X137" s="5">
        <v>530.0</v>
      </c>
      <c r="Y137" s="5" t="s">
        <v>1047</v>
      </c>
      <c r="Z137" s="5" t="s">
        <v>170</v>
      </c>
      <c r="AA137" s="5" t="s">
        <v>108</v>
      </c>
      <c r="AB137" s="5" t="s">
        <v>108</v>
      </c>
      <c r="AC137" s="5" t="s">
        <v>1385</v>
      </c>
      <c r="AD137" s="5" t="s">
        <v>108</v>
      </c>
      <c r="AE137" s="5" t="s">
        <v>108</v>
      </c>
      <c r="AF137" s="5" t="s">
        <v>108</v>
      </c>
      <c r="AG137" s="5" t="s">
        <v>108</v>
      </c>
      <c r="AH137" s="5" t="s">
        <v>108</v>
      </c>
      <c r="AI137" s="23" t="s">
        <v>108</v>
      </c>
      <c r="AJ137" s="22" t="s">
        <v>108</v>
      </c>
      <c r="AK137" s="5" t="s">
        <v>108</v>
      </c>
      <c r="AL137" s="10" t="s">
        <v>108</v>
      </c>
      <c r="AM137" s="5">
        <v>1.0</v>
      </c>
      <c r="AN137" s="5">
        <v>7.0</v>
      </c>
      <c r="AO137" s="5" t="s">
        <v>108</v>
      </c>
      <c r="AP137" s="5" t="s">
        <v>108</v>
      </c>
      <c r="AQ137" s="5" t="s">
        <v>108</v>
      </c>
      <c r="AR137" s="5" t="s">
        <v>108</v>
      </c>
      <c r="AS137" s="5" t="s">
        <v>108</v>
      </c>
      <c r="AT137" s="5" t="s">
        <v>108</v>
      </c>
      <c r="AU137" s="5" t="s">
        <v>108</v>
      </c>
      <c r="AV137" s="5" t="s">
        <v>108</v>
      </c>
      <c r="AW137" s="5" t="s">
        <v>320</v>
      </c>
      <c r="AX137" s="5" t="s">
        <v>108</v>
      </c>
      <c r="AY137" s="5" t="s">
        <v>108</v>
      </c>
      <c r="AZ137" s="5" t="s">
        <v>108</v>
      </c>
      <c r="BA137" s="5" t="s">
        <v>1386</v>
      </c>
      <c r="BB137" s="5" t="s">
        <v>108</v>
      </c>
      <c r="BC137" s="5" t="s">
        <v>108</v>
      </c>
      <c r="BD137" s="5" t="s">
        <v>108</v>
      </c>
      <c r="BE137" s="5" t="s">
        <v>108</v>
      </c>
      <c r="BF137" s="5" t="s">
        <v>108</v>
      </c>
      <c r="BG137" s="5" t="s">
        <v>108</v>
      </c>
      <c r="BH137" s="5" t="s">
        <v>108</v>
      </c>
      <c r="BI137" s="5" t="s">
        <v>108</v>
      </c>
      <c r="BJ137" s="5" t="s">
        <v>108</v>
      </c>
      <c r="BK137" s="5" t="s">
        <v>108</v>
      </c>
      <c r="BL137" s="5" t="s">
        <v>108</v>
      </c>
      <c r="BM137" s="5" t="s">
        <v>108</v>
      </c>
      <c r="BN137" s="5" t="s">
        <v>108</v>
      </c>
      <c r="BO137" s="5" t="s">
        <v>108</v>
      </c>
      <c r="BP137" s="5" t="s">
        <v>408</v>
      </c>
      <c r="BQ137" s="5" t="s">
        <v>108</v>
      </c>
      <c r="BR137" s="5" t="s">
        <v>108</v>
      </c>
      <c r="BS137" s="5" t="s">
        <v>1387</v>
      </c>
      <c r="BT137" s="5" t="s">
        <v>108</v>
      </c>
      <c r="BU137" s="5" t="s">
        <v>1388</v>
      </c>
      <c r="BV137" s="5" t="s">
        <v>108</v>
      </c>
      <c r="BW137" s="5" t="s">
        <v>1389</v>
      </c>
      <c r="BX137" s="5" t="s">
        <v>122</v>
      </c>
      <c r="BY137" s="10" t="s">
        <v>108</v>
      </c>
      <c r="BZ137" s="10" t="s">
        <v>108</v>
      </c>
      <c r="CA137" s="5" t="s">
        <v>108</v>
      </c>
      <c r="CB137" s="5" t="s">
        <v>108</v>
      </c>
      <c r="CC137" s="5" t="s">
        <v>108</v>
      </c>
      <c r="CD137" s="5" t="s">
        <v>108</v>
      </c>
      <c r="CE137" s="5" t="s">
        <v>108</v>
      </c>
      <c r="CF137" s="5" t="s">
        <v>108</v>
      </c>
      <c r="CG137" s="5" t="s">
        <v>108</v>
      </c>
      <c r="CH137" s="5" t="s">
        <v>108</v>
      </c>
      <c r="CI137" s="5" t="s">
        <v>108</v>
      </c>
      <c r="CJ137" s="5" t="s">
        <v>108</v>
      </c>
      <c r="CK137" s="5" t="s">
        <v>108</v>
      </c>
      <c r="CL137" s="5" t="s">
        <v>108</v>
      </c>
      <c r="CM137" s="5" t="s">
        <v>108</v>
      </c>
      <c r="CN137" s="5" t="s">
        <v>108</v>
      </c>
      <c r="CO137" s="5" t="s">
        <v>108</v>
      </c>
      <c r="CP137" s="5" t="s">
        <v>108</v>
      </c>
      <c r="CQ137" s="5" t="s">
        <v>108</v>
      </c>
      <c r="CR137" s="5" t="s">
        <v>108</v>
      </c>
      <c r="CS137" s="5" t="s">
        <v>108</v>
      </c>
      <c r="CT137" s="5" t="s">
        <v>108</v>
      </c>
      <c r="CU137" s="5" t="s">
        <v>121</v>
      </c>
      <c r="CV137" s="5" t="s">
        <v>121</v>
      </c>
      <c r="CW137" s="5" t="s">
        <v>108</v>
      </c>
      <c r="CX137" s="5" t="s">
        <v>108</v>
      </c>
      <c r="CY137" s="13" t="s">
        <v>1390</v>
      </c>
      <c r="CZ137" s="6"/>
      <c r="DA137" s="6"/>
      <c r="DB137" s="6"/>
      <c r="DC137" s="6"/>
      <c r="DD137" s="6"/>
      <c r="DE137" s="6"/>
      <c r="DF137" s="6"/>
      <c r="DG137" s="6"/>
      <c r="DH137" s="6"/>
      <c r="DI137" s="6"/>
    </row>
    <row r="138">
      <c r="A138" s="5" t="s">
        <v>103</v>
      </c>
      <c r="B138" s="5" t="s">
        <v>1332</v>
      </c>
      <c r="C138" s="5" t="s">
        <v>1380</v>
      </c>
      <c r="D138" s="5">
        <v>7045.0</v>
      </c>
      <c r="E138" s="5" t="s">
        <v>108</v>
      </c>
      <c r="F138" s="5">
        <v>1994.0</v>
      </c>
      <c r="G138" s="5" t="s">
        <v>108</v>
      </c>
      <c r="H138" s="5">
        <v>31.0</v>
      </c>
      <c r="I138" s="5" t="s">
        <v>217</v>
      </c>
      <c r="J138" s="5" t="s">
        <v>110</v>
      </c>
      <c r="K138" s="5" t="s">
        <v>111</v>
      </c>
      <c r="L138" s="5" t="s">
        <v>108</v>
      </c>
      <c r="M138" s="5" t="s">
        <v>140</v>
      </c>
      <c r="N138" s="5">
        <v>1.0</v>
      </c>
      <c r="O138" s="10" t="s">
        <v>1391</v>
      </c>
      <c r="P138" s="5" t="s">
        <v>108</v>
      </c>
      <c r="Q138" s="5" t="s">
        <v>1392</v>
      </c>
      <c r="R138" s="5" t="s">
        <v>108</v>
      </c>
      <c r="S138" s="5" t="s">
        <v>1393</v>
      </c>
      <c r="T138" s="5" t="s">
        <v>108</v>
      </c>
      <c r="U138" s="5" t="s">
        <v>108</v>
      </c>
      <c r="V138" s="5" t="s">
        <v>108</v>
      </c>
      <c r="W138" s="5" t="s">
        <v>108</v>
      </c>
      <c r="X138" s="5" t="s">
        <v>108</v>
      </c>
      <c r="Y138" s="5" t="s">
        <v>108</v>
      </c>
      <c r="Z138" s="5" t="s">
        <v>108</v>
      </c>
      <c r="AA138" s="5" t="s">
        <v>108</v>
      </c>
      <c r="AB138" s="5" t="s">
        <v>108</v>
      </c>
      <c r="AC138" s="5" t="s">
        <v>572</v>
      </c>
      <c r="AD138" s="5" t="s">
        <v>108</v>
      </c>
      <c r="AE138" s="5" t="s">
        <v>108</v>
      </c>
      <c r="AF138" s="5" t="s">
        <v>108</v>
      </c>
      <c r="AG138" s="5" t="s">
        <v>108</v>
      </c>
      <c r="AH138" s="5" t="s">
        <v>108</v>
      </c>
      <c r="AI138" s="23">
        <v>45.7</v>
      </c>
      <c r="AJ138" s="8">
        <f>CONVERT(AI138, "m", "ft")</f>
        <v>149.9343832</v>
      </c>
      <c r="AK138" s="24">
        <f>CONVERT(AJ138, "ft", "yd")</f>
        <v>49.97812773</v>
      </c>
      <c r="AL138" s="10" t="s">
        <v>108</v>
      </c>
      <c r="AM138" s="5">
        <v>1.0</v>
      </c>
      <c r="AN138" s="5">
        <v>7.0</v>
      </c>
      <c r="AO138" s="5" t="s">
        <v>108</v>
      </c>
      <c r="AP138" s="5" t="s">
        <v>108</v>
      </c>
      <c r="AQ138" s="5" t="s">
        <v>108</v>
      </c>
      <c r="AR138" s="5" t="s">
        <v>108</v>
      </c>
      <c r="AS138" s="5" t="s">
        <v>108</v>
      </c>
      <c r="AT138" s="5" t="s">
        <v>108</v>
      </c>
      <c r="AU138" s="5" t="s">
        <v>108</v>
      </c>
      <c r="AV138" s="5" t="s">
        <v>108</v>
      </c>
      <c r="AW138" s="5" t="s">
        <v>108</v>
      </c>
      <c r="AX138" s="5" t="s">
        <v>108</v>
      </c>
      <c r="AY138" s="5" t="s">
        <v>108</v>
      </c>
      <c r="AZ138" s="5" t="s">
        <v>108</v>
      </c>
      <c r="BA138" s="5" t="s">
        <v>108</v>
      </c>
      <c r="BB138" s="5" t="s">
        <v>108</v>
      </c>
      <c r="BC138" s="5" t="s">
        <v>108</v>
      </c>
      <c r="BD138" s="5" t="s">
        <v>108</v>
      </c>
      <c r="BE138" s="5" t="s">
        <v>108</v>
      </c>
      <c r="BF138" s="5" t="s">
        <v>108</v>
      </c>
      <c r="BG138" s="5" t="s">
        <v>108</v>
      </c>
      <c r="BH138" s="5" t="s">
        <v>108</v>
      </c>
      <c r="BI138" s="5" t="s">
        <v>108</v>
      </c>
      <c r="BJ138" s="5" t="s">
        <v>108</v>
      </c>
      <c r="BK138" s="5" t="s">
        <v>108</v>
      </c>
      <c r="BL138" s="5" t="s">
        <v>108</v>
      </c>
      <c r="BM138" s="5" t="s">
        <v>108</v>
      </c>
      <c r="BN138" s="5" t="s">
        <v>108</v>
      </c>
      <c r="BO138" s="5" t="s">
        <v>108</v>
      </c>
      <c r="BP138" s="5" t="s">
        <v>108</v>
      </c>
      <c r="BQ138" s="5" t="s">
        <v>108</v>
      </c>
      <c r="BR138" s="5" t="s">
        <v>108</v>
      </c>
      <c r="BS138" s="5" t="s">
        <v>108</v>
      </c>
      <c r="BT138" s="5" t="s">
        <v>108</v>
      </c>
      <c r="BU138" s="5" t="s">
        <v>1394</v>
      </c>
      <c r="BV138" s="5" t="s">
        <v>108</v>
      </c>
      <c r="BW138" s="5" t="s">
        <v>108</v>
      </c>
      <c r="BX138" s="5" t="s">
        <v>122</v>
      </c>
      <c r="BY138" s="10" t="s">
        <v>108</v>
      </c>
      <c r="BZ138" s="10" t="s">
        <v>108</v>
      </c>
      <c r="CA138" s="5" t="s">
        <v>108</v>
      </c>
      <c r="CB138" s="5" t="s">
        <v>108</v>
      </c>
      <c r="CC138" s="5" t="s">
        <v>108</v>
      </c>
      <c r="CD138" s="5" t="s">
        <v>108</v>
      </c>
      <c r="CE138" s="5" t="s">
        <v>108</v>
      </c>
      <c r="CF138" s="5" t="s">
        <v>108</v>
      </c>
      <c r="CG138" s="5" t="s">
        <v>108</v>
      </c>
      <c r="CH138" s="5" t="s">
        <v>108</v>
      </c>
      <c r="CI138" s="5" t="s">
        <v>108</v>
      </c>
      <c r="CJ138" s="5" t="s">
        <v>108</v>
      </c>
      <c r="CK138" s="5" t="s">
        <v>108</v>
      </c>
      <c r="CL138" s="5" t="s">
        <v>108</v>
      </c>
      <c r="CM138" s="5" t="s">
        <v>108</v>
      </c>
      <c r="CN138" s="5" t="s">
        <v>108</v>
      </c>
      <c r="CO138" s="5" t="s">
        <v>108</v>
      </c>
      <c r="CP138" s="5" t="s">
        <v>108</v>
      </c>
      <c r="CQ138" s="5" t="s">
        <v>108</v>
      </c>
      <c r="CR138" s="5" t="s">
        <v>108</v>
      </c>
      <c r="CS138" s="5" t="s">
        <v>108</v>
      </c>
      <c r="CT138" s="10" t="s">
        <v>1395</v>
      </c>
      <c r="CU138" s="5" t="s">
        <v>108</v>
      </c>
      <c r="CV138" s="5" t="s">
        <v>108</v>
      </c>
      <c r="CW138" s="5" t="s">
        <v>108</v>
      </c>
      <c r="CX138" s="5" t="s">
        <v>108</v>
      </c>
      <c r="CY138" s="13" t="s">
        <v>1396</v>
      </c>
      <c r="CZ138" s="6"/>
      <c r="DA138" s="6"/>
      <c r="DB138" s="6"/>
      <c r="DC138" s="6"/>
      <c r="DD138" s="6"/>
      <c r="DE138" s="6"/>
      <c r="DF138" s="6"/>
      <c r="DG138" s="6"/>
      <c r="DH138" s="6"/>
      <c r="DI138" s="6"/>
    </row>
    <row r="139">
      <c r="A139" s="5" t="s">
        <v>103</v>
      </c>
      <c r="B139" s="5" t="s">
        <v>1332</v>
      </c>
      <c r="C139" s="5" t="s">
        <v>1380</v>
      </c>
      <c r="D139" s="5">
        <v>2635.0</v>
      </c>
      <c r="E139" s="5" t="s">
        <v>1397</v>
      </c>
      <c r="F139" s="5">
        <v>2000.0</v>
      </c>
      <c r="G139" s="5" t="s">
        <v>244</v>
      </c>
      <c r="H139" s="5" t="s">
        <v>108</v>
      </c>
      <c r="I139" s="5" t="s">
        <v>139</v>
      </c>
      <c r="J139" s="5" t="s">
        <v>127</v>
      </c>
      <c r="K139" s="5" t="s">
        <v>154</v>
      </c>
      <c r="L139" s="5" t="s">
        <v>108</v>
      </c>
      <c r="M139" s="5" t="s">
        <v>628</v>
      </c>
      <c r="N139" s="5">
        <v>2.0</v>
      </c>
      <c r="O139" s="10" t="s">
        <v>1398</v>
      </c>
      <c r="P139" s="5" t="s">
        <v>1399</v>
      </c>
      <c r="Q139" s="5" t="s">
        <v>1400</v>
      </c>
      <c r="R139" s="5" t="s">
        <v>1401</v>
      </c>
      <c r="S139" s="5" t="s">
        <v>1402</v>
      </c>
      <c r="T139" s="5" t="s">
        <v>108</v>
      </c>
      <c r="U139" s="5" t="s">
        <v>108</v>
      </c>
      <c r="V139" s="5" t="s">
        <v>108</v>
      </c>
      <c r="W139" s="5" t="s">
        <v>108</v>
      </c>
      <c r="X139" s="5">
        <v>1100.0</v>
      </c>
      <c r="Y139" s="5">
        <v>50.0</v>
      </c>
      <c r="Z139" s="5" t="s">
        <v>170</v>
      </c>
      <c r="AA139" s="5" t="s">
        <v>108</v>
      </c>
      <c r="AB139" s="5" t="s">
        <v>108</v>
      </c>
      <c r="AC139" s="5" t="s">
        <v>1403</v>
      </c>
      <c r="AD139" s="5" t="s">
        <v>1404</v>
      </c>
      <c r="AE139" s="5" t="s">
        <v>108</v>
      </c>
      <c r="AF139" s="5" t="s">
        <v>108</v>
      </c>
      <c r="AG139" s="5" t="s">
        <v>108</v>
      </c>
      <c r="AH139" s="5" t="s">
        <v>108</v>
      </c>
      <c r="AI139" s="5" t="s">
        <v>108</v>
      </c>
      <c r="AJ139" s="22" t="s">
        <v>108</v>
      </c>
      <c r="AK139" s="5" t="s">
        <v>108</v>
      </c>
      <c r="AL139" s="10" t="s">
        <v>108</v>
      </c>
      <c r="AM139" s="5" t="s">
        <v>108</v>
      </c>
      <c r="AN139" s="5" t="s">
        <v>108</v>
      </c>
      <c r="AO139" s="5" t="s">
        <v>108</v>
      </c>
      <c r="AP139" s="5" t="s">
        <v>108</v>
      </c>
      <c r="AQ139" s="5" t="s">
        <v>108</v>
      </c>
      <c r="AR139" s="5" t="s">
        <v>108</v>
      </c>
      <c r="AS139" s="5" t="s">
        <v>108</v>
      </c>
      <c r="AT139" s="5" t="s">
        <v>108</v>
      </c>
      <c r="AU139" s="5" t="s">
        <v>108</v>
      </c>
      <c r="AV139" s="5" t="s">
        <v>108</v>
      </c>
      <c r="AW139" s="5" t="s">
        <v>108</v>
      </c>
      <c r="AX139" s="5" t="s">
        <v>108</v>
      </c>
      <c r="AY139" s="5" t="s">
        <v>108</v>
      </c>
      <c r="AZ139" s="5" t="s">
        <v>108</v>
      </c>
      <c r="BA139" s="5" t="s">
        <v>108</v>
      </c>
      <c r="BB139" s="5" t="s">
        <v>108</v>
      </c>
      <c r="BC139" s="5" t="s">
        <v>108</v>
      </c>
      <c r="BD139" s="5" t="s">
        <v>108</v>
      </c>
      <c r="BE139" s="5" t="s">
        <v>108</v>
      </c>
      <c r="BF139" s="5" t="s">
        <v>108</v>
      </c>
      <c r="BG139" s="5" t="s">
        <v>108</v>
      </c>
      <c r="BH139" s="5" t="s">
        <v>108</v>
      </c>
      <c r="BI139" s="5" t="s">
        <v>108</v>
      </c>
      <c r="BJ139" s="5" t="s">
        <v>108</v>
      </c>
      <c r="BK139" s="5" t="s">
        <v>108</v>
      </c>
      <c r="BL139" s="5" t="s">
        <v>108</v>
      </c>
      <c r="BM139" s="5" t="s">
        <v>108</v>
      </c>
      <c r="BN139" s="5" t="s">
        <v>108</v>
      </c>
      <c r="BO139" s="5" t="s">
        <v>108</v>
      </c>
      <c r="BP139" s="5" t="s">
        <v>108</v>
      </c>
      <c r="BQ139" s="5" t="s">
        <v>108</v>
      </c>
      <c r="BR139" s="5" t="s">
        <v>108</v>
      </c>
      <c r="BS139" s="5" t="s">
        <v>108</v>
      </c>
      <c r="BT139" s="5" t="s">
        <v>108</v>
      </c>
      <c r="BU139" s="5" t="s">
        <v>1405</v>
      </c>
      <c r="BV139" s="5" t="s">
        <v>108</v>
      </c>
      <c r="BW139" s="5" t="s">
        <v>1406</v>
      </c>
      <c r="BX139" s="5" t="s">
        <v>122</v>
      </c>
      <c r="BY139" s="10" t="s">
        <v>108</v>
      </c>
      <c r="BZ139" s="10" t="s">
        <v>108</v>
      </c>
      <c r="CA139" s="5" t="s">
        <v>108</v>
      </c>
      <c r="CB139" s="5" t="s">
        <v>108</v>
      </c>
      <c r="CC139" s="5" t="s">
        <v>108</v>
      </c>
      <c r="CD139" s="5">
        <v>2.0</v>
      </c>
      <c r="CE139" s="5" t="s">
        <v>108</v>
      </c>
      <c r="CF139" s="5" t="s">
        <v>108</v>
      </c>
      <c r="CG139" s="5">
        <v>16.5</v>
      </c>
      <c r="CH139" s="5">
        <v>5.5</v>
      </c>
      <c r="CI139" s="5" t="s">
        <v>108</v>
      </c>
      <c r="CJ139" s="5">
        <v>4.0</v>
      </c>
      <c r="CK139" s="5">
        <v>11.0</v>
      </c>
      <c r="CL139" s="5">
        <v>4.5</v>
      </c>
      <c r="CM139" s="5" t="s">
        <v>108</v>
      </c>
      <c r="CN139" s="5">
        <v>2.0</v>
      </c>
      <c r="CO139" s="5" t="s">
        <v>108</v>
      </c>
      <c r="CP139" s="5" t="s">
        <v>108</v>
      </c>
      <c r="CQ139" s="5" t="s">
        <v>108</v>
      </c>
      <c r="CR139" s="5" t="s">
        <v>108</v>
      </c>
      <c r="CS139" s="5" t="s">
        <v>1407</v>
      </c>
      <c r="CT139" s="5" t="s">
        <v>108</v>
      </c>
      <c r="CU139" s="5" t="s">
        <v>108</v>
      </c>
      <c r="CV139" s="5" t="s">
        <v>121</v>
      </c>
      <c r="CW139" s="5" t="s">
        <v>108</v>
      </c>
      <c r="CX139" s="5" t="s">
        <v>108</v>
      </c>
      <c r="CY139" s="13" t="s">
        <v>1408</v>
      </c>
      <c r="CZ139" s="6"/>
      <c r="DA139" s="6"/>
      <c r="DB139" s="6"/>
      <c r="DC139" s="6"/>
      <c r="DD139" s="6"/>
      <c r="DE139" s="6"/>
      <c r="DF139" s="6"/>
      <c r="DG139" s="6"/>
      <c r="DH139" s="6"/>
      <c r="DI139" s="6"/>
    </row>
    <row r="140">
      <c r="A140" s="5" t="s">
        <v>103</v>
      </c>
      <c r="B140" s="5" t="s">
        <v>1332</v>
      </c>
      <c r="C140" s="5" t="s">
        <v>1409</v>
      </c>
      <c r="D140" s="5">
        <v>9507.0</v>
      </c>
      <c r="E140" s="5" t="s">
        <v>108</v>
      </c>
      <c r="F140" s="5">
        <v>1994.0</v>
      </c>
      <c r="G140" s="5" t="s">
        <v>152</v>
      </c>
      <c r="H140" s="5" t="s">
        <v>108</v>
      </c>
      <c r="I140" s="5" t="s">
        <v>153</v>
      </c>
      <c r="J140" s="5" t="s">
        <v>110</v>
      </c>
      <c r="K140" s="5" t="s">
        <v>111</v>
      </c>
      <c r="L140" s="5" t="s">
        <v>108</v>
      </c>
      <c r="M140" s="5" t="s">
        <v>228</v>
      </c>
      <c r="N140" s="5">
        <v>5.0</v>
      </c>
      <c r="O140" s="10" t="s">
        <v>1410</v>
      </c>
      <c r="P140" s="5" t="s">
        <v>1411</v>
      </c>
      <c r="Q140" s="5" t="s">
        <v>1412</v>
      </c>
      <c r="R140" s="5" t="s">
        <v>1413</v>
      </c>
      <c r="S140" s="5" t="s">
        <v>108</v>
      </c>
      <c r="T140" s="5" t="s">
        <v>108</v>
      </c>
      <c r="U140" s="5" t="s">
        <v>108</v>
      </c>
      <c r="V140" s="5" t="s">
        <v>108</v>
      </c>
      <c r="W140" s="5" t="s">
        <v>108</v>
      </c>
      <c r="X140" s="5">
        <v>0.0</v>
      </c>
      <c r="Y140" s="5" t="s">
        <v>193</v>
      </c>
      <c r="Z140" s="5" t="s">
        <v>108</v>
      </c>
      <c r="AA140" s="5" t="s">
        <v>108</v>
      </c>
      <c r="AB140" s="5" t="s">
        <v>108</v>
      </c>
      <c r="AC140" s="5" t="s">
        <v>287</v>
      </c>
      <c r="AD140" s="5" t="s">
        <v>108</v>
      </c>
      <c r="AE140" s="5" t="s">
        <v>108</v>
      </c>
      <c r="AF140" s="5" t="s">
        <v>108</v>
      </c>
      <c r="AG140" s="5" t="s">
        <v>108</v>
      </c>
      <c r="AH140" s="5" t="s">
        <v>108</v>
      </c>
      <c r="AI140" s="23" t="s">
        <v>108</v>
      </c>
      <c r="AJ140" s="22" t="s">
        <v>108</v>
      </c>
      <c r="AK140" s="5" t="s">
        <v>108</v>
      </c>
      <c r="AL140" s="10" t="s">
        <v>108</v>
      </c>
      <c r="AM140" s="5">
        <v>1.0</v>
      </c>
      <c r="AN140" s="5">
        <v>7.5</v>
      </c>
      <c r="AO140" s="5" t="s">
        <v>108</v>
      </c>
      <c r="AP140" s="5" t="s">
        <v>108</v>
      </c>
      <c r="AQ140" s="5" t="s">
        <v>108</v>
      </c>
      <c r="AR140" s="5" t="s">
        <v>108</v>
      </c>
      <c r="AS140" s="5" t="s">
        <v>108</v>
      </c>
      <c r="AT140" s="5" t="s">
        <v>108</v>
      </c>
      <c r="AU140" s="5" t="s">
        <v>108</v>
      </c>
      <c r="AV140" s="5" t="s">
        <v>108</v>
      </c>
      <c r="AW140" s="5" t="s">
        <v>561</v>
      </c>
      <c r="AX140" s="5" t="s">
        <v>108</v>
      </c>
      <c r="AY140" s="5" t="s">
        <v>108</v>
      </c>
      <c r="AZ140" s="5" t="s">
        <v>108</v>
      </c>
      <c r="BA140" s="5" t="s">
        <v>108</v>
      </c>
      <c r="BB140" s="5" t="s">
        <v>108</v>
      </c>
      <c r="BC140" s="5" t="s">
        <v>108</v>
      </c>
      <c r="BD140" s="5" t="s">
        <v>108</v>
      </c>
      <c r="BE140" s="5" t="s">
        <v>108</v>
      </c>
      <c r="BF140" s="5" t="s">
        <v>108</v>
      </c>
      <c r="BG140" s="5" t="s">
        <v>108</v>
      </c>
      <c r="BH140" s="5" t="s">
        <v>108</v>
      </c>
      <c r="BI140" s="5" t="s">
        <v>108</v>
      </c>
      <c r="BJ140" s="5" t="s">
        <v>108</v>
      </c>
      <c r="BK140" s="5" t="s">
        <v>108</v>
      </c>
      <c r="BL140" s="5" t="s">
        <v>754</v>
      </c>
      <c r="BM140" s="5" t="s">
        <v>108</v>
      </c>
      <c r="BN140" s="5" t="s">
        <v>108</v>
      </c>
      <c r="BO140" s="5" t="s">
        <v>108</v>
      </c>
      <c r="BP140" s="5" t="s">
        <v>1414</v>
      </c>
      <c r="BQ140" s="5" t="s">
        <v>108</v>
      </c>
      <c r="BR140" s="5" t="s">
        <v>108</v>
      </c>
      <c r="BS140" s="5" t="s">
        <v>1415</v>
      </c>
      <c r="BT140" s="5" t="s">
        <v>108</v>
      </c>
      <c r="BU140" s="5" t="s">
        <v>1416</v>
      </c>
      <c r="BV140" s="5" t="s">
        <v>108</v>
      </c>
      <c r="BW140" s="5" t="s">
        <v>1417</v>
      </c>
      <c r="BX140" s="5" t="s">
        <v>122</v>
      </c>
      <c r="BY140" s="10" t="s">
        <v>108</v>
      </c>
      <c r="BZ140" s="10" t="s">
        <v>108</v>
      </c>
      <c r="CA140" s="5" t="s">
        <v>108</v>
      </c>
      <c r="CB140" s="5" t="s">
        <v>108</v>
      </c>
      <c r="CC140" s="5" t="s">
        <v>108</v>
      </c>
      <c r="CD140" s="5" t="s">
        <v>108</v>
      </c>
      <c r="CE140" s="5" t="s">
        <v>108</v>
      </c>
      <c r="CF140" s="5" t="s">
        <v>108</v>
      </c>
      <c r="CG140" s="5" t="s">
        <v>108</v>
      </c>
      <c r="CH140" s="5" t="s">
        <v>108</v>
      </c>
      <c r="CI140" s="5" t="s">
        <v>108</v>
      </c>
      <c r="CJ140" s="5" t="s">
        <v>108</v>
      </c>
      <c r="CK140" s="5" t="s">
        <v>108</v>
      </c>
      <c r="CL140" s="5" t="s">
        <v>108</v>
      </c>
      <c r="CM140" s="5" t="s">
        <v>108</v>
      </c>
      <c r="CN140" s="5" t="s">
        <v>108</v>
      </c>
      <c r="CO140" s="5" t="s">
        <v>108</v>
      </c>
      <c r="CP140" s="5" t="s">
        <v>108</v>
      </c>
      <c r="CQ140" s="5" t="s">
        <v>108</v>
      </c>
      <c r="CR140" s="5" t="s">
        <v>108</v>
      </c>
      <c r="CS140" s="5" t="s">
        <v>108</v>
      </c>
      <c r="CT140" s="10" t="s">
        <v>1418</v>
      </c>
      <c r="CU140" s="5" t="s">
        <v>108</v>
      </c>
      <c r="CV140" s="5" t="s">
        <v>108</v>
      </c>
      <c r="CW140" s="5" t="s">
        <v>108</v>
      </c>
      <c r="CX140" s="5" t="s">
        <v>108</v>
      </c>
      <c r="CY140" s="13" t="s">
        <v>1419</v>
      </c>
      <c r="CZ140" s="6"/>
      <c r="DA140" s="6"/>
      <c r="DB140" s="6"/>
      <c r="DC140" s="6"/>
      <c r="DD140" s="6"/>
      <c r="DE140" s="6"/>
      <c r="DF140" s="6"/>
      <c r="DG140" s="6"/>
      <c r="DH140" s="6"/>
      <c r="DI140" s="6"/>
    </row>
    <row r="141">
      <c r="A141" s="5" t="s">
        <v>103</v>
      </c>
      <c r="B141" s="5" t="s">
        <v>1332</v>
      </c>
      <c r="C141" s="5" t="s">
        <v>1409</v>
      </c>
      <c r="D141" s="5">
        <v>62679.0</v>
      </c>
      <c r="E141" s="5" t="s">
        <v>1420</v>
      </c>
      <c r="F141" s="5">
        <v>1997.0</v>
      </c>
      <c r="G141" s="5" t="s">
        <v>216</v>
      </c>
      <c r="H141" s="5">
        <v>10.0</v>
      </c>
      <c r="I141" s="5" t="s">
        <v>217</v>
      </c>
      <c r="J141" s="5" t="s">
        <v>110</v>
      </c>
      <c r="K141" s="5" t="s">
        <v>111</v>
      </c>
      <c r="L141" s="5" t="s">
        <v>108</v>
      </c>
      <c r="M141" s="5" t="s">
        <v>140</v>
      </c>
      <c r="N141" s="5">
        <v>3.0</v>
      </c>
      <c r="O141" s="10" t="s">
        <v>1421</v>
      </c>
      <c r="P141" s="5" t="s">
        <v>1422</v>
      </c>
      <c r="Q141" s="5" t="s">
        <v>1423</v>
      </c>
      <c r="R141" s="5" t="s">
        <v>1424</v>
      </c>
      <c r="S141" s="5" t="s">
        <v>1425</v>
      </c>
      <c r="T141" s="5" t="s">
        <v>108</v>
      </c>
      <c r="U141" s="5" t="s">
        <v>108</v>
      </c>
      <c r="V141" s="5" t="s">
        <v>108</v>
      </c>
      <c r="W141" s="5" t="s">
        <v>108</v>
      </c>
      <c r="X141" s="5">
        <v>900.0</v>
      </c>
      <c r="Y141" s="5" t="s">
        <v>108</v>
      </c>
      <c r="Z141" s="5" t="s">
        <v>108</v>
      </c>
      <c r="AA141" s="5" t="s">
        <v>108</v>
      </c>
      <c r="AB141" s="5" t="s">
        <v>108</v>
      </c>
      <c r="AC141" s="5" t="s">
        <v>1426</v>
      </c>
      <c r="AD141" s="5" t="s">
        <v>108</v>
      </c>
      <c r="AE141" s="5" t="s">
        <v>108</v>
      </c>
      <c r="AF141" s="5" t="s">
        <v>108</v>
      </c>
      <c r="AG141" s="5" t="s">
        <v>108</v>
      </c>
      <c r="AH141" s="5" t="s">
        <v>108</v>
      </c>
      <c r="AI141" s="7">
        <f>CONVERT(AJ141, "ft", "m")</f>
        <v>15.24</v>
      </c>
      <c r="AJ141" s="22">
        <v>50.0</v>
      </c>
      <c r="AK141" s="24">
        <f>CONVERT(AJ141, "ft", "yd")</f>
        <v>16.66666667</v>
      </c>
      <c r="AL141" s="10" t="s">
        <v>108</v>
      </c>
      <c r="AM141" s="5">
        <v>1.0</v>
      </c>
      <c r="AN141" s="5">
        <v>5.0</v>
      </c>
      <c r="AO141" s="5" t="s">
        <v>108</v>
      </c>
      <c r="AP141" s="5" t="s">
        <v>108</v>
      </c>
      <c r="AQ141" s="5" t="s">
        <v>108</v>
      </c>
      <c r="AR141" s="5" t="s">
        <v>108</v>
      </c>
      <c r="AS141" s="5" t="s">
        <v>108</v>
      </c>
      <c r="AT141" s="5" t="s">
        <v>108</v>
      </c>
      <c r="AU141" s="5" t="s">
        <v>108</v>
      </c>
      <c r="AV141" s="5" t="s">
        <v>108</v>
      </c>
      <c r="AW141" s="5" t="s">
        <v>119</v>
      </c>
      <c r="AX141" s="5" t="s">
        <v>108</v>
      </c>
      <c r="AY141" s="5" t="s">
        <v>108</v>
      </c>
      <c r="AZ141" s="5" t="s">
        <v>108</v>
      </c>
      <c r="BA141" s="5" t="s">
        <v>108</v>
      </c>
      <c r="BB141" s="5" t="s">
        <v>108</v>
      </c>
      <c r="BC141" s="5" t="s">
        <v>108</v>
      </c>
      <c r="BD141" s="5" t="s">
        <v>108</v>
      </c>
      <c r="BE141" s="5" t="s">
        <v>108</v>
      </c>
      <c r="BF141" s="5" t="s">
        <v>108</v>
      </c>
      <c r="BG141" s="5" t="s">
        <v>108</v>
      </c>
      <c r="BH141" s="5" t="s">
        <v>108</v>
      </c>
      <c r="BI141" s="5" t="s">
        <v>1427</v>
      </c>
      <c r="BJ141" s="5" t="s">
        <v>108</v>
      </c>
      <c r="BK141" s="5" t="s">
        <v>108</v>
      </c>
      <c r="BL141" s="5" t="s">
        <v>321</v>
      </c>
      <c r="BM141" s="5" t="s">
        <v>108</v>
      </c>
      <c r="BN141" s="5" t="s">
        <v>108</v>
      </c>
      <c r="BO141" s="5" t="s">
        <v>108</v>
      </c>
      <c r="BP141" s="5" t="s">
        <v>108</v>
      </c>
      <c r="BQ141" s="5" t="s">
        <v>690</v>
      </c>
      <c r="BR141" s="5" t="s">
        <v>108</v>
      </c>
      <c r="BS141" s="5" t="s">
        <v>108</v>
      </c>
      <c r="BT141" s="5" t="s">
        <v>108</v>
      </c>
      <c r="BU141" s="5" t="s">
        <v>1428</v>
      </c>
      <c r="BV141" s="5" t="s">
        <v>108</v>
      </c>
      <c r="BW141" s="5" t="s">
        <v>1429</v>
      </c>
      <c r="BX141" s="5" t="s">
        <v>122</v>
      </c>
      <c r="BY141" s="10" t="s">
        <v>108</v>
      </c>
      <c r="BZ141" s="10" t="s">
        <v>108</v>
      </c>
      <c r="CA141" s="5" t="s">
        <v>108</v>
      </c>
      <c r="CB141" s="5" t="s">
        <v>108</v>
      </c>
      <c r="CC141" s="5" t="s">
        <v>108</v>
      </c>
      <c r="CD141" s="5" t="s">
        <v>108</v>
      </c>
      <c r="CE141" s="5" t="s">
        <v>108</v>
      </c>
      <c r="CF141" s="5" t="s">
        <v>108</v>
      </c>
      <c r="CG141" s="5" t="s">
        <v>108</v>
      </c>
      <c r="CH141" s="5" t="s">
        <v>108</v>
      </c>
      <c r="CI141" s="5" t="s">
        <v>108</v>
      </c>
      <c r="CJ141" s="5" t="s">
        <v>108</v>
      </c>
      <c r="CK141" s="5" t="s">
        <v>108</v>
      </c>
      <c r="CL141" s="5" t="s">
        <v>108</v>
      </c>
      <c r="CM141" s="5" t="s">
        <v>108</v>
      </c>
      <c r="CN141" s="5" t="s">
        <v>108</v>
      </c>
      <c r="CO141" s="5" t="s">
        <v>108</v>
      </c>
      <c r="CP141" s="5" t="s">
        <v>108</v>
      </c>
      <c r="CQ141" s="5" t="s">
        <v>108</v>
      </c>
      <c r="CR141" s="5" t="s">
        <v>108</v>
      </c>
      <c r="CS141" s="5" t="s">
        <v>1430</v>
      </c>
      <c r="CT141" s="10" t="s">
        <v>1431</v>
      </c>
      <c r="CU141" s="5" t="s">
        <v>108</v>
      </c>
      <c r="CV141" s="5" t="s">
        <v>108</v>
      </c>
      <c r="CW141" s="5" t="s">
        <v>108</v>
      </c>
      <c r="CX141" s="5" t="s">
        <v>108</v>
      </c>
      <c r="CY141" s="13" t="s">
        <v>1432</v>
      </c>
      <c r="CZ141" s="6"/>
      <c r="DA141" s="6"/>
      <c r="DB141" s="6"/>
      <c r="DC141" s="6"/>
      <c r="DD141" s="6"/>
      <c r="DE141" s="6"/>
      <c r="DF141" s="6"/>
      <c r="DG141" s="6"/>
      <c r="DH141" s="6"/>
      <c r="DI141" s="6"/>
    </row>
    <row r="142">
      <c r="A142" s="5" t="s">
        <v>103</v>
      </c>
      <c r="B142" s="5" t="s">
        <v>1332</v>
      </c>
      <c r="C142" s="5" t="s">
        <v>1409</v>
      </c>
      <c r="D142" s="5">
        <v>3032.0</v>
      </c>
      <c r="E142" s="5" t="s">
        <v>108</v>
      </c>
      <c r="F142" s="5">
        <v>2001.0</v>
      </c>
      <c r="G142" s="5" t="s">
        <v>166</v>
      </c>
      <c r="H142" s="5">
        <v>15.0</v>
      </c>
      <c r="I142" s="5" t="s">
        <v>153</v>
      </c>
      <c r="J142" s="5" t="s">
        <v>127</v>
      </c>
      <c r="K142" s="5" t="s">
        <v>202</v>
      </c>
      <c r="L142" s="5" t="s">
        <v>108</v>
      </c>
      <c r="M142" s="5" t="s">
        <v>108</v>
      </c>
      <c r="N142" s="5">
        <v>5.0</v>
      </c>
      <c r="O142" s="10" t="s">
        <v>1433</v>
      </c>
      <c r="P142" s="5" t="s">
        <v>1434</v>
      </c>
      <c r="Q142" s="5" t="s">
        <v>1412</v>
      </c>
      <c r="R142" s="5" t="s">
        <v>1424</v>
      </c>
      <c r="S142" s="5" t="s">
        <v>108</v>
      </c>
      <c r="T142" s="5" t="s">
        <v>108</v>
      </c>
      <c r="U142" s="5" t="s">
        <v>108</v>
      </c>
      <c r="V142" s="5" t="s">
        <v>108</v>
      </c>
      <c r="W142" s="5" t="s">
        <v>108</v>
      </c>
      <c r="X142" s="5">
        <v>2300.0</v>
      </c>
      <c r="Y142" s="5" t="s">
        <v>108</v>
      </c>
      <c r="Z142" s="5" t="s">
        <v>170</v>
      </c>
      <c r="AA142" s="5" t="s">
        <v>108</v>
      </c>
      <c r="AB142" s="5" t="s">
        <v>108</v>
      </c>
      <c r="AC142" s="5" t="s">
        <v>1435</v>
      </c>
      <c r="AD142" s="5" t="s">
        <v>634</v>
      </c>
      <c r="AE142" s="5" t="s">
        <v>108</v>
      </c>
      <c r="AF142" s="5" t="s">
        <v>108</v>
      </c>
      <c r="AG142" s="5" t="s">
        <v>108</v>
      </c>
      <c r="AH142" s="5" t="s">
        <v>108</v>
      </c>
      <c r="AI142" s="23" t="s">
        <v>108</v>
      </c>
      <c r="AJ142" s="22" t="s">
        <v>108</v>
      </c>
      <c r="AK142" s="5" t="s">
        <v>108</v>
      </c>
      <c r="AL142" s="10" t="s">
        <v>108</v>
      </c>
      <c r="AM142" s="5" t="s">
        <v>108</v>
      </c>
      <c r="AN142" s="5" t="s">
        <v>108</v>
      </c>
      <c r="AO142" s="5" t="s">
        <v>108</v>
      </c>
      <c r="AP142" s="5" t="s">
        <v>108</v>
      </c>
      <c r="AQ142" s="5" t="s">
        <v>108</v>
      </c>
      <c r="AR142" s="5" t="s">
        <v>108</v>
      </c>
      <c r="AS142" s="5" t="s">
        <v>108</v>
      </c>
      <c r="AT142" s="5" t="s">
        <v>108</v>
      </c>
      <c r="AU142" s="5" t="s">
        <v>108</v>
      </c>
      <c r="AV142" s="5" t="s">
        <v>108</v>
      </c>
      <c r="AW142" s="5" t="s">
        <v>108</v>
      </c>
      <c r="AX142" s="5" t="s">
        <v>108</v>
      </c>
      <c r="AY142" s="5" t="s">
        <v>108</v>
      </c>
      <c r="AZ142" s="5" t="s">
        <v>108</v>
      </c>
      <c r="BA142" s="5" t="s">
        <v>108</v>
      </c>
      <c r="BB142" s="5" t="s">
        <v>108</v>
      </c>
      <c r="BC142" s="5" t="s">
        <v>108</v>
      </c>
      <c r="BD142" s="5" t="s">
        <v>108</v>
      </c>
      <c r="BE142" s="5" t="s">
        <v>108</v>
      </c>
      <c r="BF142" s="5" t="s">
        <v>108</v>
      </c>
      <c r="BG142" s="5" t="s">
        <v>108</v>
      </c>
      <c r="BH142" s="5" t="s">
        <v>108</v>
      </c>
      <c r="BI142" s="5" t="s">
        <v>108</v>
      </c>
      <c r="BJ142" s="5" t="s">
        <v>108</v>
      </c>
      <c r="BK142" s="5" t="s">
        <v>108</v>
      </c>
      <c r="BL142" s="5" t="s">
        <v>108</v>
      </c>
      <c r="BM142" s="5" t="s">
        <v>108</v>
      </c>
      <c r="BN142" s="5" t="s">
        <v>108</v>
      </c>
      <c r="BO142" s="5" t="s">
        <v>108</v>
      </c>
      <c r="BP142" s="5" t="s">
        <v>108</v>
      </c>
      <c r="BQ142" s="5" t="s">
        <v>108</v>
      </c>
      <c r="BR142" s="5" t="s">
        <v>108</v>
      </c>
      <c r="BS142" s="5" t="s">
        <v>108</v>
      </c>
      <c r="BT142" s="5" t="s">
        <v>108</v>
      </c>
      <c r="BU142" s="5" t="s">
        <v>108</v>
      </c>
      <c r="BV142" s="5" t="s">
        <v>108</v>
      </c>
      <c r="BW142" s="5" t="s">
        <v>108</v>
      </c>
      <c r="BX142" s="5" t="s">
        <v>108</v>
      </c>
      <c r="BY142" s="10" t="s">
        <v>108</v>
      </c>
      <c r="BZ142" s="10" t="s">
        <v>108</v>
      </c>
      <c r="CA142" s="5" t="s">
        <v>1436</v>
      </c>
      <c r="CB142" s="5" t="s">
        <v>108</v>
      </c>
      <c r="CC142" s="5" t="s">
        <v>108</v>
      </c>
      <c r="CD142" s="5" t="s">
        <v>108</v>
      </c>
      <c r="CE142" s="5" t="s">
        <v>108</v>
      </c>
      <c r="CF142" s="5" t="s">
        <v>108</v>
      </c>
      <c r="CG142" s="5" t="s">
        <v>108</v>
      </c>
      <c r="CH142" s="5" t="s">
        <v>108</v>
      </c>
      <c r="CI142" s="5" t="s">
        <v>108</v>
      </c>
      <c r="CJ142" s="5" t="s">
        <v>108</v>
      </c>
      <c r="CK142" s="5" t="s">
        <v>108</v>
      </c>
      <c r="CL142" s="5" t="s">
        <v>108</v>
      </c>
      <c r="CM142" s="5" t="s">
        <v>108</v>
      </c>
      <c r="CN142" s="5" t="s">
        <v>108</v>
      </c>
      <c r="CO142" s="5" t="s">
        <v>108</v>
      </c>
      <c r="CP142" s="5" t="s">
        <v>108</v>
      </c>
      <c r="CQ142" s="5" t="s">
        <v>108</v>
      </c>
      <c r="CR142" s="5" t="s">
        <v>108</v>
      </c>
      <c r="CS142" s="5" t="s">
        <v>1437</v>
      </c>
      <c r="CT142" s="5" t="s">
        <v>108</v>
      </c>
      <c r="CU142" s="5" t="s">
        <v>108</v>
      </c>
      <c r="CV142" s="5" t="s">
        <v>108</v>
      </c>
      <c r="CW142" s="5" t="s">
        <v>108</v>
      </c>
      <c r="CX142" s="5" t="s">
        <v>108</v>
      </c>
      <c r="CY142" s="13" t="s">
        <v>1438</v>
      </c>
      <c r="CZ142" s="6"/>
      <c r="DA142" s="6"/>
      <c r="DB142" s="6"/>
      <c r="DC142" s="6"/>
      <c r="DD142" s="6"/>
      <c r="DE142" s="6"/>
      <c r="DF142" s="6"/>
      <c r="DG142" s="6"/>
      <c r="DH142" s="6"/>
      <c r="DI142" s="6"/>
    </row>
    <row r="143">
      <c r="A143" s="5" t="s">
        <v>103</v>
      </c>
      <c r="B143" s="5" t="s">
        <v>1332</v>
      </c>
      <c r="C143" s="5" t="s">
        <v>1439</v>
      </c>
      <c r="D143" s="5">
        <v>36178.0</v>
      </c>
      <c r="E143" s="5" t="s">
        <v>683</v>
      </c>
      <c r="F143" s="5">
        <v>2012.0</v>
      </c>
      <c r="G143" s="5" t="s">
        <v>152</v>
      </c>
      <c r="H143" s="5">
        <v>29.0</v>
      </c>
      <c r="I143" s="5" t="s">
        <v>153</v>
      </c>
      <c r="J143" s="5" t="s">
        <v>110</v>
      </c>
      <c r="K143" s="5" t="s">
        <v>111</v>
      </c>
      <c r="L143" s="5" t="s">
        <v>108</v>
      </c>
      <c r="M143" s="5" t="s">
        <v>218</v>
      </c>
      <c r="N143" s="5">
        <v>1.0</v>
      </c>
      <c r="O143" s="10" t="s">
        <v>1440</v>
      </c>
      <c r="P143" s="5" t="s">
        <v>1441</v>
      </c>
      <c r="Q143" s="5" t="s">
        <v>1442</v>
      </c>
      <c r="R143" s="5" t="s">
        <v>1443</v>
      </c>
      <c r="S143" s="5" t="s">
        <v>1444</v>
      </c>
      <c r="T143" s="5">
        <v>33.2693518</v>
      </c>
      <c r="U143" s="5">
        <v>-91.2198092</v>
      </c>
      <c r="V143" s="5">
        <v>38.57</v>
      </c>
      <c r="W143" s="5" t="s">
        <v>108</v>
      </c>
      <c r="X143" s="5">
        <v>2230.0</v>
      </c>
      <c r="Y143" s="5" t="s">
        <v>108</v>
      </c>
      <c r="Z143" s="5" t="s">
        <v>170</v>
      </c>
      <c r="AA143" s="5" t="s">
        <v>144</v>
      </c>
      <c r="AB143" s="5">
        <v>83.0</v>
      </c>
      <c r="AC143" s="5" t="s">
        <v>1445</v>
      </c>
      <c r="AD143" s="5" t="s">
        <v>108</v>
      </c>
      <c r="AE143" s="5" t="s">
        <v>108</v>
      </c>
      <c r="AF143" s="5" t="s">
        <v>108</v>
      </c>
      <c r="AG143" s="5" t="s">
        <v>108</v>
      </c>
      <c r="AH143" s="5" t="s">
        <v>108</v>
      </c>
      <c r="AI143" s="7">
        <f t="shared" ref="AI143:AI144" si="41">CONVERT(AJ143, "ft", "m")</f>
        <v>91.44</v>
      </c>
      <c r="AJ143" s="22">
        <v>300.0</v>
      </c>
      <c r="AK143" s="24">
        <f t="shared" ref="AK143:AK144" si="42">CONVERT(AJ143, "ft", "yd")</f>
        <v>100</v>
      </c>
      <c r="AL143" s="10" t="s">
        <v>108</v>
      </c>
      <c r="AM143" s="5">
        <v>1.0</v>
      </c>
      <c r="AN143" s="5">
        <v>7.0</v>
      </c>
      <c r="AO143" s="5" t="s">
        <v>108</v>
      </c>
      <c r="AP143" s="5" t="s">
        <v>108</v>
      </c>
      <c r="AQ143" s="5" t="s">
        <v>108</v>
      </c>
      <c r="AR143" s="5" t="s">
        <v>108</v>
      </c>
      <c r="AS143" s="5" t="s">
        <v>108</v>
      </c>
      <c r="AT143" s="5" t="s">
        <v>108</v>
      </c>
      <c r="AU143" s="5" t="s">
        <v>108</v>
      </c>
      <c r="AV143" s="5" t="s">
        <v>108</v>
      </c>
      <c r="AW143" s="5" t="s">
        <v>147</v>
      </c>
      <c r="AX143" s="5" t="s">
        <v>108</v>
      </c>
      <c r="AY143" s="5" t="s">
        <v>108</v>
      </c>
      <c r="AZ143" s="5" t="s">
        <v>108</v>
      </c>
      <c r="BA143" s="5" t="s">
        <v>108</v>
      </c>
      <c r="BB143" s="5" t="s">
        <v>108</v>
      </c>
      <c r="BC143" s="5" t="s">
        <v>108</v>
      </c>
      <c r="BD143" s="5" t="s">
        <v>108</v>
      </c>
      <c r="BE143" s="5" t="s">
        <v>108</v>
      </c>
      <c r="BF143" s="5" t="s">
        <v>108</v>
      </c>
      <c r="BG143" s="5" t="s">
        <v>108</v>
      </c>
      <c r="BH143" s="5" t="s">
        <v>108</v>
      </c>
      <c r="BI143" s="5" t="s">
        <v>108</v>
      </c>
      <c r="BJ143" s="5" t="s">
        <v>108</v>
      </c>
      <c r="BK143" s="5" t="s">
        <v>108</v>
      </c>
      <c r="BL143" s="5" t="s">
        <v>108</v>
      </c>
      <c r="BM143" s="5" t="s">
        <v>108</v>
      </c>
      <c r="BN143" s="5" t="s">
        <v>108</v>
      </c>
      <c r="BO143" s="5" t="s">
        <v>108</v>
      </c>
      <c r="BP143" s="5" t="s">
        <v>1446</v>
      </c>
      <c r="BQ143" s="5" t="s">
        <v>690</v>
      </c>
      <c r="BR143" s="5" t="s">
        <v>108</v>
      </c>
      <c r="BS143" s="5" t="s">
        <v>108</v>
      </c>
      <c r="BT143" s="5" t="s">
        <v>108</v>
      </c>
      <c r="BU143" s="5" t="s">
        <v>218</v>
      </c>
      <c r="BV143" s="5" t="s">
        <v>108</v>
      </c>
      <c r="BW143" s="5" t="s">
        <v>1447</v>
      </c>
      <c r="BX143" s="5" t="s">
        <v>122</v>
      </c>
      <c r="BY143" s="10" t="s">
        <v>108</v>
      </c>
      <c r="BZ143" s="10" t="s">
        <v>108</v>
      </c>
      <c r="CA143" s="5" t="s">
        <v>108</v>
      </c>
      <c r="CB143" s="5" t="s">
        <v>108</v>
      </c>
      <c r="CC143" s="5" t="s">
        <v>108</v>
      </c>
      <c r="CD143" s="5" t="s">
        <v>108</v>
      </c>
      <c r="CE143" s="5" t="s">
        <v>108</v>
      </c>
      <c r="CF143" s="5" t="s">
        <v>108</v>
      </c>
      <c r="CG143" s="5" t="s">
        <v>108</v>
      </c>
      <c r="CH143" s="5" t="s">
        <v>108</v>
      </c>
      <c r="CI143" s="5" t="s">
        <v>108</v>
      </c>
      <c r="CJ143" s="5" t="s">
        <v>108</v>
      </c>
      <c r="CK143" s="5" t="s">
        <v>108</v>
      </c>
      <c r="CL143" s="5" t="s">
        <v>108</v>
      </c>
      <c r="CM143" s="5" t="s">
        <v>108</v>
      </c>
      <c r="CN143" s="5" t="s">
        <v>108</v>
      </c>
      <c r="CO143" s="5" t="s">
        <v>108</v>
      </c>
      <c r="CP143" s="5" t="s">
        <v>108</v>
      </c>
      <c r="CQ143" s="5" t="s">
        <v>108</v>
      </c>
      <c r="CR143" s="5" t="s">
        <v>108</v>
      </c>
      <c r="CS143" s="5" t="s">
        <v>108</v>
      </c>
      <c r="CT143" s="10" t="s">
        <v>1448</v>
      </c>
      <c r="CU143" s="5" t="s">
        <v>121</v>
      </c>
      <c r="CV143" s="5" t="s">
        <v>108</v>
      </c>
      <c r="CW143" s="5" t="s">
        <v>108</v>
      </c>
      <c r="CX143" s="5" t="s">
        <v>108</v>
      </c>
      <c r="CY143" s="13" t="s">
        <v>1449</v>
      </c>
      <c r="CZ143" s="6"/>
      <c r="DA143" s="6"/>
      <c r="DB143" s="6"/>
      <c r="DC143" s="6"/>
      <c r="DD143" s="6"/>
      <c r="DE143" s="6"/>
      <c r="DF143" s="6"/>
      <c r="DG143" s="6"/>
      <c r="DH143" s="6"/>
      <c r="DI143" s="6"/>
    </row>
    <row r="144">
      <c r="A144" s="5" t="s">
        <v>103</v>
      </c>
      <c r="B144" s="5" t="s">
        <v>1332</v>
      </c>
      <c r="C144" s="5" t="s">
        <v>1450</v>
      </c>
      <c r="D144" s="5">
        <v>3519.0</v>
      </c>
      <c r="E144" s="5" t="s">
        <v>108</v>
      </c>
      <c r="F144" s="5">
        <v>1984.0</v>
      </c>
      <c r="G144" s="5" t="s">
        <v>1451</v>
      </c>
      <c r="H144" s="5" t="s">
        <v>108</v>
      </c>
      <c r="I144" s="5" t="s">
        <v>217</v>
      </c>
      <c r="J144" s="5" t="s">
        <v>110</v>
      </c>
      <c r="K144" s="5" t="s">
        <v>111</v>
      </c>
      <c r="L144" s="5" t="s">
        <v>108</v>
      </c>
      <c r="M144" s="5" t="s">
        <v>140</v>
      </c>
      <c r="N144" s="5">
        <v>1.0</v>
      </c>
      <c r="O144" s="10" t="s">
        <v>1452</v>
      </c>
      <c r="P144" s="5" t="s">
        <v>1453</v>
      </c>
      <c r="Q144" s="5" t="s">
        <v>1454</v>
      </c>
      <c r="R144" s="5" t="s">
        <v>1413</v>
      </c>
      <c r="S144" s="5" t="s">
        <v>1455</v>
      </c>
      <c r="T144" s="5">
        <v>33.8786892</v>
      </c>
      <c r="U144" s="5">
        <v>-93.2370477</v>
      </c>
      <c r="V144" s="5">
        <v>64.59</v>
      </c>
      <c r="W144" s="5" t="s">
        <v>108</v>
      </c>
      <c r="X144" s="5">
        <v>1430.0</v>
      </c>
      <c r="Y144" s="5" t="s">
        <v>108</v>
      </c>
      <c r="Z144" s="5" t="s">
        <v>170</v>
      </c>
      <c r="AA144" s="5" t="s">
        <v>108</v>
      </c>
      <c r="AB144" s="5" t="s">
        <v>108</v>
      </c>
      <c r="AC144" s="5" t="s">
        <v>287</v>
      </c>
      <c r="AD144" s="5" t="s">
        <v>1456</v>
      </c>
      <c r="AE144" s="5" t="s">
        <v>108</v>
      </c>
      <c r="AF144" s="5" t="s">
        <v>108</v>
      </c>
      <c r="AG144" s="5" t="s">
        <v>108</v>
      </c>
      <c r="AH144" s="5" t="s">
        <v>108</v>
      </c>
      <c r="AI144" s="7">
        <f t="shared" si="41"/>
        <v>402.336</v>
      </c>
      <c r="AJ144" s="22">
        <v>1320.0</v>
      </c>
      <c r="AK144" s="24">
        <f t="shared" si="42"/>
        <v>440</v>
      </c>
      <c r="AL144" s="10" t="s">
        <v>108</v>
      </c>
      <c r="AM144" s="5">
        <v>1.0</v>
      </c>
      <c r="AN144" s="5">
        <v>9.0</v>
      </c>
      <c r="AO144" s="5" t="s">
        <v>108</v>
      </c>
      <c r="AP144" s="5" t="s">
        <v>108</v>
      </c>
      <c r="AQ144" s="5" t="s">
        <v>108</v>
      </c>
      <c r="AR144" s="5" t="s">
        <v>108</v>
      </c>
      <c r="AS144" s="5" t="s">
        <v>108</v>
      </c>
      <c r="AT144" s="5" t="s">
        <v>108</v>
      </c>
      <c r="AU144" s="5" t="s">
        <v>108</v>
      </c>
      <c r="AV144" s="5" t="s">
        <v>108</v>
      </c>
      <c r="AW144" s="5" t="s">
        <v>119</v>
      </c>
      <c r="AX144" s="5" t="s">
        <v>108</v>
      </c>
      <c r="AY144" s="5" t="s">
        <v>108</v>
      </c>
      <c r="AZ144" s="5" t="s">
        <v>108</v>
      </c>
      <c r="BA144" s="5" t="s">
        <v>108</v>
      </c>
      <c r="BB144" s="5" t="s">
        <v>108</v>
      </c>
      <c r="BC144" s="5" t="s">
        <v>108</v>
      </c>
      <c r="BD144" s="5" t="s">
        <v>108</v>
      </c>
      <c r="BE144" s="5" t="s">
        <v>108</v>
      </c>
      <c r="BF144" s="5" t="s">
        <v>108</v>
      </c>
      <c r="BG144" s="5" t="s">
        <v>108</v>
      </c>
      <c r="BH144" s="5" t="s">
        <v>108</v>
      </c>
      <c r="BI144" s="5" t="s">
        <v>108</v>
      </c>
      <c r="BJ144" s="5" t="s">
        <v>108</v>
      </c>
      <c r="BK144" s="5" t="s">
        <v>108</v>
      </c>
      <c r="BL144" s="5" t="s">
        <v>754</v>
      </c>
      <c r="BM144" s="5" t="s">
        <v>659</v>
      </c>
      <c r="BN144" s="5" t="s">
        <v>108</v>
      </c>
      <c r="BO144" s="5" t="s">
        <v>108</v>
      </c>
      <c r="BP144" s="5" t="s">
        <v>108</v>
      </c>
      <c r="BQ144" s="5" t="s">
        <v>108</v>
      </c>
      <c r="BR144" s="5" t="s">
        <v>108</v>
      </c>
      <c r="BS144" s="5" t="s">
        <v>1457</v>
      </c>
      <c r="BT144" s="5" t="s">
        <v>108</v>
      </c>
      <c r="BU144" s="5" t="s">
        <v>1458</v>
      </c>
      <c r="BV144" s="5" t="s">
        <v>108</v>
      </c>
      <c r="BW144" s="25" t="s">
        <v>1459</v>
      </c>
      <c r="BX144" s="5" t="s">
        <v>122</v>
      </c>
      <c r="BY144" s="10" t="s">
        <v>108</v>
      </c>
      <c r="BZ144" s="5" t="s">
        <v>121</v>
      </c>
      <c r="CA144" s="5" t="s">
        <v>108</v>
      </c>
      <c r="CB144" s="5" t="s">
        <v>108</v>
      </c>
      <c r="CC144" s="5" t="s">
        <v>108</v>
      </c>
      <c r="CD144" s="5" t="s">
        <v>108</v>
      </c>
      <c r="CE144" s="5" t="s">
        <v>108</v>
      </c>
      <c r="CF144" s="5" t="s">
        <v>108</v>
      </c>
      <c r="CG144" s="5" t="s">
        <v>108</v>
      </c>
      <c r="CH144" s="5" t="s">
        <v>108</v>
      </c>
      <c r="CI144" s="5" t="s">
        <v>108</v>
      </c>
      <c r="CJ144" s="5" t="s">
        <v>108</v>
      </c>
      <c r="CK144" s="5" t="s">
        <v>108</v>
      </c>
      <c r="CL144" s="5" t="s">
        <v>108</v>
      </c>
      <c r="CM144" s="5" t="s">
        <v>108</v>
      </c>
      <c r="CN144" s="5" t="s">
        <v>108</v>
      </c>
      <c r="CO144" s="5" t="s">
        <v>108</v>
      </c>
      <c r="CP144" s="5" t="s">
        <v>108</v>
      </c>
      <c r="CQ144" s="5" t="s">
        <v>108</v>
      </c>
      <c r="CR144" s="5" t="s">
        <v>108</v>
      </c>
      <c r="CS144" s="5" t="s">
        <v>108</v>
      </c>
      <c r="CT144" s="10" t="s">
        <v>1460</v>
      </c>
      <c r="CU144" s="5" t="s">
        <v>121</v>
      </c>
      <c r="CV144" s="5" t="s">
        <v>108</v>
      </c>
      <c r="CW144" s="5" t="s">
        <v>108</v>
      </c>
      <c r="CX144" s="5" t="s">
        <v>108</v>
      </c>
      <c r="CY144" s="13" t="s">
        <v>1461</v>
      </c>
      <c r="CZ144" s="6"/>
      <c r="DA144" s="6"/>
      <c r="DB144" s="6"/>
      <c r="DC144" s="6"/>
      <c r="DD144" s="6"/>
      <c r="DE144" s="6"/>
      <c r="DF144" s="6"/>
      <c r="DG144" s="6"/>
      <c r="DH144" s="6"/>
      <c r="DI144" s="6"/>
    </row>
    <row r="145">
      <c r="A145" s="5" t="s">
        <v>103</v>
      </c>
      <c r="B145" s="5" t="s">
        <v>1332</v>
      </c>
      <c r="C145" s="5" t="s">
        <v>1450</v>
      </c>
      <c r="D145" s="5">
        <v>1638.0</v>
      </c>
      <c r="E145" s="5" t="s">
        <v>108</v>
      </c>
      <c r="F145" s="5">
        <v>1996.0</v>
      </c>
      <c r="G145" s="5" t="s">
        <v>138</v>
      </c>
      <c r="H145" s="5">
        <v>9.0</v>
      </c>
      <c r="I145" s="5" t="s">
        <v>139</v>
      </c>
      <c r="J145" s="5" t="s">
        <v>110</v>
      </c>
      <c r="K145" s="5" t="s">
        <v>111</v>
      </c>
      <c r="L145" s="5" t="s">
        <v>108</v>
      </c>
      <c r="M145" s="5" t="s">
        <v>281</v>
      </c>
      <c r="N145" s="5">
        <v>1.0</v>
      </c>
      <c r="O145" s="10" t="s">
        <v>1462</v>
      </c>
      <c r="P145" s="5" t="s">
        <v>1463</v>
      </c>
      <c r="Q145" s="5" t="s">
        <v>1464</v>
      </c>
      <c r="R145" s="5" t="s">
        <v>108</v>
      </c>
      <c r="S145" s="5" t="s">
        <v>108</v>
      </c>
      <c r="T145" s="5" t="s">
        <v>108</v>
      </c>
      <c r="U145" s="5" t="s">
        <v>108</v>
      </c>
      <c r="V145" s="5" t="s">
        <v>108</v>
      </c>
      <c r="W145" s="5" t="s">
        <v>108</v>
      </c>
      <c r="X145" s="5">
        <v>1500.0</v>
      </c>
      <c r="Y145" s="5">
        <v>69.0</v>
      </c>
      <c r="Z145" s="5" t="s">
        <v>108</v>
      </c>
      <c r="AA145" s="5" t="s">
        <v>108</v>
      </c>
      <c r="AB145" s="5" t="s">
        <v>108</v>
      </c>
      <c r="AC145" s="5" t="s">
        <v>1465</v>
      </c>
      <c r="AD145" s="5" t="s">
        <v>108</v>
      </c>
      <c r="AE145" s="5" t="s">
        <v>108</v>
      </c>
      <c r="AF145" s="5" t="s">
        <v>108</v>
      </c>
      <c r="AG145" s="5" t="s">
        <v>108</v>
      </c>
      <c r="AH145" s="5" t="s">
        <v>108</v>
      </c>
      <c r="AI145" s="23" t="s">
        <v>108</v>
      </c>
      <c r="AJ145" s="22" t="s">
        <v>108</v>
      </c>
      <c r="AK145" s="5" t="s">
        <v>108</v>
      </c>
      <c r="AL145" s="10" t="s">
        <v>108</v>
      </c>
      <c r="AM145" s="5">
        <v>1.0</v>
      </c>
      <c r="AN145" s="5">
        <v>7.5</v>
      </c>
      <c r="AO145" s="5" t="s">
        <v>108</v>
      </c>
      <c r="AP145" s="5" t="s">
        <v>108</v>
      </c>
      <c r="AQ145" s="5" t="s">
        <v>108</v>
      </c>
      <c r="AR145" s="5" t="s">
        <v>108</v>
      </c>
      <c r="AS145" s="5" t="s">
        <v>108</v>
      </c>
      <c r="AT145" s="5" t="s">
        <v>108</v>
      </c>
      <c r="AU145" s="5" t="s">
        <v>108</v>
      </c>
      <c r="AV145" s="5" t="s">
        <v>108</v>
      </c>
      <c r="AW145" s="5" t="s">
        <v>456</v>
      </c>
      <c r="AX145" s="5" t="s">
        <v>108</v>
      </c>
      <c r="AY145" s="5" t="s">
        <v>108</v>
      </c>
      <c r="AZ145" s="5" t="s">
        <v>108</v>
      </c>
      <c r="BA145" s="5" t="s">
        <v>108</v>
      </c>
      <c r="BB145" s="5" t="s">
        <v>108</v>
      </c>
      <c r="BC145" s="5" t="s">
        <v>108</v>
      </c>
      <c r="BD145" s="5" t="s">
        <v>108</v>
      </c>
      <c r="BE145" s="5" t="s">
        <v>108</v>
      </c>
      <c r="BF145" s="5" t="s">
        <v>108</v>
      </c>
      <c r="BG145" s="5" t="s">
        <v>108</v>
      </c>
      <c r="BH145" s="5" t="s">
        <v>108</v>
      </c>
      <c r="BI145" s="5" t="s">
        <v>108</v>
      </c>
      <c r="BJ145" s="5" t="s">
        <v>108</v>
      </c>
      <c r="BK145" s="5" t="s">
        <v>108</v>
      </c>
      <c r="BL145" s="5" t="s">
        <v>108</v>
      </c>
      <c r="BM145" s="5" t="s">
        <v>108</v>
      </c>
      <c r="BN145" s="5" t="s">
        <v>108</v>
      </c>
      <c r="BO145" s="5" t="s">
        <v>108</v>
      </c>
      <c r="BP145" s="5" t="s">
        <v>108</v>
      </c>
      <c r="BQ145" s="5" t="s">
        <v>108</v>
      </c>
      <c r="BR145" s="5" t="s">
        <v>108</v>
      </c>
      <c r="BS145" s="5" t="s">
        <v>1387</v>
      </c>
      <c r="BT145" s="5" t="s">
        <v>108</v>
      </c>
      <c r="BU145" s="5" t="s">
        <v>1466</v>
      </c>
      <c r="BV145" s="5" t="s">
        <v>108</v>
      </c>
      <c r="BW145" s="5" t="s">
        <v>108</v>
      </c>
      <c r="BX145" s="5" t="s">
        <v>108</v>
      </c>
      <c r="BY145" s="10" t="s">
        <v>108</v>
      </c>
      <c r="BZ145" s="10" t="s">
        <v>108</v>
      </c>
      <c r="CA145" s="5" t="s">
        <v>371</v>
      </c>
      <c r="CB145" s="5" t="s">
        <v>108</v>
      </c>
      <c r="CC145" s="5" t="s">
        <v>108</v>
      </c>
      <c r="CD145" s="5" t="s">
        <v>108</v>
      </c>
      <c r="CE145" s="5" t="s">
        <v>108</v>
      </c>
      <c r="CF145" s="5" t="s">
        <v>108</v>
      </c>
      <c r="CG145" s="5" t="s">
        <v>108</v>
      </c>
      <c r="CH145" s="5" t="s">
        <v>108</v>
      </c>
      <c r="CI145" s="5" t="s">
        <v>108</v>
      </c>
      <c r="CJ145" s="5" t="s">
        <v>108</v>
      </c>
      <c r="CK145" s="5" t="s">
        <v>108</v>
      </c>
      <c r="CL145" s="5" t="s">
        <v>108</v>
      </c>
      <c r="CM145" s="5" t="s">
        <v>108</v>
      </c>
      <c r="CN145" s="5" t="s">
        <v>108</v>
      </c>
      <c r="CO145" s="5" t="s">
        <v>108</v>
      </c>
      <c r="CP145" s="5" t="s">
        <v>108</v>
      </c>
      <c r="CQ145" s="5" t="s">
        <v>108</v>
      </c>
      <c r="CR145" s="5" t="s">
        <v>108</v>
      </c>
      <c r="CS145" s="5" t="s">
        <v>108</v>
      </c>
      <c r="CT145" s="5" t="s">
        <v>108</v>
      </c>
      <c r="CU145" s="5" t="s">
        <v>108</v>
      </c>
      <c r="CV145" s="5" t="s">
        <v>108</v>
      </c>
      <c r="CW145" s="5" t="s">
        <v>108</v>
      </c>
      <c r="CX145" s="5" t="s">
        <v>108</v>
      </c>
      <c r="CY145" s="13" t="s">
        <v>1467</v>
      </c>
      <c r="CZ145" s="6"/>
      <c r="DA145" s="6"/>
      <c r="DB145" s="6"/>
      <c r="DC145" s="6"/>
      <c r="DD145" s="6"/>
      <c r="DE145" s="6"/>
      <c r="DF145" s="6"/>
      <c r="DG145" s="6"/>
      <c r="DH145" s="6"/>
      <c r="DI145" s="6"/>
    </row>
    <row r="146">
      <c r="A146" s="5" t="s">
        <v>103</v>
      </c>
      <c r="B146" s="5" t="s">
        <v>1332</v>
      </c>
      <c r="C146" s="5" t="s">
        <v>1468</v>
      </c>
      <c r="D146" s="5">
        <v>2931.0</v>
      </c>
      <c r="E146" s="5" t="s">
        <v>108</v>
      </c>
      <c r="F146" s="5">
        <v>2001.0</v>
      </c>
      <c r="G146" s="5" t="s">
        <v>152</v>
      </c>
      <c r="H146" s="5">
        <v>29.0</v>
      </c>
      <c r="I146" s="5" t="s">
        <v>153</v>
      </c>
      <c r="J146" s="5" t="s">
        <v>110</v>
      </c>
      <c r="K146" s="5" t="s">
        <v>111</v>
      </c>
      <c r="L146" s="5" t="s">
        <v>108</v>
      </c>
      <c r="M146" s="5" t="s">
        <v>281</v>
      </c>
      <c r="N146" s="5">
        <v>1.0</v>
      </c>
      <c r="O146" s="10" t="s">
        <v>1469</v>
      </c>
      <c r="P146" s="5" t="s">
        <v>1470</v>
      </c>
      <c r="Q146" s="5" t="s">
        <v>1471</v>
      </c>
      <c r="R146" s="5" t="s">
        <v>1472</v>
      </c>
      <c r="S146" s="5" t="s">
        <v>108</v>
      </c>
      <c r="T146" s="5" t="s">
        <v>108</v>
      </c>
      <c r="U146" s="5" t="s">
        <v>108</v>
      </c>
      <c r="V146" s="5" t="s">
        <v>108</v>
      </c>
      <c r="W146" s="5" t="s">
        <v>108</v>
      </c>
      <c r="X146" s="5">
        <v>130.0</v>
      </c>
      <c r="Y146" s="5" t="s">
        <v>108</v>
      </c>
      <c r="Z146" s="5" t="s">
        <v>170</v>
      </c>
      <c r="AA146" s="5" t="s">
        <v>144</v>
      </c>
      <c r="AB146" s="5">
        <v>65.0</v>
      </c>
      <c r="AC146" s="5" t="s">
        <v>1473</v>
      </c>
      <c r="AD146" s="5" t="s">
        <v>108</v>
      </c>
      <c r="AE146" s="5" t="s">
        <v>108</v>
      </c>
      <c r="AF146" s="5" t="s">
        <v>108</v>
      </c>
      <c r="AG146" s="5" t="s">
        <v>108</v>
      </c>
      <c r="AH146" s="5" t="s">
        <v>108</v>
      </c>
      <c r="AI146" s="23">
        <v>4.572</v>
      </c>
      <c r="AJ146" s="22">
        <v>15.0</v>
      </c>
      <c r="AK146" s="24">
        <f t="shared" ref="AK146:AK148" si="43">CONVERT(AJ146, "ft", "yd")</f>
        <v>5</v>
      </c>
      <c r="AL146" s="10" t="s">
        <v>108</v>
      </c>
      <c r="AM146" s="5">
        <v>1.0</v>
      </c>
      <c r="AN146" s="5">
        <v>8.0</v>
      </c>
      <c r="AO146" s="5" t="s">
        <v>108</v>
      </c>
      <c r="AP146" s="5" t="s">
        <v>108</v>
      </c>
      <c r="AQ146" s="5" t="s">
        <v>108</v>
      </c>
      <c r="AR146" s="5" t="s">
        <v>108</v>
      </c>
      <c r="AS146" s="5" t="s">
        <v>108</v>
      </c>
      <c r="AT146" s="5" t="s">
        <v>108</v>
      </c>
      <c r="AU146" s="5" t="s">
        <v>108</v>
      </c>
      <c r="AV146" s="5" t="s">
        <v>108</v>
      </c>
      <c r="AW146" s="5" t="s">
        <v>108</v>
      </c>
      <c r="AX146" s="5" t="s">
        <v>108</v>
      </c>
      <c r="AY146" s="5" t="s">
        <v>108</v>
      </c>
      <c r="AZ146" s="5" t="s">
        <v>108</v>
      </c>
      <c r="BA146" s="5" t="s">
        <v>108</v>
      </c>
      <c r="BB146" s="5" t="s">
        <v>108</v>
      </c>
      <c r="BC146" s="5" t="s">
        <v>108</v>
      </c>
      <c r="BD146" s="5" t="s">
        <v>108</v>
      </c>
      <c r="BE146" s="5" t="s">
        <v>108</v>
      </c>
      <c r="BF146" s="5" t="s">
        <v>108</v>
      </c>
      <c r="BG146" s="5" t="s">
        <v>108</v>
      </c>
      <c r="BH146" s="5" t="s">
        <v>108</v>
      </c>
      <c r="BI146" s="5" t="s">
        <v>108</v>
      </c>
      <c r="BJ146" s="5" t="s">
        <v>108</v>
      </c>
      <c r="BK146" s="5" t="s">
        <v>108</v>
      </c>
      <c r="BL146" s="5" t="s">
        <v>108</v>
      </c>
      <c r="BM146" s="5" t="s">
        <v>108</v>
      </c>
      <c r="BN146" s="5" t="s">
        <v>108</v>
      </c>
      <c r="BO146" s="5" t="s">
        <v>108</v>
      </c>
      <c r="BP146" s="5" t="s">
        <v>108</v>
      </c>
      <c r="BQ146" s="5" t="s">
        <v>108</v>
      </c>
      <c r="BR146" s="5" t="s">
        <v>121</v>
      </c>
      <c r="BS146" s="5" t="s">
        <v>108</v>
      </c>
      <c r="BT146" s="5" t="s">
        <v>108</v>
      </c>
      <c r="BU146" s="5" t="s">
        <v>1474</v>
      </c>
      <c r="BV146" s="5" t="s">
        <v>121</v>
      </c>
      <c r="BW146" s="5" t="s">
        <v>108</v>
      </c>
      <c r="BX146" s="5" t="s">
        <v>108</v>
      </c>
      <c r="BY146" s="10" t="s">
        <v>108</v>
      </c>
      <c r="BZ146" s="10" t="s">
        <v>108</v>
      </c>
      <c r="CA146" s="5" t="s">
        <v>108</v>
      </c>
      <c r="CB146" s="5" t="s">
        <v>108</v>
      </c>
      <c r="CC146" s="5" t="s">
        <v>108</v>
      </c>
      <c r="CD146" s="5" t="s">
        <v>108</v>
      </c>
      <c r="CE146" s="5" t="s">
        <v>108</v>
      </c>
      <c r="CF146" s="5" t="s">
        <v>108</v>
      </c>
      <c r="CG146" s="5" t="s">
        <v>108</v>
      </c>
      <c r="CH146" s="5" t="s">
        <v>108</v>
      </c>
      <c r="CI146" s="5" t="s">
        <v>108</v>
      </c>
      <c r="CJ146" s="5" t="s">
        <v>108</v>
      </c>
      <c r="CK146" s="5" t="s">
        <v>108</v>
      </c>
      <c r="CL146" s="5" t="s">
        <v>108</v>
      </c>
      <c r="CM146" s="5" t="s">
        <v>108</v>
      </c>
      <c r="CN146" s="5" t="s">
        <v>108</v>
      </c>
      <c r="CO146" s="5" t="s">
        <v>108</v>
      </c>
      <c r="CP146" s="5" t="s">
        <v>108</v>
      </c>
      <c r="CQ146" s="5" t="s">
        <v>108</v>
      </c>
      <c r="CR146" s="5" t="s">
        <v>108</v>
      </c>
      <c r="CS146" s="5" t="s">
        <v>108</v>
      </c>
      <c r="CT146" s="10" t="s">
        <v>1475</v>
      </c>
      <c r="CU146" s="5" t="s">
        <v>108</v>
      </c>
      <c r="CV146" s="5" t="s">
        <v>108</v>
      </c>
      <c r="CW146" s="5" t="s">
        <v>108</v>
      </c>
      <c r="CX146" s="5" t="s">
        <v>108</v>
      </c>
      <c r="CY146" s="13" t="s">
        <v>1476</v>
      </c>
      <c r="CZ146" s="6"/>
      <c r="DA146" s="6"/>
      <c r="DB146" s="6"/>
      <c r="DC146" s="6"/>
      <c r="DD146" s="6"/>
      <c r="DE146" s="6"/>
      <c r="DF146" s="6"/>
      <c r="DG146" s="6"/>
      <c r="DH146" s="6"/>
      <c r="DI146" s="6"/>
    </row>
    <row r="147">
      <c r="A147" s="5" t="s">
        <v>103</v>
      </c>
      <c r="B147" s="5" t="s">
        <v>1332</v>
      </c>
      <c r="C147" s="5" t="s">
        <v>1468</v>
      </c>
      <c r="D147" s="5">
        <v>18972.0</v>
      </c>
      <c r="E147" s="5" t="s">
        <v>1477</v>
      </c>
      <c r="F147" s="5">
        <v>2003.0</v>
      </c>
      <c r="G147" s="5" t="s">
        <v>166</v>
      </c>
      <c r="H147" s="5" t="s">
        <v>108</v>
      </c>
      <c r="I147" s="5" t="s">
        <v>153</v>
      </c>
      <c r="J147" s="5" t="s">
        <v>110</v>
      </c>
      <c r="K147" s="5" t="s">
        <v>111</v>
      </c>
      <c r="L147" s="5" t="s">
        <v>108</v>
      </c>
      <c r="M147" s="5" t="s">
        <v>218</v>
      </c>
      <c r="N147" s="5">
        <v>1.0</v>
      </c>
      <c r="O147" s="10" t="s">
        <v>1478</v>
      </c>
      <c r="P147" s="5" t="s">
        <v>108</v>
      </c>
      <c r="Q147" s="5" t="s">
        <v>1479</v>
      </c>
      <c r="R147" s="5" t="s">
        <v>108</v>
      </c>
      <c r="S147" s="5" t="s">
        <v>108</v>
      </c>
      <c r="T147" s="5" t="s">
        <v>108</v>
      </c>
      <c r="U147" s="5" t="s">
        <v>108</v>
      </c>
      <c r="V147" s="5" t="s">
        <v>108</v>
      </c>
      <c r="W147" s="5" t="s">
        <v>108</v>
      </c>
      <c r="X147" s="5">
        <v>2300.0</v>
      </c>
      <c r="Y147" s="5" t="s">
        <v>108</v>
      </c>
      <c r="Z147" s="5" t="s">
        <v>170</v>
      </c>
      <c r="AA147" s="5" t="s">
        <v>108</v>
      </c>
      <c r="AB147" s="5" t="s">
        <v>108</v>
      </c>
      <c r="AC147" s="5" t="s">
        <v>1480</v>
      </c>
      <c r="AD147" s="5" t="s">
        <v>108</v>
      </c>
      <c r="AE147" s="5" t="s">
        <v>108</v>
      </c>
      <c r="AF147" s="5" t="s">
        <v>108</v>
      </c>
      <c r="AG147" s="5" t="s">
        <v>108</v>
      </c>
      <c r="AH147" s="5">
        <v>1.0</v>
      </c>
      <c r="AI147" s="7">
        <f t="shared" ref="AI147:AI148" si="44">CONVERT(AJ147, "ft", "m")</f>
        <v>27.432</v>
      </c>
      <c r="AJ147" s="22">
        <v>90.0</v>
      </c>
      <c r="AK147" s="24">
        <f t="shared" si="43"/>
        <v>30</v>
      </c>
      <c r="AL147" s="10" t="s">
        <v>108</v>
      </c>
      <c r="AM147" s="5">
        <v>1.0</v>
      </c>
      <c r="AN147" s="5">
        <v>7.5</v>
      </c>
      <c r="AO147" s="5" t="s">
        <v>108</v>
      </c>
      <c r="AP147" s="5" t="s">
        <v>108</v>
      </c>
      <c r="AQ147" s="5" t="s">
        <v>108</v>
      </c>
      <c r="AR147" s="5" t="s">
        <v>108</v>
      </c>
      <c r="AS147" s="5" t="s">
        <v>108</v>
      </c>
      <c r="AT147" s="5" t="s">
        <v>108</v>
      </c>
      <c r="AU147" s="5" t="s">
        <v>108</v>
      </c>
      <c r="AV147" s="5" t="s">
        <v>108</v>
      </c>
      <c r="AW147" s="5" t="s">
        <v>561</v>
      </c>
      <c r="AX147" s="5" t="s">
        <v>108</v>
      </c>
      <c r="AY147" s="5" t="s">
        <v>235</v>
      </c>
      <c r="AZ147" s="5">
        <v>3.5</v>
      </c>
      <c r="BA147" s="5" t="s">
        <v>108</v>
      </c>
      <c r="BB147" s="5" t="s">
        <v>173</v>
      </c>
      <c r="BC147" s="5" t="s">
        <v>108</v>
      </c>
      <c r="BD147" s="5" t="s">
        <v>983</v>
      </c>
      <c r="BE147" s="5" t="s">
        <v>108</v>
      </c>
      <c r="BF147" s="5" t="s">
        <v>108</v>
      </c>
      <c r="BG147" s="5" t="s">
        <v>108</v>
      </c>
      <c r="BH147" s="5" t="s">
        <v>108</v>
      </c>
      <c r="BI147" s="5" t="s">
        <v>108</v>
      </c>
      <c r="BJ147" s="5" t="s">
        <v>1481</v>
      </c>
      <c r="BK147" s="5" t="s">
        <v>108</v>
      </c>
      <c r="BL147" s="5" t="s">
        <v>1482</v>
      </c>
      <c r="BM147" s="5" t="s">
        <v>1483</v>
      </c>
      <c r="BN147" s="5" t="s">
        <v>108</v>
      </c>
      <c r="BO147" s="5" t="s">
        <v>108</v>
      </c>
      <c r="BP147" s="5" t="s">
        <v>108</v>
      </c>
      <c r="BQ147" s="5" t="s">
        <v>690</v>
      </c>
      <c r="BR147" s="5" t="s">
        <v>121</v>
      </c>
      <c r="BS147" s="5" t="s">
        <v>1484</v>
      </c>
      <c r="BT147" s="5" t="s">
        <v>108</v>
      </c>
      <c r="BU147" s="5" t="s">
        <v>1485</v>
      </c>
      <c r="BV147" s="5" t="s">
        <v>108</v>
      </c>
      <c r="BW147" s="5" t="s">
        <v>1486</v>
      </c>
      <c r="BX147" s="5" t="s">
        <v>122</v>
      </c>
      <c r="BY147" s="10" t="s">
        <v>108</v>
      </c>
      <c r="BZ147" s="10" t="s">
        <v>108</v>
      </c>
      <c r="CA147" s="5" t="s">
        <v>108</v>
      </c>
      <c r="CB147" s="5" t="s">
        <v>108</v>
      </c>
      <c r="CC147" s="5" t="s">
        <v>108</v>
      </c>
      <c r="CD147" s="5" t="s">
        <v>108</v>
      </c>
      <c r="CE147" s="5" t="s">
        <v>108</v>
      </c>
      <c r="CF147" s="5" t="s">
        <v>108</v>
      </c>
      <c r="CG147" s="5" t="s">
        <v>108</v>
      </c>
      <c r="CH147" s="5" t="s">
        <v>108</v>
      </c>
      <c r="CI147" s="5" t="s">
        <v>108</v>
      </c>
      <c r="CJ147" s="5" t="s">
        <v>108</v>
      </c>
      <c r="CK147" s="5" t="s">
        <v>108</v>
      </c>
      <c r="CL147" s="5" t="s">
        <v>108</v>
      </c>
      <c r="CM147" s="5" t="s">
        <v>108</v>
      </c>
      <c r="CN147" s="5" t="s">
        <v>108</v>
      </c>
      <c r="CO147" s="5" t="s">
        <v>108</v>
      </c>
      <c r="CP147" s="5" t="s">
        <v>108</v>
      </c>
      <c r="CQ147" s="5" t="s">
        <v>108</v>
      </c>
      <c r="CR147" s="5" t="s">
        <v>108</v>
      </c>
      <c r="CS147" s="5" t="s">
        <v>108</v>
      </c>
      <c r="CT147" s="10" t="s">
        <v>1487</v>
      </c>
      <c r="CU147" s="5" t="s">
        <v>108</v>
      </c>
      <c r="CV147" s="5" t="s">
        <v>121</v>
      </c>
      <c r="CW147" s="5" t="s">
        <v>108</v>
      </c>
      <c r="CX147" s="5" t="s">
        <v>108</v>
      </c>
      <c r="CY147" s="13" t="s">
        <v>1488</v>
      </c>
      <c r="CZ147" s="6"/>
      <c r="DA147" s="6"/>
      <c r="DB147" s="6"/>
      <c r="DC147" s="6"/>
      <c r="DD147" s="6"/>
      <c r="DE147" s="6"/>
      <c r="DF147" s="6"/>
      <c r="DG147" s="6"/>
      <c r="DH147" s="6"/>
      <c r="DI147" s="6"/>
    </row>
    <row r="148">
      <c r="A148" s="5" t="s">
        <v>103</v>
      </c>
      <c r="B148" s="5" t="s">
        <v>1332</v>
      </c>
      <c r="C148" s="5" t="s">
        <v>1489</v>
      </c>
      <c r="D148" s="5">
        <v>58768.0</v>
      </c>
      <c r="E148" s="5" t="s">
        <v>683</v>
      </c>
      <c r="F148" s="5">
        <v>2017.0</v>
      </c>
      <c r="G148" s="5" t="s">
        <v>138</v>
      </c>
      <c r="H148" s="5" t="s">
        <v>108</v>
      </c>
      <c r="I148" s="5" t="s">
        <v>139</v>
      </c>
      <c r="J148" s="5" t="s">
        <v>110</v>
      </c>
      <c r="K148" s="5" t="s">
        <v>111</v>
      </c>
      <c r="L148" s="5" t="s">
        <v>108</v>
      </c>
      <c r="M148" s="5" t="s">
        <v>281</v>
      </c>
      <c r="N148" s="5">
        <v>1.0</v>
      </c>
      <c r="O148" s="26" t="s">
        <v>1490</v>
      </c>
      <c r="P148" s="5" t="s">
        <v>1491</v>
      </c>
      <c r="Q148" s="5" t="s">
        <v>1492</v>
      </c>
      <c r="R148" s="5" t="s">
        <v>1493</v>
      </c>
      <c r="S148" s="5" t="s">
        <v>108</v>
      </c>
      <c r="T148" s="5" t="s">
        <v>108</v>
      </c>
      <c r="U148" s="5" t="s">
        <v>108</v>
      </c>
      <c r="V148" s="5" t="s">
        <v>108</v>
      </c>
      <c r="W148" s="5" t="s">
        <v>108</v>
      </c>
      <c r="X148" s="5">
        <v>2300.0</v>
      </c>
      <c r="Y148" s="5" t="s">
        <v>108</v>
      </c>
      <c r="Z148" s="5" t="s">
        <v>108</v>
      </c>
      <c r="AA148" s="5" t="s">
        <v>108</v>
      </c>
      <c r="AB148" s="5" t="s">
        <v>108</v>
      </c>
      <c r="AC148" s="5" t="s">
        <v>287</v>
      </c>
      <c r="AD148" s="5" t="s">
        <v>108</v>
      </c>
      <c r="AE148" s="5" t="s">
        <v>108</v>
      </c>
      <c r="AF148" s="5" t="s">
        <v>108</v>
      </c>
      <c r="AG148" s="5" t="s">
        <v>108</v>
      </c>
      <c r="AH148" s="6">
        <f>2/60</f>
        <v>0.03333333333</v>
      </c>
      <c r="AI148" s="7">
        <f t="shared" si="44"/>
        <v>9.144</v>
      </c>
      <c r="AJ148" s="22">
        <v>30.0</v>
      </c>
      <c r="AK148" s="24">
        <f t="shared" si="43"/>
        <v>10</v>
      </c>
      <c r="AL148" s="10" t="s">
        <v>108</v>
      </c>
      <c r="AM148" s="5">
        <v>1.0</v>
      </c>
      <c r="AN148" s="5">
        <v>7.5</v>
      </c>
      <c r="AO148" s="5" t="s">
        <v>108</v>
      </c>
      <c r="AP148" s="5" t="s">
        <v>108</v>
      </c>
      <c r="AQ148" s="5" t="s">
        <v>108</v>
      </c>
      <c r="AR148" s="5" t="s">
        <v>108</v>
      </c>
      <c r="AS148" s="5" t="s">
        <v>108</v>
      </c>
      <c r="AT148" s="5">
        <v>400.0</v>
      </c>
      <c r="AU148" s="5" t="s">
        <v>108</v>
      </c>
      <c r="AV148" s="5" t="s">
        <v>108</v>
      </c>
      <c r="AW148" s="5" t="s">
        <v>173</v>
      </c>
      <c r="AX148" s="5" t="s">
        <v>108</v>
      </c>
      <c r="AY148" s="5" t="s">
        <v>108</v>
      </c>
      <c r="AZ148" s="5">
        <v>2.0</v>
      </c>
      <c r="BA148" s="5" t="s">
        <v>108</v>
      </c>
      <c r="BB148" s="5" t="s">
        <v>108</v>
      </c>
      <c r="BC148" s="5" t="s">
        <v>108</v>
      </c>
      <c r="BD148" s="5" t="s">
        <v>108</v>
      </c>
      <c r="BE148" s="5" t="s">
        <v>108</v>
      </c>
      <c r="BF148" s="5" t="s">
        <v>108</v>
      </c>
      <c r="BG148" s="5" t="s">
        <v>108</v>
      </c>
      <c r="BH148" s="5" t="s">
        <v>108</v>
      </c>
      <c r="BI148" s="5" t="s">
        <v>108</v>
      </c>
      <c r="BJ148" s="5" t="s">
        <v>108</v>
      </c>
      <c r="BK148" s="5" t="s">
        <v>108</v>
      </c>
      <c r="BL148" s="5" t="s">
        <v>321</v>
      </c>
      <c r="BM148" s="5" t="s">
        <v>659</v>
      </c>
      <c r="BN148" s="5" t="s">
        <v>108</v>
      </c>
      <c r="BO148" s="5" t="s">
        <v>108</v>
      </c>
      <c r="BP148" s="5" t="s">
        <v>108</v>
      </c>
      <c r="BQ148" s="5" t="s">
        <v>1494</v>
      </c>
      <c r="BR148" s="5" t="s">
        <v>108</v>
      </c>
      <c r="BS148" s="5" t="s">
        <v>1495</v>
      </c>
      <c r="BT148" s="5" t="s">
        <v>108</v>
      </c>
      <c r="BU148" s="5" t="s">
        <v>1496</v>
      </c>
      <c r="BV148" s="5" t="s">
        <v>121</v>
      </c>
      <c r="BW148" s="5" t="s">
        <v>1497</v>
      </c>
      <c r="BX148" s="5" t="s">
        <v>122</v>
      </c>
      <c r="BY148" s="10" t="s">
        <v>351</v>
      </c>
      <c r="BZ148" s="5" t="s">
        <v>121</v>
      </c>
      <c r="CA148" s="5" t="s">
        <v>108</v>
      </c>
      <c r="CB148" s="5" t="s">
        <v>108</v>
      </c>
      <c r="CC148" s="5" t="s">
        <v>108</v>
      </c>
      <c r="CD148" s="5" t="s">
        <v>108</v>
      </c>
      <c r="CE148" s="5" t="s">
        <v>108</v>
      </c>
      <c r="CF148" s="5" t="s">
        <v>108</v>
      </c>
      <c r="CG148" s="5" t="s">
        <v>108</v>
      </c>
      <c r="CH148" s="5" t="s">
        <v>108</v>
      </c>
      <c r="CI148" s="5" t="s">
        <v>108</v>
      </c>
      <c r="CJ148" s="5" t="s">
        <v>108</v>
      </c>
      <c r="CK148" s="5" t="s">
        <v>108</v>
      </c>
      <c r="CL148" s="5" t="s">
        <v>108</v>
      </c>
      <c r="CM148" s="5" t="s">
        <v>108</v>
      </c>
      <c r="CN148" s="5" t="s">
        <v>108</v>
      </c>
      <c r="CO148" s="5" t="s">
        <v>108</v>
      </c>
      <c r="CP148" s="5" t="s">
        <v>108</v>
      </c>
      <c r="CQ148" s="5" t="s">
        <v>108</v>
      </c>
      <c r="CR148" s="5" t="s">
        <v>108</v>
      </c>
      <c r="CS148" s="5" t="s">
        <v>1498</v>
      </c>
      <c r="CT148" s="26" t="s">
        <v>1499</v>
      </c>
      <c r="CU148" s="5" t="s">
        <v>108</v>
      </c>
      <c r="CV148" s="5" t="s">
        <v>108</v>
      </c>
      <c r="CW148" s="5" t="s">
        <v>108</v>
      </c>
      <c r="CX148" s="5" t="s">
        <v>108</v>
      </c>
      <c r="CY148" s="13" t="s">
        <v>1500</v>
      </c>
      <c r="CZ148" s="6"/>
      <c r="DA148" s="6"/>
      <c r="DB148" s="6"/>
      <c r="DC148" s="6"/>
      <c r="DD148" s="6"/>
      <c r="DE148" s="6"/>
      <c r="DF148" s="6"/>
      <c r="DG148" s="6"/>
      <c r="DH148" s="6"/>
      <c r="DI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5" t="s">
        <v>108</v>
      </c>
      <c r="AF149" s="6"/>
      <c r="AG149" s="6"/>
      <c r="AH149" s="6"/>
      <c r="AI149" s="7"/>
      <c r="AJ149" s="8"/>
      <c r="AK149" s="24"/>
      <c r="AL149" s="10"/>
      <c r="AM149" s="6"/>
      <c r="AN149" s="6"/>
      <c r="AO149" s="6"/>
      <c r="AP149" s="6"/>
      <c r="AQ149" s="6"/>
      <c r="AR149" s="6"/>
      <c r="AS149" s="6"/>
      <c r="AT149" s="6"/>
      <c r="AU149" s="5"/>
      <c r="AV149" s="5"/>
      <c r="AW149" s="6"/>
      <c r="AX149" s="6"/>
      <c r="AY149" s="6"/>
      <c r="AZ149" s="6"/>
      <c r="BA149" s="6"/>
      <c r="BB149" s="6"/>
      <c r="BC149" s="6"/>
      <c r="BD149" s="6"/>
      <c r="BE149" s="5" t="s">
        <v>108</v>
      </c>
      <c r="BF149" s="6"/>
      <c r="BG149" s="6"/>
      <c r="BH149" s="5" t="s">
        <v>108</v>
      </c>
      <c r="BI149" s="6"/>
      <c r="BJ149" s="6"/>
      <c r="BK149" s="6"/>
      <c r="BL149" s="6"/>
      <c r="BM149" s="6"/>
      <c r="BN149" s="6"/>
      <c r="BO149" s="6"/>
      <c r="BP149" s="6"/>
      <c r="BQ149" s="6"/>
      <c r="BR149" s="6"/>
      <c r="BS149" s="6"/>
      <c r="BT149" s="6"/>
      <c r="BU149" s="6"/>
      <c r="BV149" s="6"/>
      <c r="BW149" s="6"/>
      <c r="BX149" s="6"/>
      <c r="BY149" s="10" t="s">
        <v>108</v>
      </c>
      <c r="BZ149" s="10" t="s">
        <v>108</v>
      </c>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row>
    <row r="150">
      <c r="A150" s="5" t="s">
        <v>103</v>
      </c>
      <c r="B150" s="5" t="s">
        <v>1501</v>
      </c>
      <c r="C150" s="5" t="s">
        <v>1502</v>
      </c>
      <c r="D150" s="5">
        <v>26224.0</v>
      </c>
      <c r="E150" s="5" t="s">
        <v>1503</v>
      </c>
      <c r="F150" s="5">
        <v>1991.0</v>
      </c>
      <c r="G150" s="5" t="s">
        <v>497</v>
      </c>
      <c r="H150" s="5">
        <v>4.0</v>
      </c>
      <c r="I150" s="5" t="s">
        <v>139</v>
      </c>
      <c r="J150" s="5" t="s">
        <v>127</v>
      </c>
      <c r="K150" s="5" t="s">
        <v>202</v>
      </c>
      <c r="L150" s="5" t="s">
        <v>154</v>
      </c>
      <c r="M150" s="5" t="s">
        <v>108</v>
      </c>
      <c r="N150" s="5">
        <v>3.0</v>
      </c>
      <c r="O150" s="10" t="s">
        <v>1504</v>
      </c>
      <c r="P150" s="5" t="s">
        <v>108</v>
      </c>
      <c r="Q150" s="5" t="s">
        <v>1505</v>
      </c>
      <c r="R150" s="5" t="s">
        <v>1506</v>
      </c>
      <c r="S150" s="5" t="s">
        <v>108</v>
      </c>
      <c r="T150" s="5" t="s">
        <v>108</v>
      </c>
      <c r="U150" s="5" t="s">
        <v>108</v>
      </c>
      <c r="V150" s="5" t="s">
        <v>108</v>
      </c>
      <c r="W150" s="5" t="s">
        <v>108</v>
      </c>
      <c r="X150" s="5">
        <v>800.0</v>
      </c>
      <c r="Y150" s="5" t="s">
        <v>108</v>
      </c>
      <c r="Z150" s="5" t="s">
        <v>820</v>
      </c>
      <c r="AA150" s="5" t="s">
        <v>223</v>
      </c>
      <c r="AB150" s="5">
        <v>14.0</v>
      </c>
      <c r="AC150" s="5" t="s">
        <v>1507</v>
      </c>
      <c r="AD150" s="5" t="s">
        <v>1508</v>
      </c>
      <c r="AE150" s="5" t="s">
        <v>108</v>
      </c>
      <c r="AF150" s="5" t="s">
        <v>108</v>
      </c>
      <c r="AG150" s="5" t="s">
        <v>108</v>
      </c>
      <c r="AH150" s="5" t="s">
        <v>108</v>
      </c>
      <c r="AI150" s="23" t="s">
        <v>108</v>
      </c>
      <c r="AJ150" s="22" t="s">
        <v>108</v>
      </c>
      <c r="AK150" s="5" t="s">
        <v>108</v>
      </c>
      <c r="AL150" s="10" t="s">
        <v>108</v>
      </c>
      <c r="AM150" s="5" t="s">
        <v>108</v>
      </c>
      <c r="AN150" s="5" t="s">
        <v>108</v>
      </c>
      <c r="AO150" s="5" t="s">
        <v>108</v>
      </c>
      <c r="AP150" s="5" t="s">
        <v>108</v>
      </c>
      <c r="AQ150" s="5" t="s">
        <v>108</v>
      </c>
      <c r="AR150" s="5" t="s">
        <v>108</v>
      </c>
      <c r="AS150" s="5" t="s">
        <v>108</v>
      </c>
      <c r="AT150" s="5" t="s">
        <v>108</v>
      </c>
      <c r="AU150" s="5" t="s">
        <v>108</v>
      </c>
      <c r="AV150" s="5" t="s">
        <v>108</v>
      </c>
      <c r="AW150" s="5" t="s">
        <v>108</v>
      </c>
      <c r="AX150" s="5" t="s">
        <v>108</v>
      </c>
      <c r="AY150" s="5" t="s">
        <v>108</v>
      </c>
      <c r="AZ150" s="5" t="s">
        <v>108</v>
      </c>
      <c r="BA150" s="5" t="s">
        <v>108</v>
      </c>
      <c r="BB150" s="5" t="s">
        <v>108</v>
      </c>
      <c r="BC150" s="5" t="s">
        <v>108</v>
      </c>
      <c r="BD150" s="5" t="s">
        <v>108</v>
      </c>
      <c r="BE150" s="5" t="s">
        <v>108</v>
      </c>
      <c r="BF150" s="5" t="s">
        <v>108</v>
      </c>
      <c r="BG150" s="5" t="s">
        <v>108</v>
      </c>
      <c r="BH150" s="5" t="s">
        <v>108</v>
      </c>
      <c r="BI150" s="5" t="s">
        <v>108</v>
      </c>
      <c r="BJ150" s="5" t="s">
        <v>108</v>
      </c>
      <c r="BK150" s="5" t="s">
        <v>108</v>
      </c>
      <c r="BL150" s="5" t="s">
        <v>108</v>
      </c>
      <c r="BM150" s="5" t="s">
        <v>108</v>
      </c>
      <c r="BN150" s="5" t="s">
        <v>108</v>
      </c>
      <c r="BO150" s="5" t="s">
        <v>108</v>
      </c>
      <c r="BP150" s="5" t="s">
        <v>108</v>
      </c>
      <c r="BQ150" s="5" t="s">
        <v>108</v>
      </c>
      <c r="BR150" s="5" t="s">
        <v>108</v>
      </c>
      <c r="BS150" s="5" t="s">
        <v>108</v>
      </c>
      <c r="BT150" s="5" t="s">
        <v>108</v>
      </c>
      <c r="BU150" s="5" t="s">
        <v>108</v>
      </c>
      <c r="BV150" s="5" t="s">
        <v>108</v>
      </c>
      <c r="BW150" s="5" t="s">
        <v>108</v>
      </c>
      <c r="BX150" s="5" t="s">
        <v>108</v>
      </c>
      <c r="BY150" s="10" t="s">
        <v>108</v>
      </c>
      <c r="BZ150" s="10" t="s">
        <v>108</v>
      </c>
      <c r="CA150" s="5" t="s">
        <v>1049</v>
      </c>
      <c r="CB150" s="5" t="s">
        <v>121</v>
      </c>
      <c r="CC150" s="5" t="s">
        <v>1509</v>
      </c>
      <c r="CD150" s="5">
        <v>1.0</v>
      </c>
      <c r="CE150" s="5" t="s">
        <v>108</v>
      </c>
      <c r="CF150" s="5">
        <v>100.0</v>
      </c>
      <c r="CG150" s="5">
        <v>12.0</v>
      </c>
      <c r="CH150" s="5">
        <v>6.0</v>
      </c>
      <c r="CI150" s="5" t="s">
        <v>108</v>
      </c>
      <c r="CJ150" s="5" t="s">
        <v>108</v>
      </c>
      <c r="CK150" s="5" t="s">
        <v>108</v>
      </c>
      <c r="CL150" s="5" t="s">
        <v>108</v>
      </c>
      <c r="CM150" s="5" t="s">
        <v>108</v>
      </c>
      <c r="CN150" s="5" t="s">
        <v>108</v>
      </c>
      <c r="CO150" s="5" t="s">
        <v>108</v>
      </c>
      <c r="CP150" s="5" t="s">
        <v>108</v>
      </c>
      <c r="CQ150" s="5" t="s">
        <v>108</v>
      </c>
      <c r="CR150" s="5" t="s">
        <v>108</v>
      </c>
      <c r="CS150" s="5" t="s">
        <v>108</v>
      </c>
      <c r="CT150" s="10" t="s">
        <v>1510</v>
      </c>
      <c r="CU150" s="5" t="s">
        <v>108</v>
      </c>
      <c r="CV150" s="5" t="s">
        <v>108</v>
      </c>
      <c r="CW150" s="5" t="s">
        <v>108</v>
      </c>
      <c r="CX150" s="5" t="s">
        <v>108</v>
      </c>
      <c r="CY150" s="13" t="s">
        <v>1511</v>
      </c>
      <c r="CZ150" s="6"/>
      <c r="DA150" s="6"/>
      <c r="DB150" s="6"/>
      <c r="DC150" s="6"/>
      <c r="DD150" s="6"/>
      <c r="DE150" s="6"/>
      <c r="DF150" s="6"/>
      <c r="DG150" s="6"/>
      <c r="DH150" s="6"/>
      <c r="DI150" s="6"/>
    </row>
    <row r="151">
      <c r="A151" s="5" t="s">
        <v>103</v>
      </c>
      <c r="B151" s="5" t="s">
        <v>1501</v>
      </c>
      <c r="C151" s="5" t="s">
        <v>1502</v>
      </c>
      <c r="D151" s="5">
        <v>650.0</v>
      </c>
      <c r="E151" s="5" t="s">
        <v>108</v>
      </c>
      <c r="F151" s="5">
        <v>1995.0</v>
      </c>
      <c r="G151" s="5" t="s">
        <v>244</v>
      </c>
      <c r="H151" s="5">
        <v>15.0</v>
      </c>
      <c r="I151" s="5" t="s">
        <v>139</v>
      </c>
      <c r="J151" s="5" t="s">
        <v>127</v>
      </c>
      <c r="K151" s="5" t="s">
        <v>111</v>
      </c>
      <c r="L151" s="5" t="s">
        <v>108</v>
      </c>
      <c r="M151" s="5" t="s">
        <v>140</v>
      </c>
      <c r="N151" s="5">
        <v>1.0</v>
      </c>
      <c r="O151" s="10" t="s">
        <v>1512</v>
      </c>
      <c r="P151" s="5" t="s">
        <v>1513</v>
      </c>
      <c r="Q151" s="5" t="s">
        <v>1502</v>
      </c>
      <c r="R151" s="5" t="s">
        <v>108</v>
      </c>
      <c r="S151" s="5" t="s">
        <v>1514</v>
      </c>
      <c r="T151" s="5" t="s">
        <v>108</v>
      </c>
      <c r="U151" s="5" t="s">
        <v>108</v>
      </c>
      <c r="V151" s="5" t="s">
        <v>108</v>
      </c>
      <c r="W151" s="5" t="s">
        <v>108</v>
      </c>
      <c r="X151" s="5" t="s">
        <v>108</v>
      </c>
      <c r="Y151" s="5" t="s">
        <v>108</v>
      </c>
      <c r="Z151" s="5" t="s">
        <v>108</v>
      </c>
      <c r="AA151" s="5" t="s">
        <v>811</v>
      </c>
      <c r="AB151" s="5">
        <v>50.0</v>
      </c>
      <c r="AC151" s="5" t="s">
        <v>1515</v>
      </c>
      <c r="AD151" s="5" t="s">
        <v>1516</v>
      </c>
      <c r="AE151" s="5" t="s">
        <v>108</v>
      </c>
      <c r="AF151" s="5" t="s">
        <v>108</v>
      </c>
      <c r="AG151" s="5" t="s">
        <v>108</v>
      </c>
      <c r="AH151" s="5" t="s">
        <v>108</v>
      </c>
      <c r="AI151" s="7">
        <f>CONVERT(AJ151, "ft", "m")</f>
        <v>365.76</v>
      </c>
      <c r="AJ151" s="22">
        <v>1200.0</v>
      </c>
      <c r="AK151" s="24">
        <f>CONVERT(AJ151, "ft", "yd")</f>
        <v>400</v>
      </c>
      <c r="AL151" s="10" t="s">
        <v>108</v>
      </c>
      <c r="AM151" s="5">
        <v>1.0</v>
      </c>
      <c r="AN151" s="5">
        <v>6.0</v>
      </c>
      <c r="AO151" s="5" t="s">
        <v>108</v>
      </c>
      <c r="AP151" s="5" t="s">
        <v>108</v>
      </c>
      <c r="AQ151" s="5" t="s">
        <v>108</v>
      </c>
      <c r="AR151" s="5" t="s">
        <v>108</v>
      </c>
      <c r="AS151" s="5" t="s">
        <v>108</v>
      </c>
      <c r="AT151" s="5" t="s">
        <v>108</v>
      </c>
      <c r="AU151" s="5" t="s">
        <v>108</v>
      </c>
      <c r="AV151" s="5" t="s">
        <v>108</v>
      </c>
      <c r="AW151" s="5" t="s">
        <v>173</v>
      </c>
      <c r="AX151" s="5" t="s">
        <v>108</v>
      </c>
      <c r="AY151" s="5" t="s">
        <v>108</v>
      </c>
      <c r="AZ151" s="5" t="s">
        <v>108</v>
      </c>
      <c r="BA151" s="5" t="s">
        <v>108</v>
      </c>
      <c r="BB151" s="5" t="s">
        <v>108</v>
      </c>
      <c r="BC151" s="5" t="s">
        <v>108</v>
      </c>
      <c r="BD151" s="5" t="s">
        <v>108</v>
      </c>
      <c r="BE151" s="5" t="s">
        <v>108</v>
      </c>
      <c r="BF151" s="5" t="s">
        <v>108</v>
      </c>
      <c r="BG151" s="5" t="s">
        <v>108</v>
      </c>
      <c r="BH151" s="5" t="s">
        <v>108</v>
      </c>
      <c r="BI151" s="5" t="s">
        <v>108</v>
      </c>
      <c r="BJ151" s="5" t="s">
        <v>108</v>
      </c>
      <c r="BK151" s="5" t="s">
        <v>108</v>
      </c>
      <c r="BL151" s="5" t="s">
        <v>108</v>
      </c>
      <c r="BM151" s="5" t="s">
        <v>108</v>
      </c>
      <c r="BN151" s="5" t="s">
        <v>108</v>
      </c>
      <c r="BO151" s="5" t="s">
        <v>108</v>
      </c>
      <c r="BP151" s="5" t="s">
        <v>108</v>
      </c>
      <c r="BQ151" s="5" t="s">
        <v>108</v>
      </c>
      <c r="BR151" s="5" t="s">
        <v>108</v>
      </c>
      <c r="BS151" s="5" t="s">
        <v>108</v>
      </c>
      <c r="BT151" s="5" t="s">
        <v>108</v>
      </c>
      <c r="BU151" s="5" t="s">
        <v>1517</v>
      </c>
      <c r="BV151" s="5" t="s">
        <v>121</v>
      </c>
      <c r="BW151" s="5" t="s">
        <v>1518</v>
      </c>
      <c r="BX151" s="5" t="s">
        <v>449</v>
      </c>
      <c r="BY151" s="10" t="s">
        <v>108</v>
      </c>
      <c r="BZ151" s="10" t="s">
        <v>108</v>
      </c>
      <c r="CA151" s="5" t="s">
        <v>108</v>
      </c>
      <c r="CB151" s="5" t="s">
        <v>108</v>
      </c>
      <c r="CC151" s="5" t="s">
        <v>108</v>
      </c>
      <c r="CD151" s="5" t="s">
        <v>108</v>
      </c>
      <c r="CE151" s="5" t="s">
        <v>108</v>
      </c>
      <c r="CF151" s="5" t="s">
        <v>108</v>
      </c>
      <c r="CG151" s="5" t="s">
        <v>108</v>
      </c>
      <c r="CH151" s="5" t="s">
        <v>108</v>
      </c>
      <c r="CI151" s="5" t="s">
        <v>108</v>
      </c>
      <c r="CJ151" s="5" t="s">
        <v>108</v>
      </c>
      <c r="CK151" s="5" t="s">
        <v>108</v>
      </c>
      <c r="CL151" s="5" t="s">
        <v>108</v>
      </c>
      <c r="CM151" s="5" t="s">
        <v>108</v>
      </c>
      <c r="CN151" s="5" t="s">
        <v>108</v>
      </c>
      <c r="CO151" s="5" t="s">
        <v>108</v>
      </c>
      <c r="CP151" s="5" t="s">
        <v>108</v>
      </c>
      <c r="CQ151" s="5" t="s">
        <v>108</v>
      </c>
      <c r="CR151" s="5" t="s">
        <v>108</v>
      </c>
      <c r="CS151" s="5" t="s">
        <v>108</v>
      </c>
      <c r="CT151" s="5" t="s">
        <v>108</v>
      </c>
      <c r="CU151" s="5" t="s">
        <v>108</v>
      </c>
      <c r="CV151" s="5" t="s">
        <v>108</v>
      </c>
      <c r="CW151" s="5" t="s">
        <v>108</v>
      </c>
      <c r="CX151" s="5" t="s">
        <v>108</v>
      </c>
      <c r="CY151" s="13" t="s">
        <v>1519</v>
      </c>
      <c r="CZ151" s="6"/>
      <c r="DA151" s="6"/>
      <c r="DB151" s="6"/>
      <c r="DC151" s="6"/>
      <c r="DD151" s="6"/>
      <c r="DE151" s="6"/>
      <c r="DF151" s="6"/>
      <c r="DG151" s="6"/>
      <c r="DH151" s="6"/>
      <c r="DI151" s="6"/>
    </row>
    <row r="152">
      <c r="A152" s="5" t="s">
        <v>103</v>
      </c>
      <c r="B152" s="5" t="s">
        <v>1501</v>
      </c>
      <c r="C152" s="5" t="s">
        <v>1502</v>
      </c>
      <c r="D152" s="5">
        <v>9797.0</v>
      </c>
      <c r="E152" s="5" t="s">
        <v>106</v>
      </c>
      <c r="F152" s="5">
        <v>1996.0</v>
      </c>
      <c r="G152" s="5" t="s">
        <v>216</v>
      </c>
      <c r="H152" s="5">
        <v>20.0</v>
      </c>
      <c r="I152" s="5" t="s">
        <v>217</v>
      </c>
      <c r="J152" s="5" t="s">
        <v>110</v>
      </c>
      <c r="K152" s="5" t="s">
        <v>111</v>
      </c>
      <c r="L152" s="5" t="s">
        <v>108</v>
      </c>
      <c r="M152" s="5" t="s">
        <v>112</v>
      </c>
      <c r="N152" s="5">
        <v>6.0</v>
      </c>
      <c r="O152" s="10" t="s">
        <v>1520</v>
      </c>
      <c r="P152" s="5" t="s">
        <v>1521</v>
      </c>
      <c r="Q152" s="5" t="s">
        <v>1522</v>
      </c>
      <c r="R152" s="5" t="s">
        <v>1523</v>
      </c>
      <c r="S152" s="5" t="s">
        <v>1524</v>
      </c>
      <c r="T152" s="5" t="s">
        <v>108</v>
      </c>
      <c r="U152" s="5" t="s">
        <v>108</v>
      </c>
      <c r="V152" s="5" t="s">
        <v>108</v>
      </c>
      <c r="W152" s="5" t="s">
        <v>108</v>
      </c>
      <c r="X152" s="5">
        <v>1207.0</v>
      </c>
      <c r="Y152" s="5" t="s">
        <v>108</v>
      </c>
      <c r="Z152" s="5" t="s">
        <v>820</v>
      </c>
      <c r="AA152" s="5" t="s">
        <v>159</v>
      </c>
      <c r="AB152" s="5">
        <v>9.0</v>
      </c>
      <c r="AC152" s="5" t="s">
        <v>1525</v>
      </c>
      <c r="AD152" s="5" t="s">
        <v>406</v>
      </c>
      <c r="AE152" s="5" t="s">
        <v>108</v>
      </c>
      <c r="AF152" s="5" t="s">
        <v>108</v>
      </c>
      <c r="AG152" s="5" t="s">
        <v>108</v>
      </c>
      <c r="AH152" s="5" t="s">
        <v>108</v>
      </c>
      <c r="AI152" s="23" t="s">
        <v>108</v>
      </c>
      <c r="AJ152" s="22" t="s">
        <v>108</v>
      </c>
      <c r="AK152" s="5" t="s">
        <v>108</v>
      </c>
      <c r="AL152" s="10" t="s">
        <v>108</v>
      </c>
      <c r="AM152" s="5">
        <v>1.0</v>
      </c>
      <c r="AN152" s="5" t="s">
        <v>108</v>
      </c>
      <c r="AO152" s="5" t="s">
        <v>108</v>
      </c>
      <c r="AP152" s="5" t="s">
        <v>108</v>
      </c>
      <c r="AQ152" s="5" t="s">
        <v>108</v>
      </c>
      <c r="AR152" s="5" t="s">
        <v>108</v>
      </c>
      <c r="AS152" s="5" t="s">
        <v>108</v>
      </c>
      <c r="AT152" s="5" t="s">
        <v>108</v>
      </c>
      <c r="AU152" s="5" t="s">
        <v>108</v>
      </c>
      <c r="AV152" s="5" t="s">
        <v>108</v>
      </c>
      <c r="AW152" s="5" t="s">
        <v>173</v>
      </c>
      <c r="AX152" s="5" t="s">
        <v>108</v>
      </c>
      <c r="AY152" s="5" t="s">
        <v>108</v>
      </c>
      <c r="AZ152" s="5" t="s">
        <v>108</v>
      </c>
      <c r="BA152" s="5" t="s">
        <v>108</v>
      </c>
      <c r="BB152" s="5" t="s">
        <v>108</v>
      </c>
      <c r="BC152" s="5" t="s">
        <v>108</v>
      </c>
      <c r="BD152" s="5" t="s">
        <v>108</v>
      </c>
      <c r="BE152" s="5" t="s">
        <v>108</v>
      </c>
      <c r="BF152" s="5" t="s">
        <v>108</v>
      </c>
      <c r="BG152" s="5" t="s">
        <v>108</v>
      </c>
      <c r="BH152" s="5" t="s">
        <v>108</v>
      </c>
      <c r="BI152" s="5" t="s">
        <v>1526</v>
      </c>
      <c r="BJ152" s="5" t="s">
        <v>108</v>
      </c>
      <c r="BK152" s="5" t="s">
        <v>108</v>
      </c>
      <c r="BL152" s="5" t="s">
        <v>108</v>
      </c>
      <c r="BM152" s="5" t="s">
        <v>108</v>
      </c>
      <c r="BN152" s="5" t="s">
        <v>108</v>
      </c>
      <c r="BO152" s="5" t="s">
        <v>108</v>
      </c>
      <c r="BP152" s="5" t="s">
        <v>108</v>
      </c>
      <c r="BQ152" s="5" t="s">
        <v>108</v>
      </c>
      <c r="BR152" s="5" t="s">
        <v>108</v>
      </c>
      <c r="BS152" s="5" t="s">
        <v>108</v>
      </c>
      <c r="BT152" s="5" t="s">
        <v>108</v>
      </c>
      <c r="BU152" s="5" t="s">
        <v>1527</v>
      </c>
      <c r="BV152" s="5" t="s">
        <v>108</v>
      </c>
      <c r="BW152" s="5" t="s">
        <v>1528</v>
      </c>
      <c r="BX152" s="5" t="s">
        <v>122</v>
      </c>
      <c r="BY152" s="10" t="s">
        <v>108</v>
      </c>
      <c r="BZ152" s="10" t="s">
        <v>108</v>
      </c>
      <c r="CA152" s="5" t="s">
        <v>108</v>
      </c>
      <c r="CB152" s="5" t="s">
        <v>108</v>
      </c>
      <c r="CC152" s="5" t="s">
        <v>108</v>
      </c>
      <c r="CD152" s="5" t="s">
        <v>108</v>
      </c>
      <c r="CE152" s="5" t="s">
        <v>108</v>
      </c>
      <c r="CF152" s="5" t="s">
        <v>108</v>
      </c>
      <c r="CG152" s="5" t="s">
        <v>108</v>
      </c>
      <c r="CH152" s="5" t="s">
        <v>108</v>
      </c>
      <c r="CI152" s="5" t="s">
        <v>108</v>
      </c>
      <c r="CJ152" s="5" t="s">
        <v>108</v>
      </c>
      <c r="CK152" s="5" t="s">
        <v>108</v>
      </c>
      <c r="CL152" s="5" t="s">
        <v>108</v>
      </c>
      <c r="CM152" s="5" t="s">
        <v>108</v>
      </c>
      <c r="CN152" s="5" t="s">
        <v>108</v>
      </c>
      <c r="CO152" s="5" t="s">
        <v>108</v>
      </c>
      <c r="CP152" s="5" t="s">
        <v>108</v>
      </c>
      <c r="CQ152" s="5" t="s">
        <v>108</v>
      </c>
      <c r="CR152" s="5" t="s">
        <v>108</v>
      </c>
      <c r="CS152" s="5" t="s">
        <v>108</v>
      </c>
      <c r="CT152" s="10" t="s">
        <v>1529</v>
      </c>
      <c r="CU152" s="5" t="s">
        <v>108</v>
      </c>
      <c r="CV152" s="5" t="s">
        <v>108</v>
      </c>
      <c r="CW152" s="5" t="s">
        <v>108</v>
      </c>
      <c r="CX152" s="5" t="s">
        <v>108</v>
      </c>
      <c r="CY152" s="13" t="s">
        <v>1530</v>
      </c>
      <c r="CZ152" s="6"/>
      <c r="DA152" s="6"/>
      <c r="DB152" s="6"/>
      <c r="DC152" s="6"/>
      <c r="DD152" s="6"/>
      <c r="DE152" s="6"/>
      <c r="DF152" s="6"/>
      <c r="DG152" s="6"/>
      <c r="DH152" s="6"/>
      <c r="DI152" s="6"/>
    </row>
    <row r="153">
      <c r="A153" s="5" t="s">
        <v>103</v>
      </c>
      <c r="B153" s="5" t="s">
        <v>1501</v>
      </c>
      <c r="C153" s="5" t="s">
        <v>1502</v>
      </c>
      <c r="D153" s="5">
        <v>36076.0</v>
      </c>
      <c r="E153" s="5" t="s">
        <v>1531</v>
      </c>
      <c r="F153" s="5">
        <v>2011.0</v>
      </c>
      <c r="G153" s="5" t="s">
        <v>138</v>
      </c>
      <c r="H153" s="5" t="s">
        <v>108</v>
      </c>
      <c r="I153" s="5" t="s">
        <v>139</v>
      </c>
      <c r="J153" s="5" t="s">
        <v>110</v>
      </c>
      <c r="K153" s="5" t="s">
        <v>111</v>
      </c>
      <c r="L153" s="5" t="s">
        <v>108</v>
      </c>
      <c r="M153" s="5" t="s">
        <v>112</v>
      </c>
      <c r="N153" s="5">
        <v>2.0</v>
      </c>
      <c r="O153" s="10" t="s">
        <v>1532</v>
      </c>
      <c r="P153" s="5" t="s">
        <v>1533</v>
      </c>
      <c r="Q153" s="5" t="s">
        <v>1534</v>
      </c>
      <c r="R153" s="5" t="s">
        <v>1535</v>
      </c>
      <c r="S153" s="5" t="s">
        <v>108</v>
      </c>
      <c r="T153" s="5" t="s">
        <v>108</v>
      </c>
      <c r="U153" s="5" t="s">
        <v>108</v>
      </c>
      <c r="V153" s="5">
        <v>2383.8</v>
      </c>
      <c r="W153" s="5" t="s">
        <v>108</v>
      </c>
      <c r="X153" s="5">
        <v>1707.0</v>
      </c>
      <c r="Y153" s="5" t="s">
        <v>1047</v>
      </c>
      <c r="Z153" s="5" t="s">
        <v>170</v>
      </c>
      <c r="AA153" s="5" t="s">
        <v>108</v>
      </c>
      <c r="AB153" s="5" t="s">
        <v>108</v>
      </c>
      <c r="AC153" s="5" t="s">
        <v>1536</v>
      </c>
      <c r="AD153" s="5" t="s">
        <v>108</v>
      </c>
      <c r="AE153" s="5" t="s">
        <v>108</v>
      </c>
      <c r="AF153" s="5" t="s">
        <v>108</v>
      </c>
      <c r="AG153" s="5" t="s">
        <v>108</v>
      </c>
      <c r="AH153" s="5" t="s">
        <v>108</v>
      </c>
      <c r="AI153" s="23" t="s">
        <v>108</v>
      </c>
      <c r="AJ153" s="22" t="s">
        <v>108</v>
      </c>
      <c r="AK153" s="5" t="s">
        <v>108</v>
      </c>
      <c r="AL153" s="10" t="s">
        <v>108</v>
      </c>
      <c r="AM153" s="5">
        <v>1.0</v>
      </c>
      <c r="AN153" s="5">
        <v>8.2</v>
      </c>
      <c r="AO153" s="5" t="s">
        <v>108</v>
      </c>
      <c r="AP153" s="5" t="s">
        <v>108</v>
      </c>
      <c r="AQ153" s="5" t="s">
        <v>108</v>
      </c>
      <c r="AR153" s="5" t="s">
        <v>1228</v>
      </c>
      <c r="AS153" s="5" t="s">
        <v>108</v>
      </c>
      <c r="AT153" s="5" t="s">
        <v>108</v>
      </c>
      <c r="AU153" s="5" t="s">
        <v>108</v>
      </c>
      <c r="AV153" s="5" t="s">
        <v>108</v>
      </c>
      <c r="AW153" s="5" t="s">
        <v>119</v>
      </c>
      <c r="AX153" s="5" t="s">
        <v>108</v>
      </c>
      <c r="AY153" s="5" t="s">
        <v>108</v>
      </c>
      <c r="AZ153" s="5" t="s">
        <v>108</v>
      </c>
      <c r="BA153" s="5" t="s">
        <v>1537</v>
      </c>
      <c r="BB153" s="5" t="s">
        <v>108</v>
      </c>
      <c r="BC153" s="5" t="s">
        <v>108</v>
      </c>
      <c r="BD153" s="5" t="s">
        <v>108</v>
      </c>
      <c r="BE153" s="5" t="s">
        <v>108</v>
      </c>
      <c r="BF153" s="5" t="s">
        <v>108</v>
      </c>
      <c r="BG153" s="5" t="s">
        <v>108</v>
      </c>
      <c r="BH153" s="5" t="s">
        <v>108</v>
      </c>
      <c r="BI153" s="5" t="s">
        <v>108</v>
      </c>
      <c r="BJ153" s="5" t="s">
        <v>108</v>
      </c>
      <c r="BK153" s="5" t="s">
        <v>108</v>
      </c>
      <c r="BL153" s="5" t="s">
        <v>108</v>
      </c>
      <c r="BM153" s="5" t="s">
        <v>108</v>
      </c>
      <c r="BN153" s="5" t="s">
        <v>108</v>
      </c>
      <c r="BO153" s="5" t="s">
        <v>108</v>
      </c>
      <c r="BP153" s="5" t="s">
        <v>755</v>
      </c>
      <c r="BQ153" s="5" t="s">
        <v>108</v>
      </c>
      <c r="BR153" s="5" t="s">
        <v>108</v>
      </c>
      <c r="BS153" s="5" t="s">
        <v>108</v>
      </c>
      <c r="BT153" s="5" t="s">
        <v>108</v>
      </c>
      <c r="BU153" s="5" t="s">
        <v>120</v>
      </c>
      <c r="BV153" s="5" t="s">
        <v>121</v>
      </c>
      <c r="BW153" s="5" t="s">
        <v>1358</v>
      </c>
      <c r="BX153" s="5" t="s">
        <v>122</v>
      </c>
      <c r="BY153" s="10" t="s">
        <v>108</v>
      </c>
      <c r="BZ153" s="10" t="s">
        <v>108</v>
      </c>
      <c r="CA153" s="5" t="s">
        <v>1083</v>
      </c>
      <c r="CB153" s="5" t="s">
        <v>108</v>
      </c>
      <c r="CC153" s="5" t="s">
        <v>108</v>
      </c>
      <c r="CD153" s="5" t="s">
        <v>108</v>
      </c>
      <c r="CE153" s="5" t="s">
        <v>108</v>
      </c>
      <c r="CF153" s="5" t="s">
        <v>108</v>
      </c>
      <c r="CG153" s="5" t="s">
        <v>108</v>
      </c>
      <c r="CH153" s="5" t="s">
        <v>108</v>
      </c>
      <c r="CI153" s="5" t="s">
        <v>108</v>
      </c>
      <c r="CJ153" s="5" t="s">
        <v>108</v>
      </c>
      <c r="CK153" s="5" t="s">
        <v>108</v>
      </c>
      <c r="CL153" s="5" t="s">
        <v>108</v>
      </c>
      <c r="CM153" s="5" t="s">
        <v>108</v>
      </c>
      <c r="CN153" s="5" t="s">
        <v>108</v>
      </c>
      <c r="CO153" s="5" t="s">
        <v>108</v>
      </c>
      <c r="CP153" s="5" t="s">
        <v>108</v>
      </c>
      <c r="CQ153" s="5" t="s">
        <v>108</v>
      </c>
      <c r="CR153" s="5" t="s">
        <v>108</v>
      </c>
      <c r="CS153" s="5" t="s">
        <v>108</v>
      </c>
      <c r="CT153" s="10" t="s">
        <v>1538</v>
      </c>
      <c r="CU153" s="5" t="s">
        <v>108</v>
      </c>
      <c r="CV153" s="5" t="s">
        <v>108</v>
      </c>
      <c r="CW153" s="5" t="s">
        <v>108</v>
      </c>
      <c r="CX153" s="5" t="s">
        <v>108</v>
      </c>
      <c r="CY153" s="13" t="s">
        <v>1539</v>
      </c>
      <c r="CZ153" s="6"/>
      <c r="DA153" s="6"/>
      <c r="DB153" s="6"/>
      <c r="DC153" s="6"/>
      <c r="DD153" s="6"/>
      <c r="DE153" s="6"/>
      <c r="DF153" s="6"/>
      <c r="DG153" s="6"/>
      <c r="DH153" s="6"/>
      <c r="DI153" s="6"/>
    </row>
    <row r="154">
      <c r="A154" s="5" t="s">
        <v>103</v>
      </c>
      <c r="B154" s="5" t="s">
        <v>1501</v>
      </c>
      <c r="C154" s="5" t="s">
        <v>1380</v>
      </c>
      <c r="D154" s="5">
        <v>651.0</v>
      </c>
      <c r="E154" s="5" t="s">
        <v>108</v>
      </c>
      <c r="F154" s="5">
        <v>1988.0</v>
      </c>
      <c r="G154" s="5" t="s">
        <v>108</v>
      </c>
      <c r="H154" s="5" t="s">
        <v>108</v>
      </c>
      <c r="I154" s="5" t="s">
        <v>217</v>
      </c>
      <c r="J154" s="5" t="s">
        <v>127</v>
      </c>
      <c r="K154" s="5" t="s">
        <v>628</v>
      </c>
      <c r="L154" s="5" t="s">
        <v>202</v>
      </c>
      <c r="M154" s="5" t="s">
        <v>1540</v>
      </c>
      <c r="N154" s="5">
        <v>2.0</v>
      </c>
      <c r="O154" s="10" t="s">
        <v>1541</v>
      </c>
      <c r="P154" s="5" t="s">
        <v>1542</v>
      </c>
      <c r="Q154" s="5" t="s">
        <v>1543</v>
      </c>
      <c r="R154" s="5" t="s">
        <v>108</v>
      </c>
      <c r="S154" s="5" t="s">
        <v>108</v>
      </c>
      <c r="T154" s="5" t="s">
        <v>108</v>
      </c>
      <c r="U154" s="5" t="s">
        <v>108</v>
      </c>
      <c r="V154" s="5" t="s">
        <v>108</v>
      </c>
      <c r="W154" s="5" t="s">
        <v>108</v>
      </c>
      <c r="X154" s="5">
        <v>0.0</v>
      </c>
      <c r="Y154" s="5" t="s">
        <v>108</v>
      </c>
      <c r="Z154" s="5" t="s">
        <v>108</v>
      </c>
      <c r="AA154" s="5" t="s">
        <v>108</v>
      </c>
      <c r="AB154" s="5" t="s">
        <v>108</v>
      </c>
      <c r="AC154" s="5" t="s">
        <v>287</v>
      </c>
      <c r="AD154" s="5" t="s">
        <v>1544</v>
      </c>
      <c r="AE154" s="5" t="s">
        <v>108</v>
      </c>
      <c r="AF154" s="5" t="s">
        <v>108</v>
      </c>
      <c r="AG154" s="5" t="s">
        <v>108</v>
      </c>
      <c r="AH154" s="5" t="s">
        <v>108</v>
      </c>
      <c r="AI154" s="23" t="s">
        <v>108</v>
      </c>
      <c r="AJ154" s="22" t="s">
        <v>108</v>
      </c>
      <c r="AK154" s="5" t="s">
        <v>108</v>
      </c>
      <c r="AL154" s="10" t="s">
        <v>108</v>
      </c>
      <c r="AM154" s="5" t="s">
        <v>108</v>
      </c>
      <c r="AN154" s="5" t="s">
        <v>108</v>
      </c>
      <c r="AO154" s="5" t="s">
        <v>108</v>
      </c>
      <c r="AP154" s="5" t="s">
        <v>108</v>
      </c>
      <c r="AQ154" s="5" t="s">
        <v>108</v>
      </c>
      <c r="AR154" s="5" t="s">
        <v>108</v>
      </c>
      <c r="AS154" s="5" t="s">
        <v>108</v>
      </c>
      <c r="AT154" s="5" t="s">
        <v>108</v>
      </c>
      <c r="AU154" s="5" t="s">
        <v>108</v>
      </c>
      <c r="AV154" s="5" t="s">
        <v>108</v>
      </c>
      <c r="AW154" s="5" t="s">
        <v>108</v>
      </c>
      <c r="AX154" s="5" t="s">
        <v>108</v>
      </c>
      <c r="AY154" s="5" t="s">
        <v>108</v>
      </c>
      <c r="AZ154" s="5" t="s">
        <v>108</v>
      </c>
      <c r="BA154" s="5" t="s">
        <v>108</v>
      </c>
      <c r="BB154" s="5" t="s">
        <v>108</v>
      </c>
      <c r="BC154" s="5" t="s">
        <v>108</v>
      </c>
      <c r="BD154" s="5" t="s">
        <v>108</v>
      </c>
      <c r="BE154" s="5" t="s">
        <v>108</v>
      </c>
      <c r="BF154" s="5" t="s">
        <v>108</v>
      </c>
      <c r="BG154" s="5" t="s">
        <v>108</v>
      </c>
      <c r="BH154" s="5" t="s">
        <v>108</v>
      </c>
      <c r="BI154" s="5" t="s">
        <v>108</v>
      </c>
      <c r="BJ154" s="5" t="s">
        <v>108</v>
      </c>
      <c r="BK154" s="5" t="s">
        <v>108</v>
      </c>
      <c r="BL154" s="5" t="s">
        <v>108</v>
      </c>
      <c r="BM154" s="5" t="s">
        <v>108</v>
      </c>
      <c r="BN154" s="5" t="s">
        <v>108</v>
      </c>
      <c r="BO154" s="5" t="s">
        <v>108</v>
      </c>
      <c r="BP154" s="5" t="s">
        <v>108</v>
      </c>
      <c r="BQ154" s="5" t="s">
        <v>108</v>
      </c>
      <c r="BR154" s="5" t="s">
        <v>108</v>
      </c>
      <c r="BS154" s="5" t="s">
        <v>108</v>
      </c>
      <c r="BT154" s="5" t="s">
        <v>108</v>
      </c>
      <c r="BU154" s="5" t="s">
        <v>1545</v>
      </c>
      <c r="BV154" s="5" t="s">
        <v>108</v>
      </c>
      <c r="BW154" s="5" t="s">
        <v>108</v>
      </c>
      <c r="BX154" s="5" t="s">
        <v>108</v>
      </c>
      <c r="BY154" s="10" t="s">
        <v>108</v>
      </c>
      <c r="BZ154" s="10" t="s">
        <v>108</v>
      </c>
      <c r="CA154" s="5" t="s">
        <v>371</v>
      </c>
      <c r="CB154" s="5" t="s">
        <v>108</v>
      </c>
      <c r="CC154" s="5" t="s">
        <v>108</v>
      </c>
      <c r="CD154" s="5" t="s">
        <v>108</v>
      </c>
      <c r="CE154" s="5" t="s">
        <v>108</v>
      </c>
      <c r="CF154" s="5" t="s">
        <v>108</v>
      </c>
      <c r="CG154" s="5" t="s">
        <v>108</v>
      </c>
      <c r="CH154" s="5" t="s">
        <v>108</v>
      </c>
      <c r="CI154" s="5" t="s">
        <v>108</v>
      </c>
      <c r="CJ154" s="5" t="s">
        <v>108</v>
      </c>
      <c r="CK154" s="5" t="s">
        <v>108</v>
      </c>
      <c r="CL154" s="5" t="s">
        <v>108</v>
      </c>
      <c r="CM154" s="5" t="s">
        <v>108</v>
      </c>
      <c r="CN154" s="5" t="s">
        <v>108</v>
      </c>
      <c r="CO154" s="5" t="s">
        <v>108</v>
      </c>
      <c r="CP154" s="5" t="s">
        <v>108</v>
      </c>
      <c r="CQ154" s="5" t="s">
        <v>108</v>
      </c>
      <c r="CR154" s="5" t="s">
        <v>108</v>
      </c>
      <c r="CS154" s="5" t="s">
        <v>108</v>
      </c>
      <c r="CT154" s="5" t="s">
        <v>108</v>
      </c>
      <c r="CU154" s="5" t="s">
        <v>108</v>
      </c>
      <c r="CV154" s="5" t="s">
        <v>108</v>
      </c>
      <c r="CW154" s="5" t="s">
        <v>108</v>
      </c>
      <c r="CX154" s="5" t="s">
        <v>108</v>
      </c>
      <c r="CY154" s="13" t="s">
        <v>1546</v>
      </c>
      <c r="CZ154" s="6"/>
      <c r="DA154" s="6"/>
      <c r="DB154" s="6"/>
      <c r="DC154" s="6"/>
      <c r="DD154" s="6"/>
      <c r="DE154" s="6"/>
      <c r="DF154" s="6"/>
      <c r="DG154" s="6"/>
      <c r="DH154" s="6"/>
      <c r="DI154" s="6"/>
    </row>
    <row r="155">
      <c r="A155" s="5" t="s">
        <v>103</v>
      </c>
      <c r="B155" s="5" t="s">
        <v>1501</v>
      </c>
      <c r="C155" s="5" t="s">
        <v>1380</v>
      </c>
      <c r="D155" s="5">
        <v>4846.0</v>
      </c>
      <c r="E155" s="5" t="s">
        <v>106</v>
      </c>
      <c r="F155" s="5">
        <v>2002.0</v>
      </c>
      <c r="G155" s="5" t="s">
        <v>200</v>
      </c>
      <c r="H155" s="5">
        <v>24.0</v>
      </c>
      <c r="I155" s="5" t="s">
        <v>153</v>
      </c>
      <c r="J155" s="5" t="s">
        <v>110</v>
      </c>
      <c r="K155" s="5" t="s">
        <v>111</v>
      </c>
      <c r="L155" s="5" t="s">
        <v>108</v>
      </c>
      <c r="M155" s="5" t="s">
        <v>140</v>
      </c>
      <c r="N155" s="5">
        <v>1.0</v>
      </c>
      <c r="O155" s="10" t="s">
        <v>1547</v>
      </c>
      <c r="P155" s="5" t="s">
        <v>1548</v>
      </c>
      <c r="Q155" s="5" t="s">
        <v>1549</v>
      </c>
      <c r="R155" s="5" t="s">
        <v>1550</v>
      </c>
      <c r="S155" s="5" t="s">
        <v>1551</v>
      </c>
      <c r="T155" s="5" t="s">
        <v>108</v>
      </c>
      <c r="U155" s="5" t="s">
        <v>108</v>
      </c>
      <c r="V155" s="5" t="s">
        <v>108</v>
      </c>
      <c r="W155" s="5" t="s">
        <v>108</v>
      </c>
      <c r="X155" s="5">
        <v>1400.0</v>
      </c>
      <c r="Y155" s="5" t="s">
        <v>108</v>
      </c>
      <c r="Z155" s="5" t="s">
        <v>170</v>
      </c>
      <c r="AA155" s="5" t="s">
        <v>286</v>
      </c>
      <c r="AB155" s="5">
        <v>98.0</v>
      </c>
      <c r="AC155" s="5" t="s">
        <v>521</v>
      </c>
      <c r="AD155" s="5" t="s">
        <v>1552</v>
      </c>
      <c r="AE155" s="5" t="s">
        <v>108</v>
      </c>
      <c r="AF155" s="5" t="s">
        <v>108</v>
      </c>
      <c r="AG155" s="5" t="s">
        <v>108</v>
      </c>
      <c r="AH155" s="5" t="s">
        <v>108</v>
      </c>
      <c r="AI155" s="23" t="s">
        <v>108</v>
      </c>
      <c r="AJ155" s="22" t="s">
        <v>108</v>
      </c>
      <c r="AK155" s="5" t="s">
        <v>108</v>
      </c>
      <c r="AL155" s="10" t="s">
        <v>108</v>
      </c>
      <c r="AM155" s="5">
        <v>1.0</v>
      </c>
      <c r="AN155" s="5">
        <v>6.0</v>
      </c>
      <c r="AO155" s="5" t="s">
        <v>108</v>
      </c>
      <c r="AP155" s="5" t="s">
        <v>108</v>
      </c>
      <c r="AQ155" s="5" t="s">
        <v>108</v>
      </c>
      <c r="AR155" s="5" t="s">
        <v>108</v>
      </c>
      <c r="AS155" s="5" t="s">
        <v>108</v>
      </c>
      <c r="AT155" s="5" t="s">
        <v>108</v>
      </c>
      <c r="AU155" s="5" t="s">
        <v>108</v>
      </c>
      <c r="AV155" s="5" t="s">
        <v>108</v>
      </c>
      <c r="AW155" s="5" t="s">
        <v>289</v>
      </c>
      <c r="AX155" s="5" t="s">
        <v>108</v>
      </c>
      <c r="AY155" s="5" t="s">
        <v>108</v>
      </c>
      <c r="AZ155" s="5" t="s">
        <v>108</v>
      </c>
      <c r="BA155" s="5" t="s">
        <v>108</v>
      </c>
      <c r="BB155" s="5" t="s">
        <v>108</v>
      </c>
      <c r="BC155" s="5" t="s">
        <v>108</v>
      </c>
      <c r="BD155" s="5" t="s">
        <v>108</v>
      </c>
      <c r="BE155" s="5" t="s">
        <v>108</v>
      </c>
      <c r="BF155" s="5" t="s">
        <v>108</v>
      </c>
      <c r="BG155" s="5" t="s">
        <v>108</v>
      </c>
      <c r="BH155" s="5" t="s">
        <v>108</v>
      </c>
      <c r="BI155" s="5" t="s">
        <v>108</v>
      </c>
      <c r="BJ155" s="5" t="s">
        <v>108</v>
      </c>
      <c r="BK155" s="5" t="s">
        <v>108</v>
      </c>
      <c r="BL155" s="5" t="s">
        <v>108</v>
      </c>
      <c r="BM155" s="5" t="s">
        <v>108</v>
      </c>
      <c r="BN155" s="5" t="s">
        <v>108</v>
      </c>
      <c r="BO155" s="5" t="s">
        <v>108</v>
      </c>
      <c r="BP155" s="5" t="s">
        <v>1553</v>
      </c>
      <c r="BQ155" s="5" t="s">
        <v>108</v>
      </c>
      <c r="BR155" s="5" t="s">
        <v>108</v>
      </c>
      <c r="BS155" s="5" t="s">
        <v>1554</v>
      </c>
      <c r="BT155" s="5" t="s">
        <v>108</v>
      </c>
      <c r="BU155" s="5" t="s">
        <v>1555</v>
      </c>
      <c r="BV155" s="5" t="s">
        <v>121</v>
      </c>
      <c r="BW155" s="5" t="s">
        <v>1358</v>
      </c>
      <c r="BX155" s="5" t="s">
        <v>122</v>
      </c>
      <c r="BY155" s="10" t="s">
        <v>108</v>
      </c>
      <c r="BZ155" s="10" t="s">
        <v>108</v>
      </c>
      <c r="CA155" s="5" t="s">
        <v>108</v>
      </c>
      <c r="CB155" s="5" t="s">
        <v>108</v>
      </c>
      <c r="CC155" s="5" t="s">
        <v>108</v>
      </c>
      <c r="CD155" s="5" t="s">
        <v>108</v>
      </c>
      <c r="CE155" s="5" t="s">
        <v>108</v>
      </c>
      <c r="CF155" s="5" t="s">
        <v>108</v>
      </c>
      <c r="CG155" s="5" t="s">
        <v>108</v>
      </c>
      <c r="CH155" s="5" t="s">
        <v>108</v>
      </c>
      <c r="CI155" s="5" t="s">
        <v>108</v>
      </c>
      <c r="CJ155" s="5" t="s">
        <v>108</v>
      </c>
      <c r="CK155" s="5" t="s">
        <v>108</v>
      </c>
      <c r="CL155" s="5" t="s">
        <v>108</v>
      </c>
      <c r="CM155" s="5" t="s">
        <v>108</v>
      </c>
      <c r="CN155" s="5" t="s">
        <v>108</v>
      </c>
      <c r="CO155" s="5" t="s">
        <v>108</v>
      </c>
      <c r="CP155" s="5" t="s">
        <v>108</v>
      </c>
      <c r="CQ155" s="5" t="s">
        <v>108</v>
      </c>
      <c r="CR155" s="5" t="s">
        <v>108</v>
      </c>
      <c r="CS155" s="5" t="s">
        <v>108</v>
      </c>
      <c r="CT155" s="10" t="s">
        <v>1556</v>
      </c>
      <c r="CU155" s="5" t="s">
        <v>108</v>
      </c>
      <c r="CV155" s="5" t="s">
        <v>108</v>
      </c>
      <c r="CW155" s="5" t="s">
        <v>108</v>
      </c>
      <c r="CX155" s="5" t="s">
        <v>108</v>
      </c>
      <c r="CY155" s="13" t="s">
        <v>1557</v>
      </c>
      <c r="CZ155" s="6"/>
      <c r="DA155" s="6"/>
      <c r="DB155" s="6"/>
      <c r="DC155" s="6"/>
      <c r="DD155" s="6"/>
      <c r="DE155" s="6"/>
      <c r="DF155" s="6"/>
      <c r="DG155" s="6"/>
      <c r="DH155" s="6"/>
      <c r="DI155" s="6"/>
    </row>
    <row r="156">
      <c r="A156" s="5" t="s">
        <v>103</v>
      </c>
      <c r="B156" s="5" t="s">
        <v>1501</v>
      </c>
      <c r="C156" s="5" t="s">
        <v>1380</v>
      </c>
      <c r="D156" s="5">
        <v>4846.0</v>
      </c>
      <c r="E156" s="5" t="s">
        <v>106</v>
      </c>
      <c r="F156" s="5" t="s">
        <v>108</v>
      </c>
      <c r="G156" s="5" t="s">
        <v>108</v>
      </c>
      <c r="H156" s="5" t="s">
        <v>108</v>
      </c>
      <c r="I156" s="5" t="s">
        <v>108</v>
      </c>
      <c r="J156" s="5" t="s">
        <v>110</v>
      </c>
      <c r="K156" s="5" t="s">
        <v>111</v>
      </c>
      <c r="L156" s="5" t="s">
        <v>108</v>
      </c>
      <c r="M156" s="5" t="s">
        <v>112</v>
      </c>
      <c r="N156" s="5">
        <v>1.0</v>
      </c>
      <c r="O156" s="10" t="s">
        <v>1558</v>
      </c>
      <c r="P156" s="5" t="s">
        <v>1559</v>
      </c>
      <c r="Q156" s="5" t="s">
        <v>1549</v>
      </c>
      <c r="R156" s="5" t="s">
        <v>108</v>
      </c>
      <c r="S156" s="5" t="s">
        <v>108</v>
      </c>
      <c r="T156" s="5" t="s">
        <v>108</v>
      </c>
      <c r="U156" s="5" t="s">
        <v>108</v>
      </c>
      <c r="V156" s="5" t="s">
        <v>108</v>
      </c>
      <c r="W156" s="5" t="s">
        <v>108</v>
      </c>
      <c r="X156" s="5" t="s">
        <v>108</v>
      </c>
      <c r="Y156" s="5" t="s">
        <v>108</v>
      </c>
      <c r="Z156" s="5" t="s">
        <v>108</v>
      </c>
      <c r="AA156" s="5" t="s">
        <v>108</v>
      </c>
      <c r="AB156" s="5" t="s">
        <v>108</v>
      </c>
      <c r="AC156" s="5" t="s">
        <v>1560</v>
      </c>
      <c r="AD156" s="5" t="s">
        <v>108</v>
      </c>
      <c r="AE156" s="5" t="s">
        <v>108</v>
      </c>
      <c r="AF156" s="5" t="s">
        <v>108</v>
      </c>
      <c r="AG156" s="5" t="s">
        <v>108</v>
      </c>
      <c r="AH156" s="5" t="s">
        <v>108</v>
      </c>
      <c r="AI156" s="7">
        <f t="shared" ref="AI156:AI159" si="45">CONVERT(AJ156, "ft", "m")</f>
        <v>3.6576</v>
      </c>
      <c r="AJ156" s="22">
        <v>12.0</v>
      </c>
      <c r="AK156" s="24">
        <f t="shared" ref="AK156:AK157" si="46">CONVERT(AJ156, "ft", "yd")</f>
        <v>4</v>
      </c>
      <c r="AL156" s="10" t="s">
        <v>108</v>
      </c>
      <c r="AM156" s="5">
        <v>1.0</v>
      </c>
      <c r="AN156" s="5">
        <v>5.58</v>
      </c>
      <c r="AO156" s="5" t="s">
        <v>108</v>
      </c>
      <c r="AP156" s="5" t="s">
        <v>108</v>
      </c>
      <c r="AQ156" s="5" t="s">
        <v>108</v>
      </c>
      <c r="AR156" s="5" t="s">
        <v>108</v>
      </c>
      <c r="AS156" s="5" t="s">
        <v>108</v>
      </c>
      <c r="AT156" s="5" t="s">
        <v>108</v>
      </c>
      <c r="AU156" s="5" t="s">
        <v>108</v>
      </c>
      <c r="AV156" s="5" t="s">
        <v>108</v>
      </c>
      <c r="AW156" s="5" t="s">
        <v>289</v>
      </c>
      <c r="AX156" s="5" t="s">
        <v>108</v>
      </c>
      <c r="AY156" s="5" t="s">
        <v>108</v>
      </c>
      <c r="AZ156" s="5" t="s">
        <v>108</v>
      </c>
      <c r="BA156" s="5" t="s">
        <v>108</v>
      </c>
      <c r="BB156" s="5" t="s">
        <v>108</v>
      </c>
      <c r="BC156" s="5" t="s">
        <v>108</v>
      </c>
      <c r="BD156" s="5" t="s">
        <v>108</v>
      </c>
      <c r="BE156" s="5" t="s">
        <v>108</v>
      </c>
      <c r="BF156" s="5" t="s">
        <v>108</v>
      </c>
      <c r="BG156" s="5" t="s">
        <v>108</v>
      </c>
      <c r="BH156" s="5" t="s">
        <v>108</v>
      </c>
      <c r="BI156" s="5" t="s">
        <v>108</v>
      </c>
      <c r="BJ156" s="5" t="s">
        <v>108</v>
      </c>
      <c r="BK156" s="5" t="s">
        <v>108</v>
      </c>
      <c r="BL156" s="5" t="s">
        <v>754</v>
      </c>
      <c r="BM156" s="5" t="s">
        <v>108</v>
      </c>
      <c r="BN156" s="5" t="s">
        <v>108</v>
      </c>
      <c r="BO156" s="5" t="s">
        <v>108</v>
      </c>
      <c r="BP156" s="5" t="s">
        <v>383</v>
      </c>
      <c r="BQ156" s="5" t="s">
        <v>108</v>
      </c>
      <c r="BR156" s="5" t="s">
        <v>108</v>
      </c>
      <c r="BS156" s="5" t="s">
        <v>1554</v>
      </c>
      <c r="BT156" s="5" t="s">
        <v>108</v>
      </c>
      <c r="BU156" s="5" t="s">
        <v>1561</v>
      </c>
      <c r="BV156" s="5" t="s">
        <v>108</v>
      </c>
      <c r="BW156" s="5" t="s">
        <v>1562</v>
      </c>
      <c r="BX156" s="5" t="s">
        <v>122</v>
      </c>
      <c r="BY156" s="10" t="s">
        <v>108</v>
      </c>
      <c r="BZ156" s="10" t="s">
        <v>108</v>
      </c>
      <c r="CA156" s="5" t="s">
        <v>108</v>
      </c>
      <c r="CB156" s="5" t="s">
        <v>108</v>
      </c>
      <c r="CC156" s="5" t="s">
        <v>108</v>
      </c>
      <c r="CD156" s="5" t="s">
        <v>108</v>
      </c>
      <c r="CE156" s="5" t="s">
        <v>108</v>
      </c>
      <c r="CF156" s="5" t="s">
        <v>108</v>
      </c>
      <c r="CG156" s="5" t="s">
        <v>108</v>
      </c>
      <c r="CH156" s="5" t="s">
        <v>108</v>
      </c>
      <c r="CI156" s="5" t="s">
        <v>108</v>
      </c>
      <c r="CJ156" s="5" t="s">
        <v>108</v>
      </c>
      <c r="CK156" s="5" t="s">
        <v>108</v>
      </c>
      <c r="CL156" s="5" t="s">
        <v>108</v>
      </c>
      <c r="CM156" s="5" t="s">
        <v>108</v>
      </c>
      <c r="CN156" s="5" t="s">
        <v>108</v>
      </c>
      <c r="CO156" s="5" t="s">
        <v>108</v>
      </c>
      <c r="CP156" s="5" t="s">
        <v>108</v>
      </c>
      <c r="CQ156" s="5" t="s">
        <v>108</v>
      </c>
      <c r="CR156" s="5" t="s">
        <v>108</v>
      </c>
      <c r="CS156" s="5" t="s">
        <v>108</v>
      </c>
      <c r="CT156" s="10" t="s">
        <v>1556</v>
      </c>
      <c r="CU156" s="5" t="s">
        <v>108</v>
      </c>
      <c r="CV156" s="5" t="s">
        <v>108</v>
      </c>
      <c r="CW156" s="5" t="s">
        <v>108</v>
      </c>
      <c r="CX156" s="5" t="s">
        <v>108</v>
      </c>
      <c r="CY156" s="5" t="s">
        <v>1563</v>
      </c>
      <c r="CZ156" s="6"/>
      <c r="DA156" s="6"/>
      <c r="DB156" s="6"/>
      <c r="DC156" s="6"/>
      <c r="DD156" s="6"/>
      <c r="DE156" s="6"/>
      <c r="DF156" s="6"/>
      <c r="DG156" s="6"/>
      <c r="DH156" s="6"/>
      <c r="DI156" s="6"/>
    </row>
    <row r="157">
      <c r="A157" s="5" t="s">
        <v>103</v>
      </c>
      <c r="B157" s="5" t="s">
        <v>1501</v>
      </c>
      <c r="C157" s="5" t="s">
        <v>1380</v>
      </c>
      <c r="D157" s="5">
        <v>10928.0</v>
      </c>
      <c r="E157" s="5" t="s">
        <v>106</v>
      </c>
      <c r="F157" s="5">
        <v>2005.0</v>
      </c>
      <c r="G157" s="5" t="s">
        <v>674</v>
      </c>
      <c r="H157" s="5">
        <v>13.0</v>
      </c>
      <c r="I157" s="5" t="s">
        <v>217</v>
      </c>
      <c r="J157" s="5" t="s">
        <v>127</v>
      </c>
      <c r="K157" s="5" t="s">
        <v>628</v>
      </c>
      <c r="L157" s="5" t="s">
        <v>328</v>
      </c>
      <c r="M157" s="5" t="s">
        <v>1540</v>
      </c>
      <c r="N157" s="5">
        <v>1.0</v>
      </c>
      <c r="O157" s="10" t="s">
        <v>1564</v>
      </c>
      <c r="P157" s="5" t="s">
        <v>1565</v>
      </c>
      <c r="Q157" s="5" t="s">
        <v>1566</v>
      </c>
      <c r="R157" s="5" t="s">
        <v>1567</v>
      </c>
      <c r="S157" s="5" t="s">
        <v>1568</v>
      </c>
      <c r="T157" s="5" t="s">
        <v>108</v>
      </c>
      <c r="U157" s="5" t="s">
        <v>108</v>
      </c>
      <c r="V157" s="5" t="s">
        <v>108</v>
      </c>
      <c r="W157" s="5" t="s">
        <v>108</v>
      </c>
      <c r="X157" s="5">
        <v>1630.0</v>
      </c>
      <c r="Y157" s="6">
        <f>(68+73)/2</f>
        <v>70.5</v>
      </c>
      <c r="Z157" s="5" t="s">
        <v>170</v>
      </c>
      <c r="AA157" s="5" t="s">
        <v>159</v>
      </c>
      <c r="AB157" s="5">
        <v>12.0</v>
      </c>
      <c r="AC157" s="5" t="s">
        <v>521</v>
      </c>
      <c r="AD157" s="5" t="s">
        <v>108</v>
      </c>
      <c r="AE157" s="5" t="s">
        <v>108</v>
      </c>
      <c r="AF157" s="5" t="s">
        <v>108</v>
      </c>
      <c r="AG157" s="5" t="s">
        <v>108</v>
      </c>
      <c r="AH157" s="5" t="s">
        <v>108</v>
      </c>
      <c r="AI157" s="7">
        <f t="shared" si="45"/>
        <v>402.336</v>
      </c>
      <c r="AJ157" s="22">
        <v>1320.0</v>
      </c>
      <c r="AK157" s="24">
        <f t="shared" si="46"/>
        <v>440</v>
      </c>
      <c r="AL157" s="10" t="s">
        <v>108</v>
      </c>
      <c r="AM157" s="5" t="s">
        <v>108</v>
      </c>
      <c r="AN157" s="5" t="s">
        <v>108</v>
      </c>
      <c r="AO157" s="5" t="s">
        <v>108</v>
      </c>
      <c r="AP157" s="5" t="s">
        <v>108</v>
      </c>
      <c r="AQ157" s="5" t="s">
        <v>108</v>
      </c>
      <c r="AR157" s="5" t="s">
        <v>108</v>
      </c>
      <c r="AS157" s="5" t="s">
        <v>108</v>
      </c>
      <c r="AT157" s="5" t="s">
        <v>108</v>
      </c>
      <c r="AU157" s="5" t="s">
        <v>108</v>
      </c>
      <c r="AV157" s="5" t="s">
        <v>108</v>
      </c>
      <c r="AW157" s="5" t="s">
        <v>108</v>
      </c>
      <c r="AX157" s="5" t="s">
        <v>108</v>
      </c>
      <c r="AY157" s="5" t="s">
        <v>108</v>
      </c>
      <c r="AZ157" s="5" t="s">
        <v>108</v>
      </c>
      <c r="BA157" s="5" t="s">
        <v>108</v>
      </c>
      <c r="BB157" s="5" t="s">
        <v>108</v>
      </c>
      <c r="BC157" s="5" t="s">
        <v>108</v>
      </c>
      <c r="BD157" s="5" t="s">
        <v>108</v>
      </c>
      <c r="BE157" s="5" t="s">
        <v>108</v>
      </c>
      <c r="BF157" s="5" t="s">
        <v>108</v>
      </c>
      <c r="BG157" s="5" t="s">
        <v>108</v>
      </c>
      <c r="BH157" s="5" t="s">
        <v>108</v>
      </c>
      <c r="BI157" s="5" t="s">
        <v>108</v>
      </c>
      <c r="BJ157" s="5" t="s">
        <v>108</v>
      </c>
      <c r="BK157" s="5" t="s">
        <v>108</v>
      </c>
      <c r="BL157" s="5" t="s">
        <v>108</v>
      </c>
      <c r="BM157" s="5" t="s">
        <v>108</v>
      </c>
      <c r="BN157" s="5" t="s">
        <v>108</v>
      </c>
      <c r="BO157" s="5" t="s">
        <v>108</v>
      </c>
      <c r="BP157" s="5" t="s">
        <v>108</v>
      </c>
      <c r="BQ157" s="5" t="s">
        <v>108</v>
      </c>
      <c r="BR157" s="5" t="s">
        <v>108</v>
      </c>
      <c r="BS157" s="5" t="s">
        <v>108</v>
      </c>
      <c r="BT157" s="5" t="s">
        <v>108</v>
      </c>
      <c r="BU157" s="5" t="s">
        <v>1569</v>
      </c>
      <c r="BV157" s="5" t="s">
        <v>108</v>
      </c>
      <c r="BW157" s="5" t="s">
        <v>108</v>
      </c>
      <c r="BX157" s="5" t="s">
        <v>108</v>
      </c>
      <c r="BY157" s="10" t="s">
        <v>108</v>
      </c>
      <c r="BZ157" s="10" t="s">
        <v>108</v>
      </c>
      <c r="CA157" s="5" t="s">
        <v>1083</v>
      </c>
      <c r="CB157" s="5" t="s">
        <v>121</v>
      </c>
      <c r="CC157" s="5" t="s">
        <v>1570</v>
      </c>
      <c r="CD157" s="5" t="s">
        <v>108</v>
      </c>
      <c r="CE157" s="5" t="s">
        <v>108</v>
      </c>
      <c r="CF157" s="5" t="s">
        <v>108</v>
      </c>
      <c r="CG157" s="5" t="s">
        <v>108</v>
      </c>
      <c r="CH157" s="5" t="s">
        <v>108</v>
      </c>
      <c r="CI157" s="5" t="s">
        <v>108</v>
      </c>
      <c r="CJ157" s="5" t="s">
        <v>108</v>
      </c>
      <c r="CK157" s="5" t="s">
        <v>108</v>
      </c>
      <c r="CL157" s="5" t="s">
        <v>108</v>
      </c>
      <c r="CM157" s="5" t="s">
        <v>108</v>
      </c>
      <c r="CN157" s="5" t="s">
        <v>108</v>
      </c>
      <c r="CO157" s="5" t="s">
        <v>108</v>
      </c>
      <c r="CP157" s="5" t="s">
        <v>108</v>
      </c>
      <c r="CQ157" s="5" t="s">
        <v>108</v>
      </c>
      <c r="CR157" s="5" t="s">
        <v>108</v>
      </c>
      <c r="CS157" s="5" t="s">
        <v>108</v>
      </c>
      <c r="CT157" s="10" t="s">
        <v>1571</v>
      </c>
      <c r="CU157" s="5" t="s">
        <v>108</v>
      </c>
      <c r="CV157" s="5" t="s">
        <v>108</v>
      </c>
      <c r="CW157" s="5" t="s">
        <v>108</v>
      </c>
      <c r="CX157" s="5" t="s">
        <v>108</v>
      </c>
      <c r="CY157" s="13" t="s">
        <v>1572</v>
      </c>
      <c r="CZ157" s="6"/>
      <c r="DA157" s="6"/>
      <c r="DB157" s="6"/>
      <c r="DC157" s="6"/>
      <c r="DD157" s="6"/>
      <c r="DE157" s="6"/>
      <c r="DF157" s="6"/>
      <c r="DG157" s="6"/>
      <c r="DH157" s="6"/>
      <c r="DI157" s="6"/>
    </row>
    <row r="158">
      <c r="A158" s="5" t="s">
        <v>103</v>
      </c>
      <c r="B158" s="5" t="s">
        <v>1501</v>
      </c>
      <c r="C158" s="5" t="s">
        <v>1380</v>
      </c>
      <c r="D158" s="5">
        <v>26137.0</v>
      </c>
      <c r="E158" s="5" t="s">
        <v>1503</v>
      </c>
      <c r="F158" s="5">
        <v>2009.0</v>
      </c>
      <c r="G158" s="5" t="s">
        <v>166</v>
      </c>
      <c r="H158" s="5">
        <v>13.0</v>
      </c>
      <c r="I158" s="5" t="s">
        <v>153</v>
      </c>
      <c r="J158" s="5" t="s">
        <v>127</v>
      </c>
      <c r="K158" s="5" t="s">
        <v>202</v>
      </c>
      <c r="L158" s="5" t="s">
        <v>108</v>
      </c>
      <c r="M158" s="5" t="s">
        <v>202</v>
      </c>
      <c r="N158" s="5">
        <v>5.0</v>
      </c>
      <c r="O158" s="27" t="s">
        <v>1573</v>
      </c>
      <c r="P158" s="5" t="s">
        <v>1574</v>
      </c>
      <c r="Q158" s="5" t="s">
        <v>1549</v>
      </c>
      <c r="R158" s="5" t="s">
        <v>1575</v>
      </c>
      <c r="S158" s="5" t="s">
        <v>1574</v>
      </c>
      <c r="T158" s="5" t="s">
        <v>108</v>
      </c>
      <c r="U158" s="5" t="s">
        <v>108</v>
      </c>
      <c r="V158" s="5" t="s">
        <v>108</v>
      </c>
      <c r="W158" s="5" t="s">
        <v>108</v>
      </c>
      <c r="X158" s="5">
        <v>1700.0</v>
      </c>
      <c r="Y158" s="5" t="s">
        <v>108</v>
      </c>
      <c r="Z158" s="5" t="s">
        <v>108</v>
      </c>
      <c r="AA158" s="5" t="s">
        <v>286</v>
      </c>
      <c r="AB158" s="5">
        <v>73.0</v>
      </c>
      <c r="AC158" s="5" t="s">
        <v>455</v>
      </c>
      <c r="AD158" s="5" t="s">
        <v>406</v>
      </c>
      <c r="AE158" s="5" t="s">
        <v>108</v>
      </c>
      <c r="AF158" s="5" t="s">
        <v>108</v>
      </c>
      <c r="AG158" s="5" t="s">
        <v>108</v>
      </c>
      <c r="AH158" s="5">
        <v>40.0</v>
      </c>
      <c r="AI158" s="12">
        <f t="shared" si="45"/>
        <v>182.88</v>
      </c>
      <c r="AJ158" s="12">
        <f>CONVERT(AK158, "yd", "ft")</f>
        <v>600</v>
      </c>
      <c r="AK158" s="5">
        <v>200.0</v>
      </c>
      <c r="AL158" s="10" t="s">
        <v>108</v>
      </c>
      <c r="AM158" s="5">
        <v>2.0</v>
      </c>
      <c r="AN158" s="5" t="s">
        <v>108</v>
      </c>
      <c r="AO158" s="5" t="s">
        <v>108</v>
      </c>
      <c r="AP158" s="5" t="s">
        <v>108</v>
      </c>
      <c r="AQ158" s="5" t="s">
        <v>108</v>
      </c>
      <c r="AR158" s="5" t="s">
        <v>108</v>
      </c>
      <c r="AS158" s="5" t="s">
        <v>108</v>
      </c>
      <c r="AT158" s="5" t="s">
        <v>108</v>
      </c>
      <c r="AU158" s="5" t="s">
        <v>108</v>
      </c>
      <c r="AV158" s="5" t="s">
        <v>108</v>
      </c>
      <c r="AW158" s="5" t="s">
        <v>108</v>
      </c>
      <c r="AX158" s="5" t="s">
        <v>108</v>
      </c>
      <c r="AY158" s="5" t="s">
        <v>108</v>
      </c>
      <c r="AZ158" s="5" t="s">
        <v>108</v>
      </c>
      <c r="BA158" s="5" t="s">
        <v>108</v>
      </c>
      <c r="BB158" s="5" t="s">
        <v>108</v>
      </c>
      <c r="BC158" s="5" t="s">
        <v>108</v>
      </c>
      <c r="BD158" s="5" t="s">
        <v>108</v>
      </c>
      <c r="BE158" s="5" t="s">
        <v>108</v>
      </c>
      <c r="BF158" s="5" t="s">
        <v>108</v>
      </c>
      <c r="BG158" s="5" t="s">
        <v>108</v>
      </c>
      <c r="BH158" s="5" t="s">
        <v>108</v>
      </c>
      <c r="BI158" s="5" t="s">
        <v>108</v>
      </c>
      <c r="BJ158" s="5" t="s">
        <v>108</v>
      </c>
      <c r="BK158" s="5" t="s">
        <v>108</v>
      </c>
      <c r="BL158" s="5" t="s">
        <v>108</v>
      </c>
      <c r="BM158" s="5" t="s">
        <v>108</v>
      </c>
      <c r="BN158" s="5" t="s">
        <v>108</v>
      </c>
      <c r="BO158" s="5" t="s">
        <v>108</v>
      </c>
      <c r="BP158" s="5" t="s">
        <v>108</v>
      </c>
      <c r="BQ158" s="5" t="s">
        <v>108</v>
      </c>
      <c r="BR158" s="5" t="s">
        <v>108</v>
      </c>
      <c r="BS158" s="5" t="s">
        <v>108</v>
      </c>
      <c r="BT158" s="5" t="s">
        <v>108</v>
      </c>
      <c r="BU158" s="5" t="s">
        <v>1576</v>
      </c>
      <c r="BV158" s="5" t="s">
        <v>108</v>
      </c>
      <c r="BW158" s="5" t="s">
        <v>108</v>
      </c>
      <c r="BX158" s="5" t="s">
        <v>108</v>
      </c>
      <c r="BY158" s="10" t="s">
        <v>108</v>
      </c>
      <c r="BZ158" s="10" t="s">
        <v>108</v>
      </c>
      <c r="CA158" s="5" t="s">
        <v>1577</v>
      </c>
      <c r="CB158" s="5" t="s">
        <v>108</v>
      </c>
      <c r="CC158" s="5" t="s">
        <v>108</v>
      </c>
      <c r="CD158" s="5" t="s">
        <v>108</v>
      </c>
      <c r="CE158" s="5" t="s">
        <v>108</v>
      </c>
      <c r="CF158" s="5" t="s">
        <v>108</v>
      </c>
      <c r="CG158" s="5" t="s">
        <v>108</v>
      </c>
      <c r="CH158" s="5" t="s">
        <v>108</v>
      </c>
      <c r="CI158" s="5" t="s">
        <v>108</v>
      </c>
      <c r="CJ158" s="5" t="s">
        <v>108</v>
      </c>
      <c r="CK158" s="5" t="s">
        <v>108</v>
      </c>
      <c r="CL158" s="5" t="s">
        <v>108</v>
      </c>
      <c r="CM158" s="5" t="s">
        <v>108</v>
      </c>
      <c r="CN158" s="5" t="s">
        <v>108</v>
      </c>
      <c r="CO158" s="5" t="s">
        <v>108</v>
      </c>
      <c r="CP158" s="5" t="s">
        <v>108</v>
      </c>
      <c r="CQ158" s="5" t="s">
        <v>108</v>
      </c>
      <c r="CR158" s="5" t="s">
        <v>108</v>
      </c>
      <c r="CS158" s="5" t="s">
        <v>108</v>
      </c>
      <c r="CT158" s="10" t="s">
        <v>1578</v>
      </c>
      <c r="CU158" s="5" t="s">
        <v>108</v>
      </c>
      <c r="CV158" s="5" t="s">
        <v>108</v>
      </c>
      <c r="CW158" s="5" t="s">
        <v>108</v>
      </c>
      <c r="CX158" s="5" t="s">
        <v>108</v>
      </c>
      <c r="CY158" s="19" t="s">
        <v>1579</v>
      </c>
      <c r="CZ158" s="6"/>
      <c r="DA158" s="6"/>
      <c r="DB158" s="6"/>
      <c r="DC158" s="6"/>
      <c r="DD158" s="6"/>
      <c r="DE158" s="6"/>
      <c r="DF158" s="6"/>
      <c r="DG158" s="6"/>
      <c r="DH158" s="6"/>
      <c r="DI158" s="6"/>
    </row>
    <row r="159">
      <c r="A159" s="5" t="s">
        <v>103</v>
      </c>
      <c r="B159" s="5" t="s">
        <v>1501</v>
      </c>
      <c r="C159" s="5" t="s">
        <v>1580</v>
      </c>
      <c r="D159" s="5">
        <v>604.0</v>
      </c>
      <c r="E159" s="5" t="s">
        <v>108</v>
      </c>
      <c r="F159" s="5">
        <v>1971.0</v>
      </c>
      <c r="G159" s="5" t="s">
        <v>166</v>
      </c>
      <c r="H159" s="5" t="s">
        <v>108</v>
      </c>
      <c r="I159" s="5" t="s">
        <v>153</v>
      </c>
      <c r="J159" s="5" t="s">
        <v>110</v>
      </c>
      <c r="K159" s="5" t="s">
        <v>111</v>
      </c>
      <c r="L159" s="5" t="s">
        <v>108</v>
      </c>
      <c r="M159" s="5" t="s">
        <v>218</v>
      </c>
      <c r="N159" s="5">
        <v>2.0</v>
      </c>
      <c r="O159" s="10" t="s">
        <v>1581</v>
      </c>
      <c r="P159" s="5" t="s">
        <v>1582</v>
      </c>
      <c r="Q159" s="5" t="s">
        <v>1583</v>
      </c>
      <c r="R159" s="5" t="s">
        <v>108</v>
      </c>
      <c r="S159" s="5" t="s">
        <v>108</v>
      </c>
      <c r="T159" s="5" t="s">
        <v>108</v>
      </c>
      <c r="U159" s="5" t="s">
        <v>108</v>
      </c>
      <c r="V159" s="5" t="s">
        <v>108</v>
      </c>
      <c r="W159" s="5" t="s">
        <v>108</v>
      </c>
      <c r="X159" s="5">
        <v>2100.0</v>
      </c>
      <c r="Y159" s="5" t="s">
        <v>108</v>
      </c>
      <c r="Z159" s="5" t="s">
        <v>170</v>
      </c>
      <c r="AA159" s="5" t="s">
        <v>108</v>
      </c>
      <c r="AB159" s="5" t="s">
        <v>108</v>
      </c>
      <c r="AC159" s="5" t="s">
        <v>432</v>
      </c>
      <c r="AD159" s="5" t="s">
        <v>406</v>
      </c>
      <c r="AE159" s="5" t="s">
        <v>108</v>
      </c>
      <c r="AF159" s="5" t="s">
        <v>108</v>
      </c>
      <c r="AG159" s="5" t="s">
        <v>108</v>
      </c>
      <c r="AH159" s="5" t="s">
        <v>108</v>
      </c>
      <c r="AI159" s="28">
        <f t="shared" si="45"/>
        <v>13.716</v>
      </c>
      <c r="AJ159" s="22">
        <v>45.0</v>
      </c>
      <c r="AK159" s="24">
        <f>CONVERT(AJ159, "ft", "yd")</f>
        <v>15</v>
      </c>
      <c r="AL159" s="10" t="s">
        <v>108</v>
      </c>
      <c r="AM159" s="5">
        <v>1.0</v>
      </c>
      <c r="AN159" s="5">
        <v>6.0</v>
      </c>
      <c r="AO159" s="5" t="s">
        <v>108</v>
      </c>
      <c r="AP159" s="5" t="s">
        <v>108</v>
      </c>
      <c r="AQ159" s="5" t="s">
        <v>108</v>
      </c>
      <c r="AR159" s="5" t="s">
        <v>108</v>
      </c>
      <c r="AS159" s="5" t="s">
        <v>108</v>
      </c>
      <c r="AT159" s="5" t="s">
        <v>108</v>
      </c>
      <c r="AU159" s="5" t="s">
        <v>108</v>
      </c>
      <c r="AV159" s="5" t="s">
        <v>108</v>
      </c>
      <c r="AW159" s="5" t="s">
        <v>108</v>
      </c>
      <c r="AX159" s="5" t="s">
        <v>108</v>
      </c>
      <c r="AY159" s="5" t="s">
        <v>108</v>
      </c>
      <c r="AZ159" s="5" t="s">
        <v>108</v>
      </c>
      <c r="BA159" s="5" t="s">
        <v>108</v>
      </c>
      <c r="BB159" s="5" t="s">
        <v>108</v>
      </c>
      <c r="BC159" s="5" t="s">
        <v>108</v>
      </c>
      <c r="BD159" s="5" t="s">
        <v>108</v>
      </c>
      <c r="BE159" s="5" t="s">
        <v>108</v>
      </c>
      <c r="BF159" s="5" t="s">
        <v>108</v>
      </c>
      <c r="BG159" s="5" t="s">
        <v>108</v>
      </c>
      <c r="BH159" s="5" t="s">
        <v>108</v>
      </c>
      <c r="BI159" s="5" t="s">
        <v>108</v>
      </c>
      <c r="BJ159" s="5" t="s">
        <v>108</v>
      </c>
      <c r="BK159" s="5" t="s">
        <v>108</v>
      </c>
      <c r="BL159" s="5" t="s">
        <v>108</v>
      </c>
      <c r="BM159" s="5" t="s">
        <v>108</v>
      </c>
      <c r="BN159" s="5" t="s">
        <v>108</v>
      </c>
      <c r="BO159" s="5" t="s">
        <v>108</v>
      </c>
      <c r="BP159" s="5" t="s">
        <v>108</v>
      </c>
      <c r="BQ159" s="5" t="s">
        <v>108</v>
      </c>
      <c r="BR159" s="5" t="s">
        <v>108</v>
      </c>
      <c r="BS159" s="5" t="s">
        <v>1584</v>
      </c>
      <c r="BT159" s="5" t="s">
        <v>108</v>
      </c>
      <c r="BU159" s="5" t="s">
        <v>1585</v>
      </c>
      <c r="BV159" s="5" t="s">
        <v>108</v>
      </c>
      <c r="BW159" s="5" t="s">
        <v>1586</v>
      </c>
      <c r="BX159" s="5" t="s">
        <v>122</v>
      </c>
      <c r="BY159" s="10" t="s">
        <v>108</v>
      </c>
      <c r="BZ159" s="10" t="s">
        <v>108</v>
      </c>
      <c r="CA159" s="5" t="s">
        <v>108</v>
      </c>
      <c r="CB159" s="5" t="s">
        <v>108</v>
      </c>
      <c r="CC159" s="5" t="s">
        <v>108</v>
      </c>
      <c r="CD159" s="5" t="s">
        <v>108</v>
      </c>
      <c r="CE159" s="5" t="s">
        <v>108</v>
      </c>
      <c r="CF159" s="5" t="s">
        <v>108</v>
      </c>
      <c r="CG159" s="5" t="s">
        <v>108</v>
      </c>
      <c r="CH159" s="5" t="s">
        <v>108</v>
      </c>
      <c r="CI159" s="5" t="s">
        <v>108</v>
      </c>
      <c r="CJ159" s="5" t="s">
        <v>108</v>
      </c>
      <c r="CK159" s="5" t="s">
        <v>108</v>
      </c>
      <c r="CL159" s="5" t="s">
        <v>108</v>
      </c>
      <c r="CM159" s="5" t="s">
        <v>108</v>
      </c>
      <c r="CN159" s="5" t="s">
        <v>108</v>
      </c>
      <c r="CO159" s="5" t="s">
        <v>108</v>
      </c>
      <c r="CP159" s="5" t="s">
        <v>108</v>
      </c>
      <c r="CQ159" s="5" t="s">
        <v>108</v>
      </c>
      <c r="CR159" s="5" t="s">
        <v>108</v>
      </c>
      <c r="CS159" s="5" t="s">
        <v>108</v>
      </c>
      <c r="CT159" s="5" t="s">
        <v>108</v>
      </c>
      <c r="CU159" s="5" t="s">
        <v>108</v>
      </c>
      <c r="CV159" s="5" t="s">
        <v>108</v>
      </c>
      <c r="CW159" s="5" t="s">
        <v>108</v>
      </c>
      <c r="CX159" s="5" t="s">
        <v>108</v>
      </c>
      <c r="CY159" s="13" t="s">
        <v>1587</v>
      </c>
      <c r="CZ159" s="6"/>
      <c r="DA159" s="6"/>
      <c r="DB159" s="6"/>
      <c r="DC159" s="6"/>
      <c r="DD159" s="6"/>
      <c r="DE159" s="6"/>
      <c r="DF159" s="6"/>
      <c r="DG159" s="6"/>
      <c r="DH159" s="6"/>
      <c r="DI159" s="6"/>
    </row>
    <row r="160">
      <c r="A160" s="5" t="s">
        <v>103</v>
      </c>
      <c r="B160" s="5" t="s">
        <v>1501</v>
      </c>
      <c r="C160" s="5" t="s">
        <v>1580</v>
      </c>
      <c r="D160" s="5">
        <v>652.0</v>
      </c>
      <c r="E160" s="5" t="s">
        <v>108</v>
      </c>
      <c r="F160" s="5">
        <v>1974.0</v>
      </c>
      <c r="G160" s="5" t="s">
        <v>166</v>
      </c>
      <c r="H160" s="5" t="s">
        <v>108</v>
      </c>
      <c r="I160" s="5" t="s">
        <v>153</v>
      </c>
      <c r="J160" s="5" t="s">
        <v>110</v>
      </c>
      <c r="K160" s="5" t="s">
        <v>111</v>
      </c>
      <c r="L160" s="5" t="s">
        <v>108</v>
      </c>
      <c r="M160" s="5" t="s">
        <v>140</v>
      </c>
      <c r="N160" s="5">
        <v>2.0</v>
      </c>
      <c r="O160" s="10" t="s">
        <v>1588</v>
      </c>
      <c r="P160" s="5" t="s">
        <v>1589</v>
      </c>
      <c r="Q160" s="5" t="s">
        <v>1590</v>
      </c>
      <c r="R160" s="5" t="s">
        <v>108</v>
      </c>
      <c r="S160" s="5" t="s">
        <v>1591</v>
      </c>
      <c r="T160" s="5" t="s">
        <v>108</v>
      </c>
      <c r="U160" s="5" t="s">
        <v>108</v>
      </c>
      <c r="V160" s="5" t="s">
        <v>108</v>
      </c>
      <c r="W160" s="5" t="s">
        <v>108</v>
      </c>
      <c r="X160" s="5">
        <v>1200.0</v>
      </c>
      <c r="Y160" s="5" t="s">
        <v>108</v>
      </c>
      <c r="Z160" s="5" t="s">
        <v>108</v>
      </c>
      <c r="AA160" s="5" t="s">
        <v>108</v>
      </c>
      <c r="AB160" s="5" t="s">
        <v>108</v>
      </c>
      <c r="AC160" s="5" t="s">
        <v>466</v>
      </c>
      <c r="AD160" s="5" t="s">
        <v>1592</v>
      </c>
      <c r="AE160" s="5" t="s">
        <v>108</v>
      </c>
      <c r="AF160" s="5" t="s">
        <v>108</v>
      </c>
      <c r="AG160" s="5" t="s">
        <v>108</v>
      </c>
      <c r="AH160" s="5" t="s">
        <v>108</v>
      </c>
      <c r="AI160" s="15" t="s">
        <v>108</v>
      </c>
      <c r="AJ160" s="22" t="s">
        <v>108</v>
      </c>
      <c r="AK160" s="25" t="s">
        <v>108</v>
      </c>
      <c r="AL160" s="10" t="s">
        <v>108</v>
      </c>
      <c r="AM160" s="5">
        <v>1.0</v>
      </c>
      <c r="AN160" s="5">
        <v>7.5</v>
      </c>
      <c r="AO160" s="5" t="s">
        <v>108</v>
      </c>
      <c r="AP160" s="5" t="s">
        <v>108</v>
      </c>
      <c r="AQ160" s="5" t="s">
        <v>108</v>
      </c>
      <c r="AR160" s="5" t="s">
        <v>108</v>
      </c>
      <c r="AS160" s="5" t="s">
        <v>108</v>
      </c>
      <c r="AT160" s="5" t="s">
        <v>108</v>
      </c>
      <c r="AU160" s="5" t="s">
        <v>108</v>
      </c>
      <c r="AV160" s="5" t="s">
        <v>108</v>
      </c>
      <c r="AW160" s="5" t="s">
        <v>1593</v>
      </c>
      <c r="AX160" s="5" t="s">
        <v>108</v>
      </c>
      <c r="AY160" s="5" t="s">
        <v>108</v>
      </c>
      <c r="AZ160" s="5" t="s">
        <v>108</v>
      </c>
      <c r="BA160" s="5" t="s">
        <v>108</v>
      </c>
      <c r="BB160" s="5" t="s">
        <v>108</v>
      </c>
      <c r="BC160" s="5" t="s">
        <v>108</v>
      </c>
      <c r="BD160" s="5" t="s">
        <v>108</v>
      </c>
      <c r="BE160" s="5" t="s">
        <v>108</v>
      </c>
      <c r="BF160" s="5" t="s">
        <v>108</v>
      </c>
      <c r="BG160" s="5" t="s">
        <v>108</v>
      </c>
      <c r="BH160" s="5" t="s">
        <v>108</v>
      </c>
      <c r="BI160" s="5" t="s">
        <v>121</v>
      </c>
      <c r="BJ160" s="5" t="s">
        <v>983</v>
      </c>
      <c r="BK160" s="5" t="s">
        <v>108</v>
      </c>
      <c r="BL160" s="5" t="s">
        <v>108</v>
      </c>
      <c r="BM160" s="5" t="s">
        <v>108</v>
      </c>
      <c r="BN160" s="5" t="s">
        <v>108</v>
      </c>
      <c r="BO160" s="5" t="s">
        <v>108</v>
      </c>
      <c r="BP160" s="5" t="s">
        <v>108</v>
      </c>
      <c r="BQ160" s="5" t="s">
        <v>108</v>
      </c>
      <c r="BR160" s="5" t="s">
        <v>108</v>
      </c>
      <c r="BS160" s="5" t="s">
        <v>1594</v>
      </c>
      <c r="BT160" s="5" t="s">
        <v>108</v>
      </c>
      <c r="BU160" s="5" t="s">
        <v>1595</v>
      </c>
      <c r="BV160" s="5" t="s">
        <v>108</v>
      </c>
      <c r="BW160" s="5" t="s">
        <v>108</v>
      </c>
      <c r="BX160" s="5" t="s">
        <v>108</v>
      </c>
      <c r="BY160" s="10" t="s">
        <v>108</v>
      </c>
      <c r="BZ160" s="10" t="s">
        <v>108</v>
      </c>
      <c r="CA160" s="5" t="s">
        <v>108</v>
      </c>
      <c r="CB160" s="5" t="s">
        <v>108</v>
      </c>
      <c r="CC160" s="5" t="s">
        <v>108</v>
      </c>
      <c r="CD160" s="5" t="s">
        <v>108</v>
      </c>
      <c r="CE160" s="5" t="s">
        <v>108</v>
      </c>
      <c r="CF160" s="5" t="s">
        <v>108</v>
      </c>
      <c r="CG160" s="5" t="s">
        <v>108</v>
      </c>
      <c r="CH160" s="5" t="s">
        <v>108</v>
      </c>
      <c r="CI160" s="5" t="s">
        <v>108</v>
      </c>
      <c r="CJ160" s="5" t="s">
        <v>108</v>
      </c>
      <c r="CK160" s="5" t="s">
        <v>108</v>
      </c>
      <c r="CL160" s="5" t="s">
        <v>108</v>
      </c>
      <c r="CM160" s="5" t="s">
        <v>108</v>
      </c>
      <c r="CN160" s="5" t="s">
        <v>108</v>
      </c>
      <c r="CO160" s="5" t="s">
        <v>108</v>
      </c>
      <c r="CP160" s="5" t="s">
        <v>108</v>
      </c>
      <c r="CQ160" s="5" t="s">
        <v>108</v>
      </c>
      <c r="CR160" s="5" t="s">
        <v>108</v>
      </c>
      <c r="CS160" s="5" t="s">
        <v>108</v>
      </c>
      <c r="CT160" s="5" t="s">
        <v>108</v>
      </c>
      <c r="CU160" s="5" t="s">
        <v>108</v>
      </c>
      <c r="CV160" s="5" t="s">
        <v>108</v>
      </c>
      <c r="CW160" s="5" t="s">
        <v>108</v>
      </c>
      <c r="CX160" s="5" t="s">
        <v>108</v>
      </c>
      <c r="CY160" s="13" t="s">
        <v>1596</v>
      </c>
      <c r="CZ160" s="6"/>
      <c r="DA160" s="6"/>
      <c r="DB160" s="6"/>
      <c r="DC160" s="6"/>
      <c r="DD160" s="6"/>
      <c r="DE160" s="6"/>
      <c r="DF160" s="6"/>
      <c r="DG160" s="6"/>
      <c r="DH160" s="6"/>
      <c r="DI160" s="6"/>
    </row>
    <row r="161">
      <c r="A161" s="5" t="s">
        <v>103</v>
      </c>
      <c r="B161" s="5" t="s">
        <v>1501</v>
      </c>
      <c r="C161" s="5" t="s">
        <v>1580</v>
      </c>
      <c r="D161" s="5">
        <v>655.0</v>
      </c>
      <c r="E161" s="5" t="s">
        <v>108</v>
      </c>
      <c r="F161" s="5">
        <v>1974.0</v>
      </c>
      <c r="G161" s="5" t="s">
        <v>138</v>
      </c>
      <c r="H161" s="5">
        <v>1.0</v>
      </c>
      <c r="I161" s="5" t="s">
        <v>139</v>
      </c>
      <c r="J161" s="5" t="s">
        <v>127</v>
      </c>
      <c r="K161" s="5" t="s">
        <v>628</v>
      </c>
      <c r="L161" s="5" t="s">
        <v>154</v>
      </c>
      <c r="M161" s="5" t="s">
        <v>203</v>
      </c>
      <c r="N161" s="5">
        <v>1.0</v>
      </c>
      <c r="O161" s="10" t="s">
        <v>1597</v>
      </c>
      <c r="P161" s="5" t="s">
        <v>1598</v>
      </c>
      <c r="Q161" s="5" t="s">
        <v>108</v>
      </c>
      <c r="R161" s="5" t="s">
        <v>108</v>
      </c>
      <c r="S161" s="5" t="s">
        <v>1599</v>
      </c>
      <c r="T161" s="5" t="s">
        <v>108</v>
      </c>
      <c r="U161" s="5" t="s">
        <v>108</v>
      </c>
      <c r="V161" s="5" t="s">
        <v>108</v>
      </c>
      <c r="W161" s="5" t="s">
        <v>108</v>
      </c>
      <c r="X161" s="5">
        <v>230.0</v>
      </c>
      <c r="Y161" s="5" t="s">
        <v>1047</v>
      </c>
      <c r="Z161" s="5" t="s">
        <v>108</v>
      </c>
      <c r="AA161" s="5" t="s">
        <v>171</v>
      </c>
      <c r="AB161" s="5">
        <v>100.0</v>
      </c>
      <c r="AC161" s="5" t="s">
        <v>1600</v>
      </c>
      <c r="AD161" s="5" t="s">
        <v>108</v>
      </c>
      <c r="AE161" s="5" t="s">
        <v>108</v>
      </c>
      <c r="AF161" s="5" t="s">
        <v>108</v>
      </c>
      <c r="AG161" s="5" t="s">
        <v>108</v>
      </c>
      <c r="AH161" s="5">
        <v>4.0</v>
      </c>
      <c r="AI161" s="15" t="s">
        <v>108</v>
      </c>
      <c r="AJ161" s="22" t="s">
        <v>108</v>
      </c>
      <c r="AK161" s="25" t="s">
        <v>108</v>
      </c>
      <c r="AL161" s="10" t="s">
        <v>108</v>
      </c>
      <c r="AM161" s="5">
        <v>1.0</v>
      </c>
      <c r="AN161" s="5" t="s">
        <v>108</v>
      </c>
      <c r="AO161" s="5" t="s">
        <v>108</v>
      </c>
      <c r="AP161" s="5" t="s">
        <v>108</v>
      </c>
      <c r="AQ161" s="5" t="s">
        <v>108</v>
      </c>
      <c r="AR161" s="5" t="s">
        <v>108</v>
      </c>
      <c r="AS161" s="5" t="s">
        <v>108</v>
      </c>
      <c r="AT161" s="5" t="s">
        <v>108</v>
      </c>
      <c r="AU161" s="5" t="s">
        <v>108</v>
      </c>
      <c r="AV161" s="5" t="s">
        <v>108</v>
      </c>
      <c r="AW161" s="5" t="s">
        <v>108</v>
      </c>
      <c r="AX161" s="5" t="s">
        <v>108</v>
      </c>
      <c r="AY161" s="5" t="s">
        <v>108</v>
      </c>
      <c r="AZ161" s="5" t="s">
        <v>108</v>
      </c>
      <c r="BA161" s="5" t="s">
        <v>108</v>
      </c>
      <c r="BB161" s="5" t="s">
        <v>108</v>
      </c>
      <c r="BC161" s="5" t="s">
        <v>108</v>
      </c>
      <c r="BD161" s="5" t="s">
        <v>108</v>
      </c>
      <c r="BE161" s="5" t="s">
        <v>108</v>
      </c>
      <c r="BF161" s="5" t="s">
        <v>108</v>
      </c>
      <c r="BG161" s="5" t="s">
        <v>108</v>
      </c>
      <c r="BH161" s="5" t="s">
        <v>108</v>
      </c>
      <c r="BI161" s="5" t="s">
        <v>108</v>
      </c>
      <c r="BJ161" s="5" t="s">
        <v>108</v>
      </c>
      <c r="BK161" s="5" t="s">
        <v>108</v>
      </c>
      <c r="BL161" s="5" t="s">
        <v>108</v>
      </c>
      <c r="BM161" s="5" t="s">
        <v>108</v>
      </c>
      <c r="BN161" s="5" t="s">
        <v>108</v>
      </c>
      <c r="BO161" s="5" t="s">
        <v>108</v>
      </c>
      <c r="BP161" s="5" t="s">
        <v>108</v>
      </c>
      <c r="BQ161" s="5" t="s">
        <v>108</v>
      </c>
      <c r="BR161" s="5" t="s">
        <v>121</v>
      </c>
      <c r="BS161" s="5" t="s">
        <v>108</v>
      </c>
      <c r="BT161" s="5" t="s">
        <v>108</v>
      </c>
      <c r="BU161" s="5" t="s">
        <v>1601</v>
      </c>
      <c r="BV161" s="5" t="s">
        <v>108</v>
      </c>
      <c r="BW161" s="5" t="s">
        <v>108</v>
      </c>
      <c r="BX161" s="5" t="s">
        <v>108</v>
      </c>
      <c r="BY161" s="10" t="s">
        <v>108</v>
      </c>
      <c r="BZ161" s="10" t="s">
        <v>108</v>
      </c>
      <c r="CA161" s="5" t="s">
        <v>108</v>
      </c>
      <c r="CB161" s="5" t="s">
        <v>108</v>
      </c>
      <c r="CC161" s="5" t="s">
        <v>108</v>
      </c>
      <c r="CD161" s="5" t="s">
        <v>108</v>
      </c>
      <c r="CE161" s="5" t="s">
        <v>108</v>
      </c>
      <c r="CF161" s="5" t="s">
        <v>108</v>
      </c>
      <c r="CG161" s="5" t="s">
        <v>108</v>
      </c>
      <c r="CH161" s="5" t="s">
        <v>108</v>
      </c>
      <c r="CI161" s="5" t="s">
        <v>108</v>
      </c>
      <c r="CJ161" s="5" t="s">
        <v>108</v>
      </c>
      <c r="CK161" s="5" t="s">
        <v>108</v>
      </c>
      <c r="CL161" s="5" t="s">
        <v>108</v>
      </c>
      <c r="CM161" s="5" t="s">
        <v>108</v>
      </c>
      <c r="CN161" s="5" t="s">
        <v>108</v>
      </c>
      <c r="CO161" s="5" t="s">
        <v>108</v>
      </c>
      <c r="CP161" s="5" t="s">
        <v>108</v>
      </c>
      <c r="CQ161" s="5" t="s">
        <v>108</v>
      </c>
      <c r="CR161" s="5" t="s">
        <v>108</v>
      </c>
      <c r="CS161" s="5" t="s">
        <v>108</v>
      </c>
      <c r="CT161" s="5" t="s">
        <v>108</v>
      </c>
      <c r="CU161" s="5" t="s">
        <v>108</v>
      </c>
      <c r="CV161" s="5" t="s">
        <v>108</v>
      </c>
      <c r="CW161" s="5" t="s">
        <v>108</v>
      </c>
      <c r="CX161" s="5" t="s">
        <v>108</v>
      </c>
      <c r="CY161" s="13" t="s">
        <v>1602</v>
      </c>
      <c r="CZ161" s="6"/>
      <c r="DA161" s="6"/>
      <c r="DB161" s="6"/>
      <c r="DC161" s="6"/>
      <c r="DD161" s="6"/>
      <c r="DE161" s="6"/>
      <c r="DF161" s="6"/>
      <c r="DG161" s="6"/>
      <c r="DH161" s="6"/>
      <c r="DI161" s="6"/>
    </row>
    <row r="162">
      <c r="A162" s="5" t="s">
        <v>103</v>
      </c>
      <c r="B162" s="5" t="s">
        <v>1501</v>
      </c>
      <c r="C162" s="5" t="s">
        <v>1580</v>
      </c>
      <c r="D162" s="5">
        <v>4475.0</v>
      </c>
      <c r="E162" s="5" t="s">
        <v>108</v>
      </c>
      <c r="F162" s="5">
        <v>1978.0</v>
      </c>
      <c r="G162" s="5" t="s">
        <v>200</v>
      </c>
      <c r="H162" s="5" t="s">
        <v>108</v>
      </c>
      <c r="I162" s="5" t="s">
        <v>153</v>
      </c>
      <c r="J162" s="5" t="s">
        <v>110</v>
      </c>
      <c r="K162" s="5" t="s">
        <v>111</v>
      </c>
      <c r="L162" s="5" t="s">
        <v>108</v>
      </c>
      <c r="M162" s="5" t="s">
        <v>228</v>
      </c>
      <c r="N162" s="5">
        <v>2.0</v>
      </c>
      <c r="O162" s="10" t="s">
        <v>1603</v>
      </c>
      <c r="P162" s="5" t="s">
        <v>108</v>
      </c>
      <c r="Q162" s="5" t="s">
        <v>1604</v>
      </c>
      <c r="R162" s="5" t="s">
        <v>1605</v>
      </c>
      <c r="S162" s="5" t="s">
        <v>108</v>
      </c>
      <c r="T162" s="5" t="s">
        <v>108</v>
      </c>
      <c r="U162" s="5" t="s">
        <v>108</v>
      </c>
      <c r="V162" s="5" t="s">
        <v>108</v>
      </c>
      <c r="W162" s="5" t="s">
        <v>108</v>
      </c>
      <c r="X162" s="5">
        <v>2200.0</v>
      </c>
      <c r="Y162" s="5">
        <v>65.0</v>
      </c>
      <c r="Z162" s="5" t="s">
        <v>170</v>
      </c>
      <c r="AA162" s="5" t="s">
        <v>108</v>
      </c>
      <c r="AB162" s="5" t="s">
        <v>108</v>
      </c>
      <c r="AC162" s="5" t="s">
        <v>1606</v>
      </c>
      <c r="AD162" s="5" t="s">
        <v>108</v>
      </c>
      <c r="AE162" s="5" t="s">
        <v>108</v>
      </c>
      <c r="AF162" s="5" t="s">
        <v>108</v>
      </c>
      <c r="AG162" s="5" t="s">
        <v>108</v>
      </c>
      <c r="AH162" s="5" t="s">
        <v>108</v>
      </c>
      <c r="AI162" s="15" t="s">
        <v>108</v>
      </c>
      <c r="AJ162" s="22" t="s">
        <v>108</v>
      </c>
      <c r="AK162" s="25" t="s">
        <v>108</v>
      </c>
      <c r="AL162" s="10" t="s">
        <v>108</v>
      </c>
      <c r="AM162" s="5">
        <v>1.0</v>
      </c>
      <c r="AN162" s="5">
        <v>8.5</v>
      </c>
      <c r="AO162" s="5" t="s">
        <v>108</v>
      </c>
      <c r="AP162" s="5" t="s">
        <v>108</v>
      </c>
      <c r="AQ162" s="5" t="s">
        <v>108</v>
      </c>
      <c r="AR162" s="5" t="s">
        <v>108</v>
      </c>
      <c r="AS162" s="5" t="s">
        <v>108</v>
      </c>
      <c r="AT162" s="5" t="s">
        <v>108</v>
      </c>
      <c r="AU162" s="5" t="s">
        <v>108</v>
      </c>
      <c r="AV162" s="5" t="s">
        <v>108</v>
      </c>
      <c r="AW162" s="5" t="s">
        <v>119</v>
      </c>
      <c r="AX162" s="5" t="s">
        <v>108</v>
      </c>
      <c r="AY162" s="5" t="s">
        <v>108</v>
      </c>
      <c r="AZ162" s="5" t="s">
        <v>108</v>
      </c>
      <c r="BA162" s="5" t="s">
        <v>108</v>
      </c>
      <c r="BB162" s="5" t="s">
        <v>108</v>
      </c>
      <c r="BC162" s="5" t="s">
        <v>1184</v>
      </c>
      <c r="BD162" s="5" t="s">
        <v>108</v>
      </c>
      <c r="BE162" s="5" t="s">
        <v>108</v>
      </c>
      <c r="BF162" s="5" t="s">
        <v>108</v>
      </c>
      <c r="BG162" s="5" t="s">
        <v>108</v>
      </c>
      <c r="BH162" s="5" t="s">
        <v>108</v>
      </c>
      <c r="BI162" s="5" t="s">
        <v>108</v>
      </c>
      <c r="BJ162" s="5" t="s">
        <v>108</v>
      </c>
      <c r="BK162" s="5" t="s">
        <v>108</v>
      </c>
      <c r="BL162" s="5" t="s">
        <v>108</v>
      </c>
      <c r="BM162" s="5" t="s">
        <v>108</v>
      </c>
      <c r="BN162" s="5" t="s">
        <v>108</v>
      </c>
      <c r="BO162" s="5" t="s">
        <v>108</v>
      </c>
      <c r="BP162" s="5" t="s">
        <v>108</v>
      </c>
      <c r="BQ162" s="5" t="s">
        <v>108</v>
      </c>
      <c r="BR162" s="5" t="s">
        <v>108</v>
      </c>
      <c r="BS162" s="5" t="s">
        <v>108</v>
      </c>
      <c r="BT162" s="5" t="s">
        <v>108</v>
      </c>
      <c r="BU162" s="5" t="s">
        <v>237</v>
      </c>
      <c r="BV162" s="5" t="s">
        <v>108</v>
      </c>
      <c r="BW162" s="5" t="s">
        <v>108</v>
      </c>
      <c r="BX162" s="5" t="s">
        <v>108</v>
      </c>
      <c r="BY162" s="10" t="s">
        <v>108</v>
      </c>
      <c r="BZ162" s="10" t="s">
        <v>108</v>
      </c>
      <c r="CA162" s="5" t="s">
        <v>108</v>
      </c>
      <c r="CB162" s="5" t="s">
        <v>108</v>
      </c>
      <c r="CC162" s="5" t="s">
        <v>108</v>
      </c>
      <c r="CD162" s="5" t="s">
        <v>108</v>
      </c>
      <c r="CE162" s="5" t="s">
        <v>108</v>
      </c>
      <c r="CF162" s="5" t="s">
        <v>108</v>
      </c>
      <c r="CG162" s="5" t="s">
        <v>108</v>
      </c>
      <c r="CH162" s="5" t="s">
        <v>108</v>
      </c>
      <c r="CI162" s="5" t="s">
        <v>108</v>
      </c>
      <c r="CJ162" s="5" t="s">
        <v>108</v>
      </c>
      <c r="CK162" s="5" t="s">
        <v>108</v>
      </c>
      <c r="CL162" s="5" t="s">
        <v>108</v>
      </c>
      <c r="CM162" s="5" t="s">
        <v>108</v>
      </c>
      <c r="CN162" s="5" t="s">
        <v>108</v>
      </c>
      <c r="CO162" s="5" t="s">
        <v>108</v>
      </c>
      <c r="CP162" s="5" t="s">
        <v>108</v>
      </c>
      <c r="CQ162" s="5" t="s">
        <v>108</v>
      </c>
      <c r="CR162" s="5" t="s">
        <v>108</v>
      </c>
      <c r="CS162" s="5" t="s">
        <v>108</v>
      </c>
      <c r="CT162" s="5" t="s">
        <v>108</v>
      </c>
      <c r="CU162" s="5" t="s">
        <v>108</v>
      </c>
      <c r="CV162" s="5" t="s">
        <v>108</v>
      </c>
      <c r="CW162" s="5" t="s">
        <v>108</v>
      </c>
      <c r="CX162" s="5" t="s">
        <v>108</v>
      </c>
      <c r="CY162" s="13" t="s">
        <v>1607</v>
      </c>
      <c r="CZ162" s="6"/>
      <c r="DA162" s="6"/>
      <c r="DB162" s="6"/>
      <c r="DC162" s="6"/>
      <c r="DD162" s="6"/>
      <c r="DE162" s="6"/>
      <c r="DF162" s="6"/>
      <c r="DG162" s="6"/>
      <c r="DH162" s="6"/>
      <c r="DI162" s="6"/>
    </row>
    <row r="163">
      <c r="A163" s="5" t="s">
        <v>103</v>
      </c>
      <c r="B163" s="5" t="s">
        <v>1501</v>
      </c>
      <c r="C163" s="5" t="s">
        <v>1580</v>
      </c>
      <c r="D163" s="5">
        <v>656.0</v>
      </c>
      <c r="E163" s="5" t="s">
        <v>108</v>
      </c>
      <c r="F163" s="5">
        <v>1978.0</v>
      </c>
      <c r="G163" s="5" t="s">
        <v>108</v>
      </c>
      <c r="H163" s="5" t="s">
        <v>108</v>
      </c>
      <c r="I163" s="5" t="s">
        <v>139</v>
      </c>
      <c r="J163" s="5" t="s">
        <v>127</v>
      </c>
      <c r="K163" s="5" t="s">
        <v>154</v>
      </c>
      <c r="L163" s="5" t="s">
        <v>108</v>
      </c>
      <c r="M163" s="5" t="s">
        <v>108</v>
      </c>
      <c r="N163" s="5">
        <v>2.0</v>
      </c>
      <c r="O163" s="10" t="s">
        <v>1608</v>
      </c>
      <c r="P163" s="5" t="s">
        <v>1609</v>
      </c>
      <c r="Q163" s="5" t="s">
        <v>1610</v>
      </c>
      <c r="R163" s="5" t="s">
        <v>108</v>
      </c>
      <c r="S163" s="5" t="s">
        <v>1611</v>
      </c>
      <c r="T163" s="5" t="s">
        <v>108</v>
      </c>
      <c r="U163" s="5" t="s">
        <v>108</v>
      </c>
      <c r="V163" s="5" t="s">
        <v>108</v>
      </c>
      <c r="W163" s="5" t="s">
        <v>108</v>
      </c>
      <c r="X163" s="5">
        <v>200.0</v>
      </c>
      <c r="Y163" s="5" t="s">
        <v>108</v>
      </c>
      <c r="Z163" s="5" t="s">
        <v>108</v>
      </c>
      <c r="AA163" s="5" t="s">
        <v>108</v>
      </c>
      <c r="AB163" s="5" t="s">
        <v>108</v>
      </c>
      <c r="AC163" s="5" t="s">
        <v>287</v>
      </c>
      <c r="AD163" s="5" t="s">
        <v>108</v>
      </c>
      <c r="AE163" s="5" t="s">
        <v>108</v>
      </c>
      <c r="AF163" s="5" t="s">
        <v>108</v>
      </c>
      <c r="AG163" s="5" t="s">
        <v>108</v>
      </c>
      <c r="AH163" s="5" t="s">
        <v>108</v>
      </c>
      <c r="AI163" s="5" t="s">
        <v>108</v>
      </c>
      <c r="AJ163" s="5" t="s">
        <v>108</v>
      </c>
      <c r="AK163" s="5" t="s">
        <v>108</v>
      </c>
      <c r="AL163" s="10" t="s">
        <v>108</v>
      </c>
      <c r="AM163" s="5" t="s">
        <v>108</v>
      </c>
      <c r="AN163" s="5" t="s">
        <v>108</v>
      </c>
      <c r="AO163" s="5" t="s">
        <v>108</v>
      </c>
      <c r="AP163" s="5" t="s">
        <v>108</v>
      </c>
      <c r="AQ163" s="5" t="s">
        <v>108</v>
      </c>
      <c r="AR163" s="5" t="s">
        <v>108</v>
      </c>
      <c r="AS163" s="5" t="s">
        <v>108</v>
      </c>
      <c r="AT163" s="5" t="s">
        <v>108</v>
      </c>
      <c r="AU163" s="5" t="s">
        <v>108</v>
      </c>
      <c r="AV163" s="5" t="s">
        <v>108</v>
      </c>
      <c r="AW163" s="5" t="s">
        <v>108</v>
      </c>
      <c r="AX163" s="5" t="s">
        <v>108</v>
      </c>
      <c r="AY163" s="5" t="s">
        <v>108</v>
      </c>
      <c r="AZ163" s="5" t="s">
        <v>108</v>
      </c>
      <c r="BA163" s="5" t="s">
        <v>108</v>
      </c>
      <c r="BB163" s="5" t="s">
        <v>108</v>
      </c>
      <c r="BC163" s="5" t="s">
        <v>108</v>
      </c>
      <c r="BD163" s="5" t="s">
        <v>108</v>
      </c>
      <c r="BE163" s="5" t="s">
        <v>108</v>
      </c>
      <c r="BF163" s="5" t="s">
        <v>108</v>
      </c>
      <c r="BG163" s="5" t="s">
        <v>108</v>
      </c>
      <c r="BH163" s="5" t="s">
        <v>108</v>
      </c>
      <c r="BI163" s="5" t="s">
        <v>108</v>
      </c>
      <c r="BJ163" s="5" t="s">
        <v>108</v>
      </c>
      <c r="BK163" s="5" t="s">
        <v>108</v>
      </c>
      <c r="BL163" s="5" t="s">
        <v>108</v>
      </c>
      <c r="BM163" s="5" t="s">
        <v>108</v>
      </c>
      <c r="BN163" s="5" t="s">
        <v>108</v>
      </c>
      <c r="BO163" s="5" t="s">
        <v>108</v>
      </c>
      <c r="BP163" s="5" t="s">
        <v>108</v>
      </c>
      <c r="BQ163" s="5" t="s">
        <v>108</v>
      </c>
      <c r="BR163" s="5" t="s">
        <v>108</v>
      </c>
      <c r="BS163" s="5" t="s">
        <v>108</v>
      </c>
      <c r="BT163" s="5" t="s">
        <v>108</v>
      </c>
      <c r="BU163" s="5" t="s">
        <v>1612</v>
      </c>
      <c r="BV163" s="5" t="s">
        <v>108</v>
      </c>
      <c r="BW163" s="5" t="s">
        <v>108</v>
      </c>
      <c r="BX163" s="5" t="s">
        <v>108</v>
      </c>
      <c r="BY163" s="10" t="s">
        <v>108</v>
      </c>
      <c r="BZ163" s="10" t="s">
        <v>108</v>
      </c>
      <c r="CA163" s="5" t="s">
        <v>108</v>
      </c>
      <c r="CB163" s="5" t="s">
        <v>108</v>
      </c>
      <c r="CC163" s="5" t="s">
        <v>108</v>
      </c>
      <c r="CD163" s="5">
        <v>1.0</v>
      </c>
      <c r="CE163" s="5" t="s">
        <v>108</v>
      </c>
      <c r="CF163" s="5" t="s">
        <v>108</v>
      </c>
      <c r="CG163" s="5">
        <v>9.0</v>
      </c>
      <c r="CH163" s="5" t="s">
        <v>108</v>
      </c>
      <c r="CI163" s="5" t="s">
        <v>108</v>
      </c>
      <c r="CJ163" s="5" t="s">
        <v>108</v>
      </c>
      <c r="CK163" s="5" t="s">
        <v>108</v>
      </c>
      <c r="CL163" s="5" t="s">
        <v>108</v>
      </c>
      <c r="CM163" s="5" t="s">
        <v>108</v>
      </c>
      <c r="CN163" s="5" t="s">
        <v>108</v>
      </c>
      <c r="CO163" s="5" t="s">
        <v>121</v>
      </c>
      <c r="CP163" s="5">
        <v>5.0</v>
      </c>
      <c r="CQ163" s="5" t="s">
        <v>108</v>
      </c>
      <c r="CR163" s="5" t="s">
        <v>108</v>
      </c>
      <c r="CS163" s="5" t="s">
        <v>1613</v>
      </c>
      <c r="CT163" s="5" t="s">
        <v>108</v>
      </c>
      <c r="CU163" s="5" t="s">
        <v>108</v>
      </c>
      <c r="CV163" s="5" t="s">
        <v>108</v>
      </c>
      <c r="CW163" s="5" t="s">
        <v>108</v>
      </c>
      <c r="CX163" s="5" t="s">
        <v>108</v>
      </c>
      <c r="CY163" s="13" t="s">
        <v>1614</v>
      </c>
      <c r="CZ163" s="6"/>
      <c r="DA163" s="6"/>
      <c r="DB163" s="6"/>
      <c r="DC163" s="6"/>
      <c r="DD163" s="6"/>
      <c r="DE163" s="6"/>
      <c r="DF163" s="6"/>
      <c r="DG163" s="6"/>
      <c r="DH163" s="6"/>
      <c r="DI163" s="6"/>
    </row>
    <row r="164">
      <c r="A164" s="5" t="s">
        <v>103</v>
      </c>
      <c r="B164" s="5" t="s">
        <v>1501</v>
      </c>
      <c r="C164" s="5" t="s">
        <v>1580</v>
      </c>
      <c r="D164" s="5">
        <v>7662.0</v>
      </c>
      <c r="E164" s="5" t="s">
        <v>106</v>
      </c>
      <c r="F164" s="5">
        <v>1984.0</v>
      </c>
      <c r="G164" s="5" t="s">
        <v>200</v>
      </c>
      <c r="H164" s="5" t="s">
        <v>108</v>
      </c>
      <c r="I164" s="5" t="s">
        <v>153</v>
      </c>
      <c r="J164" s="5" t="s">
        <v>110</v>
      </c>
      <c r="K164" s="5" t="s">
        <v>111</v>
      </c>
      <c r="L164" s="5" t="s">
        <v>108</v>
      </c>
      <c r="M164" s="5" t="s">
        <v>112</v>
      </c>
      <c r="N164" s="5">
        <v>2.0</v>
      </c>
      <c r="O164" s="10" t="s">
        <v>1615</v>
      </c>
      <c r="P164" s="5" t="s">
        <v>1616</v>
      </c>
      <c r="Q164" s="5" t="s">
        <v>1617</v>
      </c>
      <c r="R164" s="5" t="s">
        <v>1618</v>
      </c>
      <c r="S164" s="5" t="s">
        <v>108</v>
      </c>
      <c r="T164" s="5">
        <v>45.0836195</v>
      </c>
      <c r="U164" s="5">
        <v>-122.488734</v>
      </c>
      <c r="V164" s="5">
        <v>171.98</v>
      </c>
      <c r="W164" s="5">
        <v>530.0</v>
      </c>
      <c r="X164" s="5">
        <v>1907.0</v>
      </c>
      <c r="Y164" s="5" t="s">
        <v>193</v>
      </c>
      <c r="Z164" s="5" t="s">
        <v>170</v>
      </c>
      <c r="AA164" s="5" t="s">
        <v>108</v>
      </c>
      <c r="AB164" s="5" t="s">
        <v>108</v>
      </c>
      <c r="AC164" s="5" t="s">
        <v>1619</v>
      </c>
      <c r="AD164" s="5" t="s">
        <v>1620</v>
      </c>
      <c r="AE164" s="5" t="s">
        <v>108</v>
      </c>
      <c r="AF164" s="5" t="s">
        <v>108</v>
      </c>
      <c r="AG164" s="5" t="s">
        <v>108</v>
      </c>
      <c r="AH164" s="5" t="s">
        <v>108</v>
      </c>
      <c r="AI164" s="5" t="s">
        <v>108</v>
      </c>
      <c r="AJ164" s="5" t="s">
        <v>108</v>
      </c>
      <c r="AK164" s="5" t="s">
        <v>108</v>
      </c>
      <c r="AL164" s="10" t="s">
        <v>121</v>
      </c>
      <c r="AM164" s="5">
        <v>1.0</v>
      </c>
      <c r="AN164" s="5">
        <v>7.5</v>
      </c>
      <c r="AO164" s="5" t="s">
        <v>108</v>
      </c>
      <c r="AP164" s="5" t="s">
        <v>108</v>
      </c>
      <c r="AQ164" s="5" t="s">
        <v>108</v>
      </c>
      <c r="AR164" s="5" t="s">
        <v>108</v>
      </c>
      <c r="AS164" s="5" t="s">
        <v>108</v>
      </c>
      <c r="AT164" s="5" t="s">
        <v>108</v>
      </c>
      <c r="AU164" s="5" t="s">
        <v>108</v>
      </c>
      <c r="AV164" s="5" t="s">
        <v>108</v>
      </c>
      <c r="AW164" s="5" t="s">
        <v>173</v>
      </c>
      <c r="AX164" s="5" t="s">
        <v>108</v>
      </c>
      <c r="AY164" s="5" t="s">
        <v>108</v>
      </c>
      <c r="AZ164" s="5" t="s">
        <v>108</v>
      </c>
      <c r="BA164" s="5" t="s">
        <v>108</v>
      </c>
      <c r="BB164" s="5" t="s">
        <v>108</v>
      </c>
      <c r="BC164" s="5" t="s">
        <v>108</v>
      </c>
      <c r="BD164" s="5" t="s">
        <v>108</v>
      </c>
      <c r="BE164" s="5" t="s">
        <v>108</v>
      </c>
      <c r="BF164" s="5" t="s">
        <v>108</v>
      </c>
      <c r="BG164" s="5" t="s">
        <v>108</v>
      </c>
      <c r="BH164" s="5" t="s">
        <v>108</v>
      </c>
      <c r="BI164" s="5" t="s">
        <v>108</v>
      </c>
      <c r="BJ164" s="5" t="s">
        <v>108</v>
      </c>
      <c r="BK164" s="5" t="s">
        <v>108</v>
      </c>
      <c r="BL164" s="5" t="s">
        <v>108</v>
      </c>
      <c r="BM164" s="5" t="s">
        <v>108</v>
      </c>
      <c r="BN164" s="5" t="s">
        <v>108</v>
      </c>
      <c r="BO164" s="5" t="s">
        <v>108</v>
      </c>
      <c r="BP164" s="5" t="s">
        <v>108</v>
      </c>
      <c r="BQ164" s="5" t="s">
        <v>690</v>
      </c>
      <c r="BR164" s="5" t="s">
        <v>108</v>
      </c>
      <c r="BS164" s="5" t="s">
        <v>1621</v>
      </c>
      <c r="BT164" s="5" t="s">
        <v>108</v>
      </c>
      <c r="BU164" s="5" t="s">
        <v>1622</v>
      </c>
      <c r="BV164" s="5" t="s">
        <v>121</v>
      </c>
      <c r="BW164" s="5" t="s">
        <v>1358</v>
      </c>
      <c r="BX164" s="5" t="s">
        <v>122</v>
      </c>
      <c r="BY164" s="10" t="s">
        <v>108</v>
      </c>
      <c r="BZ164" s="10" t="s">
        <v>108</v>
      </c>
      <c r="CA164" s="5" t="s">
        <v>108</v>
      </c>
      <c r="CB164" s="5" t="s">
        <v>108</v>
      </c>
      <c r="CC164" s="5" t="s">
        <v>108</v>
      </c>
      <c r="CD164" s="5" t="s">
        <v>108</v>
      </c>
      <c r="CE164" s="5" t="s">
        <v>108</v>
      </c>
      <c r="CF164" s="5" t="s">
        <v>108</v>
      </c>
      <c r="CG164" s="5" t="s">
        <v>108</v>
      </c>
      <c r="CH164" s="5" t="s">
        <v>108</v>
      </c>
      <c r="CI164" s="5" t="s">
        <v>108</v>
      </c>
      <c r="CJ164" s="5" t="s">
        <v>108</v>
      </c>
      <c r="CK164" s="5" t="s">
        <v>108</v>
      </c>
      <c r="CL164" s="5" t="s">
        <v>108</v>
      </c>
      <c r="CM164" s="5" t="s">
        <v>108</v>
      </c>
      <c r="CN164" s="5" t="s">
        <v>108</v>
      </c>
      <c r="CO164" s="5" t="s">
        <v>108</v>
      </c>
      <c r="CP164" s="5" t="s">
        <v>108</v>
      </c>
      <c r="CQ164" s="5" t="s">
        <v>108</v>
      </c>
      <c r="CR164" s="5" t="s">
        <v>108</v>
      </c>
      <c r="CS164" s="5" t="s">
        <v>108</v>
      </c>
      <c r="CT164" s="10" t="s">
        <v>1623</v>
      </c>
      <c r="CU164" s="5" t="s">
        <v>121</v>
      </c>
      <c r="CV164" s="5" t="s">
        <v>108</v>
      </c>
      <c r="CW164" s="5" t="s">
        <v>108</v>
      </c>
      <c r="CX164" s="5" t="s">
        <v>108</v>
      </c>
      <c r="CY164" s="13" t="s">
        <v>1624</v>
      </c>
      <c r="CZ164" s="6"/>
      <c r="DA164" s="6"/>
      <c r="DB164" s="6"/>
      <c r="DC164" s="6"/>
      <c r="DD164" s="6"/>
      <c r="DE164" s="6"/>
      <c r="DF164" s="6"/>
      <c r="DG164" s="6"/>
      <c r="DH164" s="6"/>
      <c r="DI164" s="6"/>
    </row>
    <row r="165">
      <c r="A165" s="5" t="s">
        <v>103</v>
      </c>
      <c r="B165" s="5" t="s">
        <v>1501</v>
      </c>
      <c r="C165" s="5" t="s">
        <v>1580</v>
      </c>
      <c r="D165" s="5">
        <v>653.0</v>
      </c>
      <c r="E165" s="5" t="s">
        <v>108</v>
      </c>
      <c r="F165" s="5">
        <v>1987.0</v>
      </c>
      <c r="G165" s="5" t="s">
        <v>166</v>
      </c>
      <c r="H165" s="5">
        <v>20.0</v>
      </c>
      <c r="I165" s="5" t="s">
        <v>153</v>
      </c>
      <c r="J165" s="5" t="s">
        <v>127</v>
      </c>
      <c r="K165" s="5" t="s">
        <v>202</v>
      </c>
      <c r="L165" s="5" t="s">
        <v>108</v>
      </c>
      <c r="M165" s="5" t="s">
        <v>108</v>
      </c>
      <c r="N165" s="5">
        <v>2.0</v>
      </c>
      <c r="O165" s="10" t="s">
        <v>1625</v>
      </c>
      <c r="P165" s="5" t="s">
        <v>1626</v>
      </c>
      <c r="Q165" s="5" t="s">
        <v>1627</v>
      </c>
      <c r="R165" s="5" t="s">
        <v>1628</v>
      </c>
      <c r="S165" s="5" t="s">
        <v>1629</v>
      </c>
      <c r="T165" s="5" t="s">
        <v>108</v>
      </c>
      <c r="U165" s="5" t="s">
        <v>108</v>
      </c>
      <c r="V165" s="5" t="s">
        <v>108</v>
      </c>
      <c r="W165" s="5" t="s">
        <v>108</v>
      </c>
      <c r="X165" s="5" t="s">
        <v>108</v>
      </c>
      <c r="Y165" s="5" t="s">
        <v>193</v>
      </c>
      <c r="Z165" s="5" t="s">
        <v>108</v>
      </c>
      <c r="AA165" s="5" t="s">
        <v>223</v>
      </c>
      <c r="AB165" s="5">
        <v>29.0</v>
      </c>
      <c r="AC165" s="5" t="s">
        <v>108</v>
      </c>
      <c r="AD165" s="5" t="s">
        <v>1630</v>
      </c>
      <c r="AE165" s="5" t="s">
        <v>108</v>
      </c>
      <c r="AF165" s="5" t="s">
        <v>108</v>
      </c>
      <c r="AG165" s="5" t="s">
        <v>108</v>
      </c>
      <c r="AH165" s="5">
        <v>4.5</v>
      </c>
      <c r="AI165" s="28">
        <f>CONVERT(AJ165, "ft", "m")</f>
        <v>182.88</v>
      </c>
      <c r="AJ165" s="22">
        <v>600.0</v>
      </c>
      <c r="AK165" s="25">
        <v>200.0</v>
      </c>
      <c r="AL165" s="25" t="s">
        <v>108</v>
      </c>
      <c r="AM165" s="5" t="s">
        <v>108</v>
      </c>
      <c r="AN165" s="5" t="s">
        <v>108</v>
      </c>
      <c r="AO165" s="5" t="s">
        <v>108</v>
      </c>
      <c r="AP165" s="5" t="s">
        <v>108</v>
      </c>
      <c r="AQ165" s="5" t="s">
        <v>108</v>
      </c>
      <c r="AR165" s="5" t="s">
        <v>108</v>
      </c>
      <c r="AS165" s="5" t="s">
        <v>108</v>
      </c>
      <c r="AT165" s="5" t="s">
        <v>108</v>
      </c>
      <c r="AU165" s="5" t="s">
        <v>108</v>
      </c>
      <c r="AV165" s="5" t="s">
        <v>108</v>
      </c>
      <c r="AW165" s="5" t="s">
        <v>108</v>
      </c>
      <c r="AX165" s="5" t="s">
        <v>108</v>
      </c>
      <c r="AY165" s="5" t="s">
        <v>108</v>
      </c>
      <c r="AZ165" s="5" t="s">
        <v>108</v>
      </c>
      <c r="BA165" s="5" t="s">
        <v>108</v>
      </c>
      <c r="BB165" s="5" t="s">
        <v>108</v>
      </c>
      <c r="BC165" s="5" t="s">
        <v>108</v>
      </c>
      <c r="BD165" s="5" t="s">
        <v>108</v>
      </c>
      <c r="BE165" s="5" t="s">
        <v>108</v>
      </c>
      <c r="BF165" s="5" t="s">
        <v>108</v>
      </c>
      <c r="BG165" s="5" t="s">
        <v>108</v>
      </c>
      <c r="BH165" s="5" t="s">
        <v>108</v>
      </c>
      <c r="BI165" s="5" t="s">
        <v>108</v>
      </c>
      <c r="BJ165" s="5" t="s">
        <v>108</v>
      </c>
      <c r="BK165" s="5" t="s">
        <v>108</v>
      </c>
      <c r="BL165" s="5" t="s">
        <v>108</v>
      </c>
      <c r="BM165" s="5" t="s">
        <v>108</v>
      </c>
      <c r="BN165" s="5" t="s">
        <v>108</v>
      </c>
      <c r="BO165" s="5" t="s">
        <v>108</v>
      </c>
      <c r="BP165" s="5" t="s">
        <v>108</v>
      </c>
      <c r="BQ165" s="5" t="s">
        <v>108</v>
      </c>
      <c r="BR165" s="5" t="s">
        <v>108</v>
      </c>
      <c r="BS165" s="5" t="s">
        <v>108</v>
      </c>
      <c r="BT165" s="5" t="s">
        <v>108</v>
      </c>
      <c r="BU165" s="5" t="s">
        <v>108</v>
      </c>
      <c r="BV165" s="5" t="s">
        <v>108</v>
      </c>
      <c r="BW165" s="5" t="s">
        <v>108</v>
      </c>
      <c r="BX165" s="5" t="s">
        <v>108</v>
      </c>
      <c r="BY165" s="10" t="s">
        <v>108</v>
      </c>
      <c r="BZ165" s="10" t="s">
        <v>108</v>
      </c>
      <c r="CA165" s="5" t="s">
        <v>1631</v>
      </c>
      <c r="CB165" s="5" t="s">
        <v>108</v>
      </c>
      <c r="CC165" s="5" t="s">
        <v>108</v>
      </c>
      <c r="CD165" s="5" t="s">
        <v>108</v>
      </c>
      <c r="CE165" s="5" t="s">
        <v>108</v>
      </c>
      <c r="CF165" s="5" t="s">
        <v>108</v>
      </c>
      <c r="CG165" s="5" t="s">
        <v>108</v>
      </c>
      <c r="CH165" s="5" t="s">
        <v>108</v>
      </c>
      <c r="CI165" s="5" t="s">
        <v>108</v>
      </c>
      <c r="CJ165" s="5" t="s">
        <v>108</v>
      </c>
      <c r="CK165" s="5" t="s">
        <v>108</v>
      </c>
      <c r="CL165" s="5" t="s">
        <v>108</v>
      </c>
      <c r="CM165" s="5" t="s">
        <v>108</v>
      </c>
      <c r="CN165" s="5" t="s">
        <v>108</v>
      </c>
      <c r="CO165" s="5" t="s">
        <v>108</v>
      </c>
      <c r="CP165" s="5" t="s">
        <v>108</v>
      </c>
      <c r="CQ165" s="5" t="s">
        <v>108</v>
      </c>
      <c r="CR165" s="5" t="s">
        <v>108</v>
      </c>
      <c r="CS165" s="5" t="s">
        <v>108</v>
      </c>
      <c r="CT165" s="5" t="s">
        <v>108</v>
      </c>
      <c r="CU165" s="5" t="s">
        <v>108</v>
      </c>
      <c r="CV165" s="5" t="s">
        <v>108</v>
      </c>
      <c r="CW165" s="5" t="s">
        <v>108</v>
      </c>
      <c r="CX165" s="5" t="s">
        <v>108</v>
      </c>
      <c r="CY165" s="13" t="s">
        <v>1632</v>
      </c>
      <c r="CZ165" s="6"/>
      <c r="DA165" s="6"/>
      <c r="DB165" s="6"/>
      <c r="DC165" s="6"/>
      <c r="DD165" s="6"/>
      <c r="DE165" s="6"/>
      <c r="DF165" s="6"/>
      <c r="DG165" s="6"/>
      <c r="DH165" s="6"/>
      <c r="DI165" s="6"/>
    </row>
    <row r="166">
      <c r="A166" s="5" t="s">
        <v>103</v>
      </c>
      <c r="B166" s="5" t="s">
        <v>1501</v>
      </c>
      <c r="C166" s="5" t="s">
        <v>1580</v>
      </c>
      <c r="D166" s="5">
        <v>624.0</v>
      </c>
      <c r="E166" s="5" t="s">
        <v>108</v>
      </c>
      <c r="F166" s="5">
        <v>1991.0</v>
      </c>
      <c r="G166" s="5" t="s">
        <v>152</v>
      </c>
      <c r="H166" s="5" t="s">
        <v>108</v>
      </c>
      <c r="I166" s="5" t="s">
        <v>153</v>
      </c>
      <c r="J166" s="5" t="s">
        <v>127</v>
      </c>
      <c r="K166" s="5" t="s">
        <v>202</v>
      </c>
      <c r="L166" s="5" t="s">
        <v>108</v>
      </c>
      <c r="M166" s="5" t="s">
        <v>108</v>
      </c>
      <c r="N166" s="5">
        <v>1.0</v>
      </c>
      <c r="O166" s="5" t="s">
        <v>1633</v>
      </c>
      <c r="P166" s="5" t="s">
        <v>1634</v>
      </c>
      <c r="Q166" s="5" t="s">
        <v>1635</v>
      </c>
      <c r="R166" s="5" t="s">
        <v>1636</v>
      </c>
      <c r="S166" s="5" t="s">
        <v>1637</v>
      </c>
      <c r="T166" s="5" t="s">
        <v>108</v>
      </c>
      <c r="U166" s="5" t="s">
        <v>108</v>
      </c>
      <c r="V166" s="5" t="s">
        <v>108</v>
      </c>
      <c r="W166" s="5" t="s">
        <v>108</v>
      </c>
      <c r="X166" s="5">
        <v>100.0</v>
      </c>
      <c r="Y166" s="5" t="s">
        <v>108</v>
      </c>
      <c r="Z166" s="5" t="s">
        <v>108</v>
      </c>
      <c r="AA166" s="5" t="s">
        <v>108</v>
      </c>
      <c r="AB166" s="5" t="s">
        <v>108</v>
      </c>
      <c r="AC166" s="5" t="s">
        <v>1638</v>
      </c>
      <c r="AD166" s="5" t="s">
        <v>108</v>
      </c>
      <c r="AE166" s="5" t="s">
        <v>108</v>
      </c>
      <c r="AF166" s="5" t="s">
        <v>108</v>
      </c>
      <c r="AG166" s="5" t="s">
        <v>108</v>
      </c>
      <c r="AH166" s="5">
        <v>2.0</v>
      </c>
      <c r="AI166" s="15" t="s">
        <v>108</v>
      </c>
      <c r="AJ166" s="22" t="s">
        <v>108</v>
      </c>
      <c r="AK166" s="25" t="s">
        <v>108</v>
      </c>
      <c r="AL166" s="25" t="s">
        <v>108</v>
      </c>
      <c r="AM166" s="5" t="s">
        <v>108</v>
      </c>
      <c r="AN166" s="5" t="s">
        <v>108</v>
      </c>
      <c r="AO166" s="5" t="s">
        <v>108</v>
      </c>
      <c r="AP166" s="5" t="s">
        <v>108</v>
      </c>
      <c r="AQ166" s="5" t="s">
        <v>108</v>
      </c>
      <c r="AR166" s="5" t="s">
        <v>108</v>
      </c>
      <c r="AS166" s="5" t="s">
        <v>108</v>
      </c>
      <c r="AT166" s="5" t="s">
        <v>108</v>
      </c>
      <c r="AU166" s="5" t="s">
        <v>108</v>
      </c>
      <c r="AV166" s="5" t="s">
        <v>108</v>
      </c>
      <c r="AW166" s="5" t="s">
        <v>108</v>
      </c>
      <c r="AX166" s="5" t="s">
        <v>108</v>
      </c>
      <c r="AY166" s="5" t="s">
        <v>108</v>
      </c>
      <c r="AZ166" s="5" t="s">
        <v>108</v>
      </c>
      <c r="BA166" s="5" t="s">
        <v>108</v>
      </c>
      <c r="BB166" s="5" t="s">
        <v>108</v>
      </c>
      <c r="BC166" s="5" t="s">
        <v>108</v>
      </c>
      <c r="BD166" s="5" t="s">
        <v>108</v>
      </c>
      <c r="BE166" s="5" t="s">
        <v>108</v>
      </c>
      <c r="BF166" s="5" t="s">
        <v>108</v>
      </c>
      <c r="BG166" s="5" t="s">
        <v>108</v>
      </c>
      <c r="BH166" s="5" t="s">
        <v>108</v>
      </c>
      <c r="BI166" s="5" t="s">
        <v>108</v>
      </c>
      <c r="BJ166" s="5" t="s">
        <v>108</v>
      </c>
      <c r="BK166" s="5" t="s">
        <v>108</v>
      </c>
      <c r="BL166" s="5" t="s">
        <v>108</v>
      </c>
      <c r="BM166" s="5" t="s">
        <v>108</v>
      </c>
      <c r="BN166" s="5" t="s">
        <v>108</v>
      </c>
      <c r="BO166" s="5" t="s">
        <v>108</v>
      </c>
      <c r="BP166" s="5" t="s">
        <v>108</v>
      </c>
      <c r="BQ166" s="5" t="s">
        <v>108</v>
      </c>
      <c r="BR166" s="5" t="s">
        <v>108</v>
      </c>
      <c r="BS166" s="5" t="s">
        <v>108</v>
      </c>
      <c r="BT166" s="5" t="s">
        <v>108</v>
      </c>
      <c r="BU166" s="5" t="s">
        <v>108</v>
      </c>
      <c r="BV166" s="5" t="s">
        <v>108</v>
      </c>
      <c r="BW166" s="5" t="s">
        <v>108</v>
      </c>
      <c r="BX166" s="5" t="s">
        <v>108</v>
      </c>
      <c r="BY166" s="10" t="s">
        <v>108</v>
      </c>
      <c r="BZ166" s="10" t="s">
        <v>108</v>
      </c>
      <c r="CA166" s="5" t="s">
        <v>1639</v>
      </c>
      <c r="CB166" s="5" t="s">
        <v>108</v>
      </c>
      <c r="CC166" s="5" t="s">
        <v>108</v>
      </c>
      <c r="CD166" s="5" t="s">
        <v>108</v>
      </c>
      <c r="CE166" s="5" t="s">
        <v>108</v>
      </c>
      <c r="CF166" s="5" t="s">
        <v>108</v>
      </c>
      <c r="CG166" s="5" t="s">
        <v>108</v>
      </c>
      <c r="CH166" s="5" t="s">
        <v>108</v>
      </c>
      <c r="CI166" s="5" t="s">
        <v>108</v>
      </c>
      <c r="CJ166" s="5" t="s">
        <v>108</v>
      </c>
      <c r="CK166" s="5" t="s">
        <v>108</v>
      </c>
      <c r="CL166" s="5" t="s">
        <v>108</v>
      </c>
      <c r="CM166" s="5" t="s">
        <v>108</v>
      </c>
      <c r="CN166" s="5" t="s">
        <v>108</v>
      </c>
      <c r="CO166" s="5" t="s">
        <v>108</v>
      </c>
      <c r="CP166" s="5" t="s">
        <v>108</v>
      </c>
      <c r="CQ166" s="5" t="s">
        <v>108</v>
      </c>
      <c r="CR166" s="5" t="s">
        <v>108</v>
      </c>
      <c r="CS166" s="5" t="s">
        <v>108</v>
      </c>
      <c r="CT166" s="10" t="s">
        <v>1640</v>
      </c>
      <c r="CU166" s="5" t="s">
        <v>108</v>
      </c>
      <c r="CV166" s="5" t="s">
        <v>108</v>
      </c>
      <c r="CW166" s="5" t="s">
        <v>108</v>
      </c>
      <c r="CX166" s="5" t="s">
        <v>108</v>
      </c>
      <c r="CY166" s="13" t="s">
        <v>1641</v>
      </c>
      <c r="CZ166" s="6"/>
      <c r="DA166" s="6"/>
      <c r="DB166" s="6"/>
      <c r="DC166" s="6"/>
      <c r="DD166" s="6"/>
      <c r="DE166" s="6"/>
      <c r="DF166" s="6"/>
      <c r="DG166" s="6"/>
      <c r="DH166" s="6"/>
      <c r="DI166" s="6"/>
    </row>
    <row r="167">
      <c r="A167" s="5" t="s">
        <v>103</v>
      </c>
      <c r="B167" s="5" t="s">
        <v>1501</v>
      </c>
      <c r="C167" s="5" t="s">
        <v>1580</v>
      </c>
      <c r="D167" s="5">
        <v>12216.0</v>
      </c>
      <c r="E167" s="5" t="s">
        <v>106</v>
      </c>
      <c r="F167" s="5">
        <v>1993.0</v>
      </c>
      <c r="G167" s="5" t="s">
        <v>166</v>
      </c>
      <c r="H167" s="5" t="s">
        <v>108</v>
      </c>
      <c r="I167" s="5" t="s">
        <v>153</v>
      </c>
      <c r="J167" s="5" t="s">
        <v>110</v>
      </c>
      <c r="K167" s="5" t="s">
        <v>111</v>
      </c>
      <c r="L167" s="5" t="s">
        <v>108</v>
      </c>
      <c r="M167" s="5" t="s">
        <v>140</v>
      </c>
      <c r="N167" s="5">
        <v>1.0</v>
      </c>
      <c r="O167" s="10" t="s">
        <v>1642</v>
      </c>
      <c r="P167" s="5" t="s">
        <v>1643</v>
      </c>
      <c r="Q167" s="5" t="s">
        <v>1644</v>
      </c>
      <c r="R167" s="5" t="s">
        <v>1645</v>
      </c>
      <c r="S167" s="5" t="s">
        <v>1646</v>
      </c>
      <c r="T167" s="5" t="s">
        <v>108</v>
      </c>
      <c r="U167" s="5" t="s">
        <v>108</v>
      </c>
      <c r="V167" s="5" t="s">
        <v>108</v>
      </c>
      <c r="W167" s="5" t="s">
        <v>108</v>
      </c>
      <c r="X167" s="5">
        <v>1507.0</v>
      </c>
      <c r="Y167" s="5" t="s">
        <v>108</v>
      </c>
      <c r="Z167" s="5" t="s">
        <v>170</v>
      </c>
      <c r="AA167" s="5" t="s">
        <v>108</v>
      </c>
      <c r="AB167" s="5" t="s">
        <v>108</v>
      </c>
      <c r="AC167" s="5" t="s">
        <v>586</v>
      </c>
      <c r="AD167" s="5" t="s">
        <v>1647</v>
      </c>
      <c r="AE167" s="5" t="s">
        <v>108</v>
      </c>
      <c r="AF167" s="5" t="s">
        <v>108</v>
      </c>
      <c r="AG167" s="5" t="s">
        <v>108</v>
      </c>
      <c r="AH167" s="5" t="s">
        <v>108</v>
      </c>
      <c r="AI167" s="28">
        <f>CONVERT(AJ167, "ft", "m")</f>
        <v>38.1</v>
      </c>
      <c r="AJ167" s="22">
        <v>125.0</v>
      </c>
      <c r="AK167" s="24">
        <f>CONVERT(AJ167, "ft", "yd")</f>
        <v>41.66666667</v>
      </c>
      <c r="AL167" s="25" t="s">
        <v>108</v>
      </c>
      <c r="AM167" s="5">
        <v>1.0</v>
      </c>
      <c r="AN167" s="5">
        <v>6.75</v>
      </c>
      <c r="AO167" s="5" t="s">
        <v>108</v>
      </c>
      <c r="AP167" s="5" t="s">
        <v>108</v>
      </c>
      <c r="AQ167" s="5" t="s">
        <v>108</v>
      </c>
      <c r="AR167" s="5" t="s">
        <v>108</v>
      </c>
      <c r="AS167" s="5" t="s">
        <v>108</v>
      </c>
      <c r="AT167" s="5" t="s">
        <v>108</v>
      </c>
      <c r="AU167" s="5" t="s">
        <v>108</v>
      </c>
      <c r="AV167" s="5" t="s">
        <v>108</v>
      </c>
      <c r="AW167" s="5" t="s">
        <v>108</v>
      </c>
      <c r="AX167" s="5" t="s">
        <v>108</v>
      </c>
      <c r="AY167" s="5" t="s">
        <v>108</v>
      </c>
      <c r="AZ167" s="5" t="s">
        <v>108</v>
      </c>
      <c r="BA167" s="5" t="s">
        <v>108</v>
      </c>
      <c r="BB167" s="5" t="s">
        <v>108</v>
      </c>
      <c r="BC167" s="5" t="s">
        <v>108</v>
      </c>
      <c r="BD167" s="5" t="s">
        <v>108</v>
      </c>
      <c r="BE167" s="5" t="s">
        <v>108</v>
      </c>
      <c r="BF167" s="5" t="s">
        <v>108</v>
      </c>
      <c r="BG167" s="5" t="s">
        <v>108</v>
      </c>
      <c r="BH167" s="5" t="s">
        <v>108</v>
      </c>
      <c r="BI167" s="5" t="s">
        <v>108</v>
      </c>
      <c r="BJ167" s="5" t="s">
        <v>108</v>
      </c>
      <c r="BK167" s="5" t="s">
        <v>108</v>
      </c>
      <c r="BL167" s="5" t="s">
        <v>108</v>
      </c>
      <c r="BM167" s="5" t="s">
        <v>108</v>
      </c>
      <c r="BN167" s="5" t="s">
        <v>108</v>
      </c>
      <c r="BO167" s="5" t="s">
        <v>108</v>
      </c>
      <c r="BP167" s="5" t="s">
        <v>108</v>
      </c>
      <c r="BQ167" s="5" t="s">
        <v>108</v>
      </c>
      <c r="BR167" s="5" t="s">
        <v>108</v>
      </c>
      <c r="BS167" s="5" t="s">
        <v>108</v>
      </c>
      <c r="BT167" s="5" t="s">
        <v>108</v>
      </c>
      <c r="BU167" s="5" t="s">
        <v>1648</v>
      </c>
      <c r="BV167" s="5" t="s">
        <v>108</v>
      </c>
      <c r="BW167" s="5" t="s">
        <v>1649</v>
      </c>
      <c r="BX167" s="5" t="s">
        <v>122</v>
      </c>
      <c r="BY167" s="10" t="s">
        <v>108</v>
      </c>
      <c r="BZ167" s="10" t="s">
        <v>108</v>
      </c>
      <c r="CA167" s="5" t="s">
        <v>108</v>
      </c>
      <c r="CB167" s="5" t="s">
        <v>108</v>
      </c>
      <c r="CC167" s="5" t="s">
        <v>108</v>
      </c>
      <c r="CD167" s="5" t="s">
        <v>108</v>
      </c>
      <c r="CE167" s="5" t="s">
        <v>108</v>
      </c>
      <c r="CF167" s="5" t="s">
        <v>108</v>
      </c>
      <c r="CG167" s="5" t="s">
        <v>108</v>
      </c>
      <c r="CH167" s="5" t="s">
        <v>108</v>
      </c>
      <c r="CI167" s="5" t="s">
        <v>108</v>
      </c>
      <c r="CJ167" s="5" t="s">
        <v>108</v>
      </c>
      <c r="CK167" s="5" t="s">
        <v>108</v>
      </c>
      <c r="CL167" s="5" t="s">
        <v>108</v>
      </c>
      <c r="CM167" s="5" t="s">
        <v>108</v>
      </c>
      <c r="CN167" s="5" t="s">
        <v>108</v>
      </c>
      <c r="CO167" s="5" t="s">
        <v>108</v>
      </c>
      <c r="CP167" s="5" t="s">
        <v>108</v>
      </c>
      <c r="CQ167" s="5" t="s">
        <v>108</v>
      </c>
      <c r="CR167" s="5" t="s">
        <v>108</v>
      </c>
      <c r="CS167" s="5" t="s">
        <v>108</v>
      </c>
      <c r="CT167" s="10" t="s">
        <v>1650</v>
      </c>
      <c r="CU167" s="5" t="s">
        <v>108</v>
      </c>
      <c r="CV167" s="5" t="s">
        <v>108</v>
      </c>
      <c r="CW167" s="5" t="s">
        <v>108</v>
      </c>
      <c r="CX167" s="5" t="s">
        <v>108</v>
      </c>
      <c r="CY167" s="13" t="s">
        <v>1651</v>
      </c>
      <c r="CZ167" s="6"/>
      <c r="DA167" s="6"/>
      <c r="DB167" s="6"/>
      <c r="DC167" s="6"/>
      <c r="DD167" s="6"/>
      <c r="DE167" s="6"/>
      <c r="DF167" s="6"/>
      <c r="DG167" s="6"/>
      <c r="DH167" s="6"/>
      <c r="DI167" s="6"/>
    </row>
    <row r="168">
      <c r="A168" s="5" t="s">
        <v>103</v>
      </c>
      <c r="B168" s="5" t="s">
        <v>1501</v>
      </c>
      <c r="C168" s="5" t="s">
        <v>1580</v>
      </c>
      <c r="D168" s="5">
        <v>657.0</v>
      </c>
      <c r="E168" s="5" t="s">
        <v>108</v>
      </c>
      <c r="F168" s="5">
        <v>1993.0</v>
      </c>
      <c r="G168" s="5" t="s">
        <v>200</v>
      </c>
      <c r="H168" s="5">
        <v>2.0</v>
      </c>
      <c r="I168" s="5" t="s">
        <v>153</v>
      </c>
      <c r="J168" s="5" t="s">
        <v>127</v>
      </c>
      <c r="K168" s="5" t="s">
        <v>1652</v>
      </c>
      <c r="L168" s="5" t="s">
        <v>108</v>
      </c>
      <c r="M168" s="5" t="s">
        <v>108</v>
      </c>
      <c r="N168" s="5">
        <v>2.0</v>
      </c>
      <c r="O168" s="10" t="s">
        <v>1653</v>
      </c>
      <c r="P168" s="5" t="s">
        <v>1654</v>
      </c>
      <c r="Q168" s="5" t="s">
        <v>108</v>
      </c>
      <c r="R168" s="5" t="s">
        <v>1655</v>
      </c>
      <c r="S168" s="5" t="s">
        <v>1656</v>
      </c>
      <c r="T168" s="5" t="s">
        <v>108</v>
      </c>
      <c r="U168" s="5" t="s">
        <v>108</v>
      </c>
      <c r="V168" s="5" t="s">
        <v>108</v>
      </c>
      <c r="W168" s="5" t="s">
        <v>108</v>
      </c>
      <c r="X168" s="5">
        <v>130.0</v>
      </c>
      <c r="Y168" s="5" t="s">
        <v>108</v>
      </c>
      <c r="Z168" s="5" t="s">
        <v>108</v>
      </c>
      <c r="AA168" s="5" t="s">
        <v>550</v>
      </c>
      <c r="AB168" s="5">
        <v>100.0</v>
      </c>
      <c r="AC168" s="5" t="s">
        <v>572</v>
      </c>
      <c r="AD168" s="5" t="s">
        <v>108</v>
      </c>
      <c r="AE168" s="5" t="s">
        <v>108</v>
      </c>
      <c r="AF168" s="5" t="s">
        <v>108</v>
      </c>
      <c r="AG168" s="5" t="s">
        <v>108</v>
      </c>
      <c r="AH168" s="5" t="s">
        <v>108</v>
      </c>
      <c r="AI168" s="15" t="s">
        <v>108</v>
      </c>
      <c r="AJ168" s="22" t="s">
        <v>108</v>
      </c>
      <c r="AK168" s="25" t="s">
        <v>108</v>
      </c>
      <c r="AL168" s="25" t="s">
        <v>108</v>
      </c>
      <c r="AM168" s="5" t="s">
        <v>108</v>
      </c>
      <c r="AN168" s="5" t="s">
        <v>108</v>
      </c>
      <c r="AO168" s="5" t="s">
        <v>108</v>
      </c>
      <c r="AP168" s="5" t="s">
        <v>108</v>
      </c>
      <c r="AQ168" s="5" t="s">
        <v>108</v>
      </c>
      <c r="AR168" s="5" t="s">
        <v>108</v>
      </c>
      <c r="AS168" s="5" t="s">
        <v>108</v>
      </c>
      <c r="AT168" s="5" t="s">
        <v>108</v>
      </c>
      <c r="AU168" s="5" t="s">
        <v>108</v>
      </c>
      <c r="AV168" s="5" t="s">
        <v>108</v>
      </c>
      <c r="AW168" s="5" t="s">
        <v>108</v>
      </c>
      <c r="AX168" s="5" t="s">
        <v>108</v>
      </c>
      <c r="AY168" s="5" t="s">
        <v>108</v>
      </c>
      <c r="AZ168" s="5" t="s">
        <v>108</v>
      </c>
      <c r="BA168" s="5" t="s">
        <v>108</v>
      </c>
      <c r="BB168" s="5" t="s">
        <v>108</v>
      </c>
      <c r="BC168" s="5" t="s">
        <v>108</v>
      </c>
      <c r="BD168" s="5" t="s">
        <v>108</v>
      </c>
      <c r="BE168" s="5" t="s">
        <v>108</v>
      </c>
      <c r="BF168" s="5" t="s">
        <v>108</v>
      </c>
      <c r="BG168" s="5" t="s">
        <v>108</v>
      </c>
      <c r="BH168" s="5" t="s">
        <v>108</v>
      </c>
      <c r="BI168" s="5" t="s">
        <v>108</v>
      </c>
      <c r="BJ168" s="5" t="s">
        <v>108</v>
      </c>
      <c r="BK168" s="5" t="s">
        <v>108</v>
      </c>
      <c r="BL168" s="5" t="s">
        <v>108</v>
      </c>
      <c r="BM168" s="5" t="s">
        <v>108</v>
      </c>
      <c r="BN168" s="5" t="s">
        <v>108</v>
      </c>
      <c r="BO168" s="5" t="s">
        <v>108</v>
      </c>
      <c r="BP168" s="5" t="s">
        <v>108</v>
      </c>
      <c r="BQ168" s="5" t="s">
        <v>108</v>
      </c>
      <c r="BR168" s="5" t="s">
        <v>121</v>
      </c>
      <c r="BS168" s="5" t="s">
        <v>108</v>
      </c>
      <c r="BT168" s="5" t="s">
        <v>108</v>
      </c>
      <c r="BU168" s="5" t="s">
        <v>108</v>
      </c>
      <c r="BV168" s="5" t="s">
        <v>108</v>
      </c>
      <c r="BW168" s="5" t="s">
        <v>108</v>
      </c>
      <c r="BX168" s="5" t="s">
        <v>108</v>
      </c>
      <c r="BY168" s="10" t="s">
        <v>108</v>
      </c>
      <c r="BZ168" s="10" t="s">
        <v>108</v>
      </c>
      <c r="CA168" s="5" t="s">
        <v>108</v>
      </c>
      <c r="CB168" s="5" t="s">
        <v>108</v>
      </c>
      <c r="CC168" s="5" t="s">
        <v>108</v>
      </c>
      <c r="CD168" s="5" t="s">
        <v>108</v>
      </c>
      <c r="CE168" s="5" t="s">
        <v>108</v>
      </c>
      <c r="CF168" s="5" t="s">
        <v>108</v>
      </c>
      <c r="CG168" s="5" t="s">
        <v>108</v>
      </c>
      <c r="CH168" s="5" t="s">
        <v>108</v>
      </c>
      <c r="CI168" s="5" t="s">
        <v>108</v>
      </c>
      <c r="CJ168" s="5" t="s">
        <v>108</v>
      </c>
      <c r="CK168" s="5" t="s">
        <v>108</v>
      </c>
      <c r="CL168" s="5" t="s">
        <v>108</v>
      </c>
      <c r="CM168" s="5" t="s">
        <v>108</v>
      </c>
      <c r="CN168" s="5" t="s">
        <v>108</v>
      </c>
      <c r="CO168" s="5" t="s">
        <v>108</v>
      </c>
      <c r="CP168" s="5" t="s">
        <v>108</v>
      </c>
      <c r="CQ168" s="5" t="s">
        <v>108</v>
      </c>
      <c r="CR168" s="5" t="s">
        <v>108</v>
      </c>
      <c r="CS168" s="5" t="s">
        <v>108</v>
      </c>
      <c r="CT168" s="5" t="s">
        <v>108</v>
      </c>
      <c r="CU168" s="5" t="s">
        <v>108</v>
      </c>
      <c r="CV168" s="5" t="s">
        <v>108</v>
      </c>
      <c r="CW168" s="5" t="s">
        <v>108</v>
      </c>
      <c r="CX168" s="5" t="s">
        <v>108</v>
      </c>
      <c r="CY168" s="13" t="s">
        <v>1657</v>
      </c>
      <c r="CZ168" s="6"/>
      <c r="DA168" s="6"/>
      <c r="DB168" s="6"/>
      <c r="DC168" s="6"/>
      <c r="DD168" s="6"/>
      <c r="DE168" s="6"/>
      <c r="DF168" s="6"/>
      <c r="DG168" s="6"/>
      <c r="DH168" s="6"/>
      <c r="DI168" s="6"/>
    </row>
    <row r="169">
      <c r="A169" s="5" t="s">
        <v>103</v>
      </c>
      <c r="B169" s="5" t="s">
        <v>1501</v>
      </c>
      <c r="C169" s="5" t="s">
        <v>1580</v>
      </c>
      <c r="D169" s="5">
        <v>707.0</v>
      </c>
      <c r="E169" s="5" t="s">
        <v>108</v>
      </c>
      <c r="F169" s="5">
        <v>1995.0</v>
      </c>
      <c r="G169" s="5" t="s">
        <v>152</v>
      </c>
      <c r="H169" s="5" t="s">
        <v>108</v>
      </c>
      <c r="I169" s="5" t="s">
        <v>153</v>
      </c>
      <c r="J169" s="5" t="s">
        <v>110</v>
      </c>
      <c r="K169" s="5" t="s">
        <v>111</v>
      </c>
      <c r="L169" s="5" t="s">
        <v>108</v>
      </c>
      <c r="M169" s="5" t="s">
        <v>112</v>
      </c>
      <c r="N169" s="5">
        <v>1.0</v>
      </c>
      <c r="O169" s="10" t="s">
        <v>1658</v>
      </c>
      <c r="P169" s="5" t="s">
        <v>1659</v>
      </c>
      <c r="Q169" s="5" t="s">
        <v>1660</v>
      </c>
      <c r="R169" s="5" t="s">
        <v>1661</v>
      </c>
      <c r="S169" s="5" t="s">
        <v>108</v>
      </c>
      <c r="T169" s="5" t="s">
        <v>108</v>
      </c>
      <c r="U169" s="5" t="s">
        <v>108</v>
      </c>
      <c r="V169" s="5" t="s">
        <v>108</v>
      </c>
      <c r="W169" s="5" t="s">
        <v>108</v>
      </c>
      <c r="X169" s="5">
        <v>1507.0</v>
      </c>
      <c r="Y169" s="5" t="s">
        <v>108</v>
      </c>
      <c r="Z169" s="5" t="s">
        <v>170</v>
      </c>
      <c r="AA169" s="5" t="s">
        <v>108</v>
      </c>
      <c r="AB169" s="5" t="s">
        <v>108</v>
      </c>
      <c r="AC169" s="5" t="s">
        <v>1560</v>
      </c>
      <c r="AD169" s="5" t="s">
        <v>1662</v>
      </c>
      <c r="AE169" s="5" t="s">
        <v>108</v>
      </c>
      <c r="AF169" s="5" t="s">
        <v>108</v>
      </c>
      <c r="AG169" s="5" t="s">
        <v>108</v>
      </c>
      <c r="AH169" s="5" t="s">
        <v>108</v>
      </c>
      <c r="AI169" s="28">
        <f t="shared" ref="AI169:AI170" si="47">CONVERT(AJ169, "ft", "m")</f>
        <v>15.24</v>
      </c>
      <c r="AJ169" s="22">
        <v>50.0</v>
      </c>
      <c r="AK169" s="24">
        <f t="shared" ref="AK169:AK170" si="48">CONVERT(AJ169, "ft", "yd")</f>
        <v>16.66666667</v>
      </c>
      <c r="AL169" s="25" t="s">
        <v>108</v>
      </c>
      <c r="AM169" s="5">
        <v>1.0</v>
      </c>
      <c r="AN169" s="5">
        <v>8.0</v>
      </c>
      <c r="AO169" s="5" t="s">
        <v>108</v>
      </c>
      <c r="AP169" s="5" t="s">
        <v>108</v>
      </c>
      <c r="AQ169" s="5" t="s">
        <v>108</v>
      </c>
      <c r="AR169" s="5" t="s">
        <v>108</v>
      </c>
      <c r="AS169" s="5" t="s">
        <v>108</v>
      </c>
      <c r="AT169" s="5" t="s">
        <v>108</v>
      </c>
      <c r="AU169" s="5" t="s">
        <v>108</v>
      </c>
      <c r="AV169" s="5" t="s">
        <v>108</v>
      </c>
      <c r="AW169" s="5" t="s">
        <v>456</v>
      </c>
      <c r="AX169" s="5" t="s">
        <v>108</v>
      </c>
      <c r="AY169" s="5" t="s">
        <v>108</v>
      </c>
      <c r="AZ169" s="5">
        <v>6.0</v>
      </c>
      <c r="BA169" s="5" t="s">
        <v>108</v>
      </c>
      <c r="BB169" s="5" t="s">
        <v>173</v>
      </c>
      <c r="BC169" s="5" t="s">
        <v>108</v>
      </c>
      <c r="BD169" s="5" t="s">
        <v>108</v>
      </c>
      <c r="BE169" s="5" t="s">
        <v>108</v>
      </c>
      <c r="BF169" s="5" t="s">
        <v>108</v>
      </c>
      <c r="BG169" s="5" t="s">
        <v>108</v>
      </c>
      <c r="BH169" s="5" t="s">
        <v>108</v>
      </c>
      <c r="BI169" s="5" t="s">
        <v>108</v>
      </c>
      <c r="BJ169" s="5" t="s">
        <v>108</v>
      </c>
      <c r="BK169" s="5" t="s">
        <v>1663</v>
      </c>
      <c r="BL169" s="5" t="s">
        <v>108</v>
      </c>
      <c r="BM169" s="5" t="s">
        <v>108</v>
      </c>
      <c r="BN169" s="5" t="s">
        <v>108</v>
      </c>
      <c r="BO169" s="5" t="s">
        <v>108</v>
      </c>
      <c r="BP169" s="5" t="s">
        <v>703</v>
      </c>
      <c r="BQ169" s="5" t="s">
        <v>108</v>
      </c>
      <c r="BR169" s="5" t="s">
        <v>108</v>
      </c>
      <c r="BS169" s="5" t="s">
        <v>1664</v>
      </c>
      <c r="BT169" s="5" t="s">
        <v>108</v>
      </c>
      <c r="BU169" s="5" t="s">
        <v>1665</v>
      </c>
      <c r="BV169" s="5" t="s">
        <v>121</v>
      </c>
      <c r="BW169" s="5" t="s">
        <v>1666</v>
      </c>
      <c r="BX169" s="5" t="s">
        <v>122</v>
      </c>
      <c r="BY169" s="10" t="s">
        <v>108</v>
      </c>
      <c r="BZ169" s="10" t="s">
        <v>108</v>
      </c>
      <c r="CA169" s="5" t="s">
        <v>108</v>
      </c>
      <c r="CB169" s="5" t="s">
        <v>108</v>
      </c>
      <c r="CC169" s="5" t="s">
        <v>108</v>
      </c>
      <c r="CD169" s="5" t="s">
        <v>108</v>
      </c>
      <c r="CE169" s="5" t="s">
        <v>108</v>
      </c>
      <c r="CF169" s="5" t="s">
        <v>108</v>
      </c>
      <c r="CG169" s="5" t="s">
        <v>108</v>
      </c>
      <c r="CH169" s="5" t="s">
        <v>108</v>
      </c>
      <c r="CI169" s="5" t="s">
        <v>108</v>
      </c>
      <c r="CJ169" s="5" t="s">
        <v>108</v>
      </c>
      <c r="CK169" s="5" t="s">
        <v>108</v>
      </c>
      <c r="CL169" s="5" t="s">
        <v>108</v>
      </c>
      <c r="CM169" s="5" t="s">
        <v>108</v>
      </c>
      <c r="CN169" s="5" t="s">
        <v>108</v>
      </c>
      <c r="CO169" s="5" t="s">
        <v>108</v>
      </c>
      <c r="CP169" s="5" t="s">
        <v>108</v>
      </c>
      <c r="CQ169" s="5" t="s">
        <v>108</v>
      </c>
      <c r="CR169" s="5" t="s">
        <v>108</v>
      </c>
      <c r="CS169" s="5" t="s">
        <v>108</v>
      </c>
      <c r="CT169" s="5" t="s">
        <v>108</v>
      </c>
      <c r="CU169" s="5" t="s">
        <v>108</v>
      </c>
      <c r="CV169" s="5" t="s">
        <v>108</v>
      </c>
      <c r="CW169" s="5" t="s">
        <v>108</v>
      </c>
      <c r="CX169" s="5" t="s">
        <v>108</v>
      </c>
      <c r="CY169" s="13" t="s">
        <v>1667</v>
      </c>
      <c r="CZ169" s="6"/>
      <c r="DA169" s="6"/>
      <c r="DB169" s="6"/>
      <c r="DC169" s="6"/>
      <c r="DD169" s="6"/>
      <c r="DE169" s="6"/>
      <c r="DF169" s="6"/>
      <c r="DG169" s="6"/>
      <c r="DH169" s="6"/>
      <c r="DI169" s="6"/>
    </row>
    <row r="170">
      <c r="A170" s="5" t="s">
        <v>103</v>
      </c>
      <c r="B170" s="5" t="s">
        <v>1501</v>
      </c>
      <c r="C170" s="5" t="s">
        <v>1580</v>
      </c>
      <c r="D170" s="5">
        <v>654.0</v>
      </c>
      <c r="E170" s="5" t="s">
        <v>108</v>
      </c>
      <c r="F170" s="5">
        <v>1995.0</v>
      </c>
      <c r="G170" s="5" t="s">
        <v>244</v>
      </c>
      <c r="H170" s="5" t="s">
        <v>108</v>
      </c>
      <c r="I170" s="5" t="s">
        <v>139</v>
      </c>
      <c r="J170" s="5" t="s">
        <v>110</v>
      </c>
      <c r="K170" s="5" t="s">
        <v>111</v>
      </c>
      <c r="L170" s="5" t="s">
        <v>108</v>
      </c>
      <c r="M170" s="5" t="s">
        <v>112</v>
      </c>
      <c r="N170" s="5">
        <v>1.0</v>
      </c>
      <c r="O170" s="10" t="s">
        <v>1668</v>
      </c>
      <c r="P170" s="5" t="s">
        <v>1669</v>
      </c>
      <c r="Q170" s="5" t="s">
        <v>1670</v>
      </c>
      <c r="R170" s="5" t="s">
        <v>1671</v>
      </c>
      <c r="S170" s="5" t="s">
        <v>108</v>
      </c>
      <c r="T170" s="5" t="s">
        <v>108</v>
      </c>
      <c r="U170" s="5" t="s">
        <v>108</v>
      </c>
      <c r="V170" s="5" t="s">
        <v>108</v>
      </c>
      <c r="W170" s="5" t="s">
        <v>108</v>
      </c>
      <c r="X170" s="5" t="s">
        <v>108</v>
      </c>
      <c r="Y170" s="5" t="s">
        <v>108</v>
      </c>
      <c r="Z170" s="5" t="s">
        <v>108</v>
      </c>
      <c r="AA170" s="5" t="s">
        <v>108</v>
      </c>
      <c r="AB170" s="5" t="s">
        <v>108</v>
      </c>
      <c r="AC170" s="5" t="s">
        <v>287</v>
      </c>
      <c r="AD170" s="5" t="s">
        <v>108</v>
      </c>
      <c r="AE170" s="5" t="s">
        <v>121</v>
      </c>
      <c r="AF170" s="5" t="s">
        <v>108</v>
      </c>
      <c r="AG170" s="5" t="s">
        <v>108</v>
      </c>
      <c r="AH170" s="5">
        <v>1.0</v>
      </c>
      <c r="AI170" s="28">
        <f t="shared" si="47"/>
        <v>22.86</v>
      </c>
      <c r="AJ170" s="22">
        <v>75.0</v>
      </c>
      <c r="AK170" s="24">
        <f t="shared" si="48"/>
        <v>25</v>
      </c>
      <c r="AL170" s="25" t="s">
        <v>108</v>
      </c>
      <c r="AM170" s="5">
        <v>1.0</v>
      </c>
      <c r="AN170" s="5">
        <v>7.5</v>
      </c>
      <c r="AO170" s="5" t="s">
        <v>108</v>
      </c>
      <c r="AP170" s="5" t="s">
        <v>108</v>
      </c>
      <c r="AQ170" s="5">
        <v>4.0</v>
      </c>
      <c r="AR170" s="5" t="s">
        <v>108</v>
      </c>
      <c r="AS170" s="5" t="s">
        <v>108</v>
      </c>
      <c r="AT170" s="5">
        <v>600.0</v>
      </c>
      <c r="AU170" s="5" t="s">
        <v>108</v>
      </c>
      <c r="AV170" s="5" t="s">
        <v>108</v>
      </c>
      <c r="AW170" s="5" t="s">
        <v>289</v>
      </c>
      <c r="AX170" s="5" t="s">
        <v>108</v>
      </c>
      <c r="AY170" s="5" t="s">
        <v>108</v>
      </c>
      <c r="AZ170" s="5" t="s">
        <v>108</v>
      </c>
      <c r="BA170" s="5" t="s">
        <v>108</v>
      </c>
      <c r="BB170" s="5" t="s">
        <v>108</v>
      </c>
      <c r="BC170" s="5" t="s">
        <v>108</v>
      </c>
      <c r="BD170" s="5" t="s">
        <v>108</v>
      </c>
      <c r="BE170" s="5" t="s">
        <v>108</v>
      </c>
      <c r="BF170" s="5" t="s">
        <v>108</v>
      </c>
      <c r="BG170" s="5" t="s">
        <v>108</v>
      </c>
      <c r="BH170" s="5" t="s">
        <v>108</v>
      </c>
      <c r="BI170" s="5" t="s">
        <v>108</v>
      </c>
      <c r="BJ170" s="5" t="s">
        <v>108</v>
      </c>
      <c r="BK170" s="5" t="s">
        <v>108</v>
      </c>
      <c r="BL170" s="5" t="s">
        <v>108</v>
      </c>
      <c r="BM170" s="5" t="s">
        <v>108</v>
      </c>
      <c r="BN170" s="5" t="s">
        <v>108</v>
      </c>
      <c r="BO170" s="5" t="s">
        <v>108</v>
      </c>
      <c r="BP170" s="5" t="s">
        <v>108</v>
      </c>
      <c r="BQ170" s="5" t="s">
        <v>108</v>
      </c>
      <c r="BR170" s="5" t="s">
        <v>108</v>
      </c>
      <c r="BS170" s="5" t="s">
        <v>108</v>
      </c>
      <c r="BT170" s="5" t="s">
        <v>108</v>
      </c>
      <c r="BU170" s="5" t="s">
        <v>1672</v>
      </c>
      <c r="BV170" s="5" t="s">
        <v>121</v>
      </c>
      <c r="BW170" s="5" t="s">
        <v>108</v>
      </c>
      <c r="BX170" s="5" t="s">
        <v>122</v>
      </c>
      <c r="BY170" s="10" t="s">
        <v>108</v>
      </c>
      <c r="BZ170" s="10" t="s">
        <v>108</v>
      </c>
      <c r="CA170" s="5" t="s">
        <v>108</v>
      </c>
      <c r="CB170" s="5" t="s">
        <v>108</v>
      </c>
      <c r="CC170" s="5" t="s">
        <v>108</v>
      </c>
      <c r="CD170" s="5" t="s">
        <v>108</v>
      </c>
      <c r="CE170" s="5" t="s">
        <v>108</v>
      </c>
      <c r="CF170" s="5" t="s">
        <v>108</v>
      </c>
      <c r="CG170" s="5" t="s">
        <v>108</v>
      </c>
      <c r="CH170" s="5" t="s">
        <v>108</v>
      </c>
      <c r="CI170" s="5" t="s">
        <v>108</v>
      </c>
      <c r="CJ170" s="5" t="s">
        <v>108</v>
      </c>
      <c r="CK170" s="5" t="s">
        <v>108</v>
      </c>
      <c r="CL170" s="5" t="s">
        <v>108</v>
      </c>
      <c r="CM170" s="5" t="s">
        <v>108</v>
      </c>
      <c r="CN170" s="5" t="s">
        <v>108</v>
      </c>
      <c r="CO170" s="5" t="s">
        <v>108</v>
      </c>
      <c r="CP170" s="5" t="s">
        <v>108</v>
      </c>
      <c r="CQ170" s="5" t="s">
        <v>108</v>
      </c>
      <c r="CR170" s="5" t="s">
        <v>108</v>
      </c>
      <c r="CS170" s="5" t="s">
        <v>108</v>
      </c>
      <c r="CT170" s="5" t="s">
        <v>108</v>
      </c>
      <c r="CU170" s="5" t="s">
        <v>108</v>
      </c>
      <c r="CV170" s="5" t="s">
        <v>108</v>
      </c>
      <c r="CW170" s="5" t="s">
        <v>108</v>
      </c>
      <c r="CX170" s="5" t="s">
        <v>108</v>
      </c>
      <c r="CY170" s="13" t="s">
        <v>1673</v>
      </c>
      <c r="CZ170" s="6"/>
      <c r="DA170" s="6"/>
      <c r="DB170" s="6"/>
      <c r="DC170" s="6"/>
      <c r="DD170" s="6"/>
      <c r="DE170" s="6"/>
      <c r="DF170" s="6"/>
      <c r="DG170" s="6"/>
      <c r="DH170" s="6"/>
      <c r="DI170" s="6"/>
    </row>
    <row r="171">
      <c r="A171" s="5" t="s">
        <v>103</v>
      </c>
      <c r="B171" s="5" t="s">
        <v>1501</v>
      </c>
      <c r="C171" s="5" t="s">
        <v>1580</v>
      </c>
      <c r="D171" s="5">
        <v>2026.0</v>
      </c>
      <c r="E171" s="5" t="s">
        <v>108</v>
      </c>
      <c r="F171" s="5">
        <v>1997.0</v>
      </c>
      <c r="G171" s="5" t="s">
        <v>216</v>
      </c>
      <c r="H171" s="5" t="s">
        <v>108</v>
      </c>
      <c r="I171" s="5" t="s">
        <v>217</v>
      </c>
      <c r="J171" s="5" t="s">
        <v>127</v>
      </c>
      <c r="K171" s="5" t="s">
        <v>202</v>
      </c>
      <c r="L171" s="5" t="s">
        <v>108</v>
      </c>
      <c r="M171" s="5" t="s">
        <v>203</v>
      </c>
      <c r="N171" s="5">
        <v>5.0</v>
      </c>
      <c r="O171" s="10" t="s">
        <v>1674</v>
      </c>
      <c r="P171" s="5" t="s">
        <v>1675</v>
      </c>
      <c r="Q171" s="5" t="s">
        <v>1676</v>
      </c>
      <c r="R171" s="5" t="s">
        <v>1646</v>
      </c>
      <c r="S171" s="5" t="s">
        <v>1677</v>
      </c>
      <c r="T171" s="5" t="s">
        <v>108</v>
      </c>
      <c r="U171" s="5" t="s">
        <v>108</v>
      </c>
      <c r="V171" s="5" t="s">
        <v>108</v>
      </c>
      <c r="W171" s="5" t="s">
        <v>108</v>
      </c>
      <c r="X171" s="5">
        <v>2300.0</v>
      </c>
      <c r="Y171" s="5" t="s">
        <v>108</v>
      </c>
      <c r="Z171" s="5" t="s">
        <v>108</v>
      </c>
      <c r="AA171" s="5" t="s">
        <v>108</v>
      </c>
      <c r="AB171" s="5" t="s">
        <v>108</v>
      </c>
      <c r="AC171" s="5" t="s">
        <v>586</v>
      </c>
      <c r="AD171" s="5" t="s">
        <v>108</v>
      </c>
      <c r="AE171" s="5" t="s">
        <v>108</v>
      </c>
      <c r="AF171" s="5" t="s">
        <v>108</v>
      </c>
      <c r="AG171" s="5" t="s">
        <v>108</v>
      </c>
      <c r="AH171" s="5">
        <v>25.0</v>
      </c>
      <c r="AI171" s="15" t="s">
        <v>108</v>
      </c>
      <c r="AJ171" s="22" t="s">
        <v>108</v>
      </c>
      <c r="AK171" s="25" t="s">
        <v>108</v>
      </c>
      <c r="AL171" s="25" t="s">
        <v>108</v>
      </c>
      <c r="AM171" s="5" t="s">
        <v>108</v>
      </c>
      <c r="AN171" s="5" t="s">
        <v>108</v>
      </c>
      <c r="AO171" s="5" t="s">
        <v>108</v>
      </c>
      <c r="AP171" s="5" t="s">
        <v>108</v>
      </c>
      <c r="AQ171" s="5" t="s">
        <v>108</v>
      </c>
      <c r="AR171" s="5" t="s">
        <v>108</v>
      </c>
      <c r="AS171" s="5" t="s">
        <v>108</v>
      </c>
      <c r="AT171" s="5" t="s">
        <v>108</v>
      </c>
      <c r="AU171" s="5" t="s">
        <v>108</v>
      </c>
      <c r="AV171" s="5" t="s">
        <v>108</v>
      </c>
      <c r="AW171" s="5" t="s">
        <v>108</v>
      </c>
      <c r="AX171" s="5" t="s">
        <v>108</v>
      </c>
      <c r="AY171" s="5" t="s">
        <v>108</v>
      </c>
      <c r="AZ171" s="5" t="s">
        <v>108</v>
      </c>
      <c r="BA171" s="5" t="s">
        <v>108</v>
      </c>
      <c r="BB171" s="5" t="s">
        <v>108</v>
      </c>
      <c r="BC171" s="5" t="s">
        <v>108</v>
      </c>
      <c r="BD171" s="5" t="s">
        <v>108</v>
      </c>
      <c r="BE171" s="5" t="s">
        <v>108</v>
      </c>
      <c r="BF171" s="5" t="s">
        <v>108</v>
      </c>
      <c r="BG171" s="5" t="s">
        <v>108</v>
      </c>
      <c r="BH171" s="5" t="s">
        <v>108</v>
      </c>
      <c r="BI171" s="5" t="s">
        <v>108</v>
      </c>
      <c r="BJ171" s="5" t="s">
        <v>108</v>
      </c>
      <c r="BK171" s="5" t="s">
        <v>108</v>
      </c>
      <c r="BL171" s="5" t="s">
        <v>108</v>
      </c>
      <c r="BM171" s="5" t="s">
        <v>108</v>
      </c>
      <c r="BN171" s="5" t="s">
        <v>108</v>
      </c>
      <c r="BO171" s="5" t="s">
        <v>108</v>
      </c>
      <c r="BP171" s="5" t="s">
        <v>108</v>
      </c>
      <c r="BQ171" s="5" t="s">
        <v>108</v>
      </c>
      <c r="BR171" s="5" t="s">
        <v>108</v>
      </c>
      <c r="BS171" s="5" t="s">
        <v>108</v>
      </c>
      <c r="BT171" s="5" t="s">
        <v>108</v>
      </c>
      <c r="BU171" s="5" t="s">
        <v>1678</v>
      </c>
      <c r="BV171" s="5" t="s">
        <v>108</v>
      </c>
      <c r="BW171" s="5" t="s">
        <v>108</v>
      </c>
      <c r="BX171" s="5" t="s">
        <v>108</v>
      </c>
      <c r="BY171" s="10" t="s">
        <v>108</v>
      </c>
      <c r="BZ171" s="10" t="s">
        <v>108</v>
      </c>
      <c r="CA171" s="5" t="s">
        <v>1679</v>
      </c>
      <c r="CB171" s="5" t="s">
        <v>108</v>
      </c>
      <c r="CC171" s="5" t="s">
        <v>108</v>
      </c>
      <c r="CD171" s="5" t="s">
        <v>108</v>
      </c>
      <c r="CE171" s="5" t="s">
        <v>108</v>
      </c>
      <c r="CF171" s="5" t="s">
        <v>108</v>
      </c>
      <c r="CG171" s="5" t="s">
        <v>108</v>
      </c>
      <c r="CH171" s="5" t="s">
        <v>108</v>
      </c>
      <c r="CI171" s="5" t="s">
        <v>108</v>
      </c>
      <c r="CJ171" s="5" t="s">
        <v>108</v>
      </c>
      <c r="CK171" s="5" t="s">
        <v>108</v>
      </c>
      <c r="CL171" s="5" t="s">
        <v>108</v>
      </c>
      <c r="CM171" s="5" t="s">
        <v>108</v>
      </c>
      <c r="CN171" s="5" t="s">
        <v>108</v>
      </c>
      <c r="CO171" s="5" t="s">
        <v>108</v>
      </c>
      <c r="CP171" s="5" t="s">
        <v>108</v>
      </c>
      <c r="CQ171" s="5" t="s">
        <v>108</v>
      </c>
      <c r="CR171" s="5" t="s">
        <v>108</v>
      </c>
      <c r="CS171" s="5" t="s">
        <v>1680</v>
      </c>
      <c r="CT171" s="10" t="s">
        <v>1681</v>
      </c>
      <c r="CU171" s="5" t="s">
        <v>108</v>
      </c>
      <c r="CV171" s="5" t="s">
        <v>108</v>
      </c>
      <c r="CW171" s="5" t="s">
        <v>108</v>
      </c>
      <c r="CX171" s="5" t="s">
        <v>108</v>
      </c>
      <c r="CY171" s="13" t="s">
        <v>1682</v>
      </c>
      <c r="CZ171" s="6"/>
      <c r="DA171" s="6"/>
      <c r="DB171" s="6"/>
      <c r="DC171" s="6"/>
      <c r="DD171" s="6"/>
      <c r="DE171" s="6"/>
      <c r="DF171" s="6"/>
      <c r="DG171" s="6"/>
      <c r="DH171" s="6"/>
      <c r="DI171" s="6"/>
    </row>
    <row r="172">
      <c r="A172" s="5" t="s">
        <v>103</v>
      </c>
      <c r="B172" s="5" t="s">
        <v>1501</v>
      </c>
      <c r="C172" s="5" t="s">
        <v>1580</v>
      </c>
      <c r="D172" s="5">
        <v>85.0</v>
      </c>
      <c r="E172" s="5" t="s">
        <v>108</v>
      </c>
      <c r="F172" s="5">
        <v>2000.0</v>
      </c>
      <c r="G172" s="5" t="s">
        <v>166</v>
      </c>
      <c r="H172" s="5" t="s">
        <v>108</v>
      </c>
      <c r="I172" s="5" t="s">
        <v>153</v>
      </c>
      <c r="J172" s="5" t="s">
        <v>127</v>
      </c>
      <c r="K172" s="5" t="s">
        <v>111</v>
      </c>
      <c r="L172" s="5" t="s">
        <v>108</v>
      </c>
      <c r="M172" s="5" t="s">
        <v>112</v>
      </c>
      <c r="N172" s="5">
        <v>1.0</v>
      </c>
      <c r="O172" s="29" t="s">
        <v>1683</v>
      </c>
      <c r="P172" s="5" t="s">
        <v>1684</v>
      </c>
      <c r="Q172" s="5" t="s">
        <v>1660</v>
      </c>
      <c r="R172" s="5" t="s">
        <v>1618</v>
      </c>
      <c r="S172" s="5" t="s">
        <v>108</v>
      </c>
      <c r="T172" s="5" t="s">
        <v>108</v>
      </c>
      <c r="U172" s="5" t="s">
        <v>108</v>
      </c>
      <c r="V172" s="5" t="s">
        <v>108</v>
      </c>
      <c r="W172" s="5" t="s">
        <v>108</v>
      </c>
      <c r="X172" s="5">
        <v>0.0</v>
      </c>
      <c r="Y172" s="5" t="s">
        <v>108</v>
      </c>
      <c r="Z172" s="5" t="s">
        <v>622</v>
      </c>
      <c r="AA172" s="5" t="s">
        <v>108</v>
      </c>
      <c r="AB172" s="5" t="s">
        <v>108</v>
      </c>
      <c r="AC172" s="5" t="s">
        <v>287</v>
      </c>
      <c r="AD172" s="5" t="s">
        <v>406</v>
      </c>
      <c r="AE172" s="5" t="s">
        <v>108</v>
      </c>
      <c r="AF172" s="5" t="s">
        <v>108</v>
      </c>
      <c r="AG172" s="5" t="s">
        <v>108</v>
      </c>
      <c r="AH172" s="5" t="s">
        <v>108</v>
      </c>
      <c r="AI172" s="28">
        <f>CONVERT(AJ172, "ft", "m")</f>
        <v>9.144</v>
      </c>
      <c r="AJ172" s="22">
        <v>30.0</v>
      </c>
      <c r="AK172" s="24">
        <f>CONVERT(AJ172, "ft", "yd")</f>
        <v>10</v>
      </c>
      <c r="AL172" s="29" t="s">
        <v>121</v>
      </c>
      <c r="AM172" s="5" t="s">
        <v>108</v>
      </c>
      <c r="AN172" s="5" t="s">
        <v>108</v>
      </c>
      <c r="AO172" s="5" t="s">
        <v>108</v>
      </c>
      <c r="AP172" s="5" t="s">
        <v>108</v>
      </c>
      <c r="AQ172" s="5" t="s">
        <v>108</v>
      </c>
      <c r="AR172" s="5" t="s">
        <v>108</v>
      </c>
      <c r="AS172" s="5" t="s">
        <v>108</v>
      </c>
      <c r="AT172" s="5" t="s">
        <v>108</v>
      </c>
      <c r="AU172" s="5" t="s">
        <v>108</v>
      </c>
      <c r="AV172" s="5" t="s">
        <v>108</v>
      </c>
      <c r="AW172" s="5" t="s">
        <v>108</v>
      </c>
      <c r="AX172" s="5" t="s">
        <v>108</v>
      </c>
      <c r="AY172" s="5" t="s">
        <v>108</v>
      </c>
      <c r="AZ172" s="5" t="s">
        <v>108</v>
      </c>
      <c r="BA172" s="5" t="s">
        <v>108</v>
      </c>
      <c r="BB172" s="5" t="s">
        <v>108</v>
      </c>
      <c r="BC172" s="5" t="s">
        <v>108</v>
      </c>
      <c r="BD172" s="5" t="s">
        <v>108</v>
      </c>
      <c r="BE172" s="5" t="s">
        <v>108</v>
      </c>
      <c r="BF172" s="5" t="s">
        <v>108</v>
      </c>
      <c r="BG172" s="5" t="s">
        <v>108</v>
      </c>
      <c r="BH172" s="5" t="s">
        <v>108</v>
      </c>
      <c r="BI172" s="5" t="s">
        <v>108</v>
      </c>
      <c r="BJ172" s="5" t="s">
        <v>108</v>
      </c>
      <c r="BK172" s="5" t="s">
        <v>108</v>
      </c>
      <c r="BL172" s="5" t="s">
        <v>108</v>
      </c>
      <c r="BM172" s="5" t="s">
        <v>108</v>
      </c>
      <c r="BN172" s="5" t="s">
        <v>108</v>
      </c>
      <c r="BO172" s="5" t="s">
        <v>108</v>
      </c>
      <c r="BP172" s="5" t="s">
        <v>108</v>
      </c>
      <c r="BQ172" s="5" t="s">
        <v>108</v>
      </c>
      <c r="BR172" s="5" t="s">
        <v>108</v>
      </c>
      <c r="BS172" s="5" t="s">
        <v>108</v>
      </c>
      <c r="BT172" s="5" t="s">
        <v>108</v>
      </c>
      <c r="BU172" s="5" t="s">
        <v>1685</v>
      </c>
      <c r="BV172" s="5" t="s">
        <v>108</v>
      </c>
      <c r="BW172" s="5" t="s">
        <v>1686</v>
      </c>
      <c r="BX172" s="5" t="s">
        <v>122</v>
      </c>
      <c r="BY172" s="10" t="s">
        <v>108</v>
      </c>
      <c r="BZ172" s="10" t="s">
        <v>108</v>
      </c>
      <c r="CA172" s="5" t="s">
        <v>108</v>
      </c>
      <c r="CB172" s="5" t="s">
        <v>108</v>
      </c>
      <c r="CC172" s="5" t="s">
        <v>108</v>
      </c>
      <c r="CD172" s="5" t="s">
        <v>108</v>
      </c>
      <c r="CE172" s="5" t="s">
        <v>108</v>
      </c>
      <c r="CF172" s="5" t="s">
        <v>108</v>
      </c>
      <c r="CG172" s="5" t="s">
        <v>108</v>
      </c>
      <c r="CH172" s="5" t="s">
        <v>108</v>
      </c>
      <c r="CI172" s="5" t="s">
        <v>108</v>
      </c>
      <c r="CJ172" s="5" t="s">
        <v>108</v>
      </c>
      <c r="CK172" s="5" t="s">
        <v>108</v>
      </c>
      <c r="CL172" s="5" t="s">
        <v>108</v>
      </c>
      <c r="CM172" s="5" t="s">
        <v>108</v>
      </c>
      <c r="CN172" s="5" t="s">
        <v>108</v>
      </c>
      <c r="CO172" s="5" t="s">
        <v>108</v>
      </c>
      <c r="CP172" s="5" t="s">
        <v>108</v>
      </c>
      <c r="CQ172" s="5" t="s">
        <v>108</v>
      </c>
      <c r="CR172" s="5" t="s">
        <v>108</v>
      </c>
      <c r="CS172" s="5" t="s">
        <v>108</v>
      </c>
      <c r="CT172" s="29" t="s">
        <v>1687</v>
      </c>
      <c r="CU172" s="5" t="s">
        <v>108</v>
      </c>
      <c r="CV172" s="5" t="s">
        <v>108</v>
      </c>
      <c r="CW172" s="5" t="s">
        <v>108</v>
      </c>
      <c r="CX172" s="5" t="s">
        <v>108</v>
      </c>
      <c r="CY172" s="13" t="s">
        <v>1688</v>
      </c>
      <c r="CZ172" s="6"/>
      <c r="DA172" s="6"/>
      <c r="DB172" s="6"/>
      <c r="DC172" s="6"/>
      <c r="DD172" s="6"/>
      <c r="DE172" s="6"/>
      <c r="DF172" s="6"/>
      <c r="DG172" s="6"/>
      <c r="DH172" s="6"/>
      <c r="DI172" s="6"/>
    </row>
    <row r="173">
      <c r="A173" s="5" t="s">
        <v>103</v>
      </c>
      <c r="B173" s="5" t="s">
        <v>1501</v>
      </c>
      <c r="C173" s="5" t="s">
        <v>1580</v>
      </c>
      <c r="D173" s="5">
        <v>187.0</v>
      </c>
      <c r="E173" s="5" t="s">
        <v>108</v>
      </c>
      <c r="F173" s="5">
        <v>2000.0</v>
      </c>
      <c r="G173" s="5" t="s">
        <v>152</v>
      </c>
      <c r="H173" s="5">
        <v>22.0</v>
      </c>
      <c r="I173" s="5" t="s">
        <v>153</v>
      </c>
      <c r="J173" s="5" t="s">
        <v>127</v>
      </c>
      <c r="K173" s="5" t="s">
        <v>202</v>
      </c>
      <c r="L173" s="5" t="s">
        <v>1689</v>
      </c>
      <c r="M173" s="5" t="s">
        <v>108</v>
      </c>
      <c r="N173" s="5">
        <v>1.0</v>
      </c>
      <c r="O173" s="29" t="s">
        <v>1690</v>
      </c>
      <c r="P173" s="5" t="s">
        <v>1691</v>
      </c>
      <c r="Q173" s="5" t="s">
        <v>1590</v>
      </c>
      <c r="R173" s="5" t="s">
        <v>1646</v>
      </c>
      <c r="S173" s="5" t="s">
        <v>1692</v>
      </c>
      <c r="T173" s="5" t="s">
        <v>108</v>
      </c>
      <c r="U173" s="5" t="s">
        <v>108</v>
      </c>
      <c r="V173" s="5" t="s">
        <v>108</v>
      </c>
      <c r="W173" s="5" t="s">
        <v>108</v>
      </c>
      <c r="X173" s="5">
        <v>300.0</v>
      </c>
      <c r="Y173" s="5" t="s">
        <v>1047</v>
      </c>
      <c r="Z173" s="5" t="s">
        <v>622</v>
      </c>
      <c r="AA173" s="5" t="s">
        <v>286</v>
      </c>
      <c r="AB173" s="5">
        <v>70.0</v>
      </c>
      <c r="AC173" s="5" t="s">
        <v>1693</v>
      </c>
      <c r="AD173" s="5" t="s">
        <v>108</v>
      </c>
      <c r="AE173" s="5" t="s">
        <v>108</v>
      </c>
      <c r="AF173" s="5" t="s">
        <v>108</v>
      </c>
      <c r="AG173" s="5" t="s">
        <v>108</v>
      </c>
      <c r="AH173" s="6">
        <f>20/60</f>
        <v>0.3333333333</v>
      </c>
      <c r="AI173" s="15" t="s">
        <v>108</v>
      </c>
      <c r="AJ173" s="22" t="s">
        <v>108</v>
      </c>
      <c r="AK173" s="25" t="s">
        <v>108</v>
      </c>
      <c r="AL173" s="5" t="s">
        <v>108</v>
      </c>
      <c r="AM173" s="5" t="s">
        <v>108</v>
      </c>
      <c r="AN173" s="5" t="s">
        <v>108</v>
      </c>
      <c r="AO173" s="5" t="s">
        <v>108</v>
      </c>
      <c r="AP173" s="5" t="s">
        <v>108</v>
      </c>
      <c r="AQ173" s="5" t="s">
        <v>108</v>
      </c>
      <c r="AR173" s="5" t="s">
        <v>108</v>
      </c>
      <c r="AS173" s="5" t="s">
        <v>108</v>
      </c>
      <c r="AT173" s="5" t="s">
        <v>108</v>
      </c>
      <c r="AU173" s="5" t="s">
        <v>108</v>
      </c>
      <c r="AV173" s="5" t="s">
        <v>108</v>
      </c>
      <c r="AW173" s="5" t="s">
        <v>108</v>
      </c>
      <c r="AX173" s="5" t="s">
        <v>108</v>
      </c>
      <c r="AY173" s="5" t="s">
        <v>108</v>
      </c>
      <c r="AZ173" s="5" t="s">
        <v>108</v>
      </c>
      <c r="BA173" s="5" t="s">
        <v>108</v>
      </c>
      <c r="BB173" s="5" t="s">
        <v>108</v>
      </c>
      <c r="BC173" s="5" t="s">
        <v>108</v>
      </c>
      <c r="BD173" s="5" t="s">
        <v>108</v>
      </c>
      <c r="BE173" s="5" t="s">
        <v>108</v>
      </c>
      <c r="BF173" s="5" t="s">
        <v>108</v>
      </c>
      <c r="BG173" s="5" t="s">
        <v>108</v>
      </c>
      <c r="BH173" s="5" t="s">
        <v>108</v>
      </c>
      <c r="BI173" s="5" t="s">
        <v>108</v>
      </c>
      <c r="BJ173" s="5" t="s">
        <v>108</v>
      </c>
      <c r="BK173" s="5" t="s">
        <v>108</v>
      </c>
      <c r="BL173" s="5" t="s">
        <v>108</v>
      </c>
      <c r="BM173" s="5" t="s">
        <v>108</v>
      </c>
      <c r="BN173" s="5" t="s">
        <v>108</v>
      </c>
      <c r="BO173" s="5" t="s">
        <v>108</v>
      </c>
      <c r="BP173" s="5" t="s">
        <v>108</v>
      </c>
      <c r="BQ173" s="5" t="s">
        <v>108</v>
      </c>
      <c r="BR173" s="5" t="s">
        <v>108</v>
      </c>
      <c r="BS173" s="5" t="s">
        <v>108</v>
      </c>
      <c r="BT173" s="5" t="s">
        <v>108</v>
      </c>
      <c r="BU173" s="5" t="s">
        <v>108</v>
      </c>
      <c r="BV173" s="5" t="s">
        <v>108</v>
      </c>
      <c r="BW173" s="5" t="s">
        <v>108</v>
      </c>
      <c r="BX173" s="5" t="s">
        <v>108</v>
      </c>
      <c r="BY173" s="10" t="s">
        <v>108</v>
      </c>
      <c r="BZ173" s="10" t="s">
        <v>108</v>
      </c>
      <c r="CA173" s="5" t="s">
        <v>1694</v>
      </c>
      <c r="CB173" s="5" t="s">
        <v>108</v>
      </c>
      <c r="CC173" s="5" t="s">
        <v>108</v>
      </c>
      <c r="CD173" s="5" t="s">
        <v>108</v>
      </c>
      <c r="CE173" s="5" t="s">
        <v>108</v>
      </c>
      <c r="CF173" s="5" t="s">
        <v>108</v>
      </c>
      <c r="CG173" s="5" t="s">
        <v>108</v>
      </c>
      <c r="CH173" s="5" t="s">
        <v>108</v>
      </c>
      <c r="CI173" s="5" t="s">
        <v>108</v>
      </c>
      <c r="CJ173" s="5" t="s">
        <v>108</v>
      </c>
      <c r="CK173" s="5" t="s">
        <v>108</v>
      </c>
      <c r="CL173" s="5" t="s">
        <v>108</v>
      </c>
      <c r="CM173" s="5" t="s">
        <v>108</v>
      </c>
      <c r="CN173" s="5" t="s">
        <v>108</v>
      </c>
      <c r="CO173" s="5" t="s">
        <v>108</v>
      </c>
      <c r="CP173" s="5" t="s">
        <v>108</v>
      </c>
      <c r="CQ173" s="5" t="s">
        <v>108</v>
      </c>
      <c r="CR173" s="5" t="s">
        <v>108</v>
      </c>
      <c r="CS173" s="5" t="s">
        <v>108</v>
      </c>
      <c r="CT173" s="29" t="s">
        <v>1695</v>
      </c>
      <c r="CU173" s="5" t="s">
        <v>108</v>
      </c>
      <c r="CV173" s="5" t="s">
        <v>108</v>
      </c>
      <c r="CW173" s="5" t="s">
        <v>108</v>
      </c>
      <c r="CX173" s="5" t="s">
        <v>108</v>
      </c>
      <c r="CY173" s="13" t="s">
        <v>1696</v>
      </c>
      <c r="CZ173" s="6"/>
      <c r="DA173" s="6"/>
      <c r="DB173" s="6"/>
      <c r="DC173" s="6"/>
      <c r="DD173" s="6"/>
      <c r="DE173" s="6"/>
      <c r="DF173" s="6"/>
      <c r="DG173" s="6"/>
      <c r="DH173" s="6"/>
      <c r="DI173" s="6"/>
    </row>
    <row r="174">
      <c r="A174" s="5" t="s">
        <v>103</v>
      </c>
      <c r="B174" s="5" t="s">
        <v>1501</v>
      </c>
      <c r="C174" s="5" t="s">
        <v>1580</v>
      </c>
      <c r="D174" s="5">
        <v>1986.0</v>
      </c>
      <c r="E174" s="5" t="s">
        <v>1697</v>
      </c>
      <c r="F174" s="5">
        <v>2001.0</v>
      </c>
      <c r="G174" s="5" t="s">
        <v>674</v>
      </c>
      <c r="H174" s="5">
        <v>18.0</v>
      </c>
      <c r="I174" s="5" t="s">
        <v>217</v>
      </c>
      <c r="J174" s="5" t="s">
        <v>127</v>
      </c>
      <c r="K174" s="5" t="s">
        <v>154</v>
      </c>
      <c r="L174" s="5" t="s">
        <v>108</v>
      </c>
      <c r="M174" s="5" t="s">
        <v>108</v>
      </c>
      <c r="N174" s="5">
        <v>2.0</v>
      </c>
      <c r="O174" s="29" t="s">
        <v>1698</v>
      </c>
      <c r="P174" s="5" t="s">
        <v>1699</v>
      </c>
      <c r="Q174" s="5" t="s">
        <v>1700</v>
      </c>
      <c r="R174" s="5" t="s">
        <v>1701</v>
      </c>
      <c r="S174" s="5" t="s">
        <v>1702</v>
      </c>
      <c r="T174" s="5" t="s">
        <v>108</v>
      </c>
      <c r="U174" s="5" t="s">
        <v>108</v>
      </c>
      <c r="V174" s="5" t="s">
        <v>108</v>
      </c>
      <c r="W174" s="5">
        <v>1066.8</v>
      </c>
      <c r="X174" s="5">
        <v>1200.0</v>
      </c>
      <c r="Y174" s="5" t="s">
        <v>108</v>
      </c>
      <c r="Z174" s="5" t="s">
        <v>622</v>
      </c>
      <c r="AA174" s="5" t="s">
        <v>223</v>
      </c>
      <c r="AB174" s="5">
        <v>35.0</v>
      </c>
      <c r="AC174" s="5" t="s">
        <v>1703</v>
      </c>
      <c r="AD174" s="5" t="s">
        <v>1704</v>
      </c>
      <c r="AE174" s="5" t="s">
        <v>108</v>
      </c>
      <c r="AF174" s="5" t="s">
        <v>121</v>
      </c>
      <c r="AG174" s="5">
        <v>18.0</v>
      </c>
      <c r="AH174" s="5" t="s">
        <v>108</v>
      </c>
      <c r="AI174" s="15" t="s">
        <v>108</v>
      </c>
      <c r="AJ174" s="22" t="s">
        <v>108</v>
      </c>
      <c r="AK174" s="25" t="s">
        <v>108</v>
      </c>
      <c r="AL174" s="5" t="s">
        <v>108</v>
      </c>
      <c r="AM174" s="5" t="s">
        <v>108</v>
      </c>
      <c r="AN174" s="5" t="s">
        <v>108</v>
      </c>
      <c r="AO174" s="5" t="s">
        <v>108</v>
      </c>
      <c r="AP174" s="5" t="s">
        <v>108</v>
      </c>
      <c r="AQ174" s="5" t="s">
        <v>108</v>
      </c>
      <c r="AR174" s="5" t="s">
        <v>108</v>
      </c>
      <c r="AS174" s="5" t="s">
        <v>108</v>
      </c>
      <c r="AT174" s="5" t="s">
        <v>108</v>
      </c>
      <c r="AU174" s="5" t="s">
        <v>108</v>
      </c>
      <c r="AV174" s="5" t="s">
        <v>108</v>
      </c>
      <c r="AW174" s="5" t="s">
        <v>108</v>
      </c>
      <c r="AX174" s="5" t="s">
        <v>108</v>
      </c>
      <c r="AY174" s="5" t="s">
        <v>108</v>
      </c>
      <c r="AZ174" s="5" t="s">
        <v>108</v>
      </c>
      <c r="BA174" s="5" t="s">
        <v>108</v>
      </c>
      <c r="BB174" s="5" t="s">
        <v>108</v>
      </c>
      <c r="BC174" s="5" t="s">
        <v>108</v>
      </c>
      <c r="BD174" s="5" t="s">
        <v>108</v>
      </c>
      <c r="BE174" s="5" t="s">
        <v>108</v>
      </c>
      <c r="BF174" s="5" t="s">
        <v>108</v>
      </c>
      <c r="BG174" s="5" t="s">
        <v>108</v>
      </c>
      <c r="BH174" s="5" t="s">
        <v>108</v>
      </c>
      <c r="BI174" s="5" t="s">
        <v>108</v>
      </c>
      <c r="BJ174" s="5" t="s">
        <v>108</v>
      </c>
      <c r="BK174" s="5" t="s">
        <v>108</v>
      </c>
      <c r="BL174" s="5" t="s">
        <v>108</v>
      </c>
      <c r="BM174" s="5" t="s">
        <v>108</v>
      </c>
      <c r="BN174" s="5" t="s">
        <v>108</v>
      </c>
      <c r="BO174" s="5" t="s">
        <v>108</v>
      </c>
      <c r="BP174" s="5" t="s">
        <v>108</v>
      </c>
      <c r="BQ174" s="5" t="s">
        <v>108</v>
      </c>
      <c r="BR174" s="5" t="s">
        <v>108</v>
      </c>
      <c r="BS174" s="5" t="s">
        <v>108</v>
      </c>
      <c r="BT174" s="5" t="s">
        <v>108</v>
      </c>
      <c r="BU174" s="5" t="s">
        <v>108</v>
      </c>
      <c r="BV174" s="5" t="s">
        <v>108</v>
      </c>
      <c r="BW174" s="5" t="s">
        <v>108</v>
      </c>
      <c r="BX174" s="5" t="s">
        <v>108</v>
      </c>
      <c r="BY174" s="10" t="s">
        <v>108</v>
      </c>
      <c r="BZ174" s="10" t="s">
        <v>108</v>
      </c>
      <c r="CA174" s="5" t="s">
        <v>108</v>
      </c>
      <c r="CB174" s="5" t="s">
        <v>108</v>
      </c>
      <c r="CC174" s="5" t="s">
        <v>108</v>
      </c>
      <c r="CD174" s="5">
        <v>1.0</v>
      </c>
      <c r="CE174" s="5" t="s">
        <v>108</v>
      </c>
      <c r="CF174" s="5" t="s">
        <v>108</v>
      </c>
      <c r="CG174" s="5">
        <v>14.0</v>
      </c>
      <c r="CH174" s="5" t="s">
        <v>108</v>
      </c>
      <c r="CI174" s="5" t="s">
        <v>108</v>
      </c>
      <c r="CJ174" s="5">
        <v>12.0</v>
      </c>
      <c r="CK174" s="5" t="s">
        <v>108</v>
      </c>
      <c r="CL174" s="5" t="s">
        <v>108</v>
      </c>
      <c r="CM174" s="5" t="s">
        <v>108</v>
      </c>
      <c r="CN174" s="5" t="s">
        <v>108</v>
      </c>
      <c r="CO174" s="5" t="s">
        <v>108</v>
      </c>
      <c r="CP174" s="5" t="s">
        <v>108</v>
      </c>
      <c r="CQ174" s="6">
        <f>48/12</f>
        <v>4</v>
      </c>
      <c r="CR174" s="6">
        <f>112/12</f>
        <v>9.333333333</v>
      </c>
      <c r="CS174" s="5" t="s">
        <v>108</v>
      </c>
      <c r="CT174" s="29" t="s">
        <v>1705</v>
      </c>
      <c r="CU174" s="5" t="s">
        <v>108</v>
      </c>
      <c r="CV174" s="5" t="s">
        <v>121</v>
      </c>
      <c r="CW174" s="5" t="s">
        <v>108</v>
      </c>
      <c r="CX174" s="5" t="s">
        <v>108</v>
      </c>
      <c r="CY174" s="13" t="s">
        <v>1706</v>
      </c>
      <c r="CZ174" s="6"/>
      <c r="DA174" s="6"/>
      <c r="DB174" s="6"/>
      <c r="DC174" s="6"/>
      <c r="DD174" s="6"/>
      <c r="DE174" s="6"/>
      <c r="DF174" s="6"/>
      <c r="DG174" s="6"/>
      <c r="DH174" s="6"/>
      <c r="DI174" s="6"/>
    </row>
    <row r="175">
      <c r="A175" s="5" t="s">
        <v>103</v>
      </c>
      <c r="B175" s="5" t="s">
        <v>1501</v>
      </c>
      <c r="C175" s="5" t="s">
        <v>1580</v>
      </c>
      <c r="D175" s="5">
        <v>3441.0</v>
      </c>
      <c r="E175" s="5" t="s">
        <v>1707</v>
      </c>
      <c r="F175" s="5">
        <v>2001.0</v>
      </c>
      <c r="G175" s="5" t="s">
        <v>244</v>
      </c>
      <c r="H175" s="5">
        <v>29.0</v>
      </c>
      <c r="I175" s="5" t="s">
        <v>139</v>
      </c>
      <c r="J175" s="5" t="s">
        <v>110</v>
      </c>
      <c r="K175" s="5" t="s">
        <v>111</v>
      </c>
      <c r="L175" s="5" t="s">
        <v>108</v>
      </c>
      <c r="M175" s="5" t="s">
        <v>218</v>
      </c>
      <c r="N175" s="5">
        <v>1.0</v>
      </c>
      <c r="O175" s="29" t="s">
        <v>1708</v>
      </c>
      <c r="P175" s="5" t="s">
        <v>1709</v>
      </c>
      <c r="Q175" s="5" t="s">
        <v>1644</v>
      </c>
      <c r="R175" s="5" t="s">
        <v>1710</v>
      </c>
      <c r="S175" s="5" t="s">
        <v>108</v>
      </c>
      <c r="T175" s="5">
        <v>45.3315726</v>
      </c>
      <c r="U175" s="5">
        <v>-121.9122758</v>
      </c>
      <c r="V175" s="5">
        <v>490.996</v>
      </c>
      <c r="W175" s="5">
        <v>1605.0</v>
      </c>
      <c r="X175" s="5">
        <v>2115.0</v>
      </c>
      <c r="Y175" s="5" t="s">
        <v>108</v>
      </c>
      <c r="Z175" s="5" t="s">
        <v>108</v>
      </c>
      <c r="AA175" s="5" t="s">
        <v>144</v>
      </c>
      <c r="AB175" s="5">
        <v>98.0</v>
      </c>
      <c r="AC175" s="5" t="s">
        <v>287</v>
      </c>
      <c r="AD175" s="5" t="s">
        <v>1711</v>
      </c>
      <c r="AE175" s="5" t="s">
        <v>108</v>
      </c>
      <c r="AF175" s="5" t="s">
        <v>108</v>
      </c>
      <c r="AG175" s="5" t="s">
        <v>108</v>
      </c>
      <c r="AH175" s="5" t="s">
        <v>108</v>
      </c>
      <c r="AI175" s="28">
        <f t="shared" ref="AI175:AI185" si="49">CONVERT(AJ175, "ft", "m")</f>
        <v>39.624</v>
      </c>
      <c r="AJ175" s="22">
        <v>130.0</v>
      </c>
      <c r="AK175" s="24">
        <f t="shared" ref="AK175:AK185" si="50">CONVERT(AJ175, "ft", "yd")</f>
        <v>43.33333333</v>
      </c>
      <c r="AL175" s="5" t="s">
        <v>108</v>
      </c>
      <c r="AM175" s="5">
        <v>1.0</v>
      </c>
      <c r="AN175" s="5">
        <v>7.0</v>
      </c>
      <c r="AO175" s="5" t="s">
        <v>108</v>
      </c>
      <c r="AP175" s="5" t="s">
        <v>108</v>
      </c>
      <c r="AQ175" s="5" t="s">
        <v>108</v>
      </c>
      <c r="AR175" s="5" t="s">
        <v>108</v>
      </c>
      <c r="AS175" s="5" t="s">
        <v>108</v>
      </c>
      <c r="AT175" s="5" t="s">
        <v>108</v>
      </c>
      <c r="AU175" s="5" t="s">
        <v>108</v>
      </c>
      <c r="AV175" s="5" t="s">
        <v>108</v>
      </c>
      <c r="AW175" s="5" t="s">
        <v>108</v>
      </c>
      <c r="AX175" s="5" t="s">
        <v>108</v>
      </c>
      <c r="AY175" s="5" t="s">
        <v>108</v>
      </c>
      <c r="AZ175" s="5" t="s">
        <v>108</v>
      </c>
      <c r="BA175" s="5" t="s">
        <v>108</v>
      </c>
      <c r="BB175" s="5" t="s">
        <v>108</v>
      </c>
      <c r="BC175" s="5" t="s">
        <v>108</v>
      </c>
      <c r="BD175" s="5" t="s">
        <v>108</v>
      </c>
      <c r="BE175" s="5" t="s">
        <v>108</v>
      </c>
      <c r="BF175" s="5" t="s">
        <v>108</v>
      </c>
      <c r="BG175" s="5" t="s">
        <v>108</v>
      </c>
      <c r="BH175" s="5" t="s">
        <v>108</v>
      </c>
      <c r="BI175" s="5" t="s">
        <v>108</v>
      </c>
      <c r="BJ175" s="5" t="s">
        <v>108</v>
      </c>
      <c r="BK175" s="5" t="s">
        <v>108</v>
      </c>
      <c r="BL175" s="5" t="s">
        <v>108</v>
      </c>
      <c r="BM175" s="5" t="s">
        <v>108</v>
      </c>
      <c r="BN175" s="5" t="s">
        <v>108</v>
      </c>
      <c r="BO175" s="5" t="s">
        <v>108</v>
      </c>
      <c r="BP175" s="5" t="s">
        <v>108</v>
      </c>
      <c r="BQ175" s="5" t="s">
        <v>108</v>
      </c>
      <c r="BR175" s="5" t="s">
        <v>121</v>
      </c>
      <c r="BS175" s="5" t="s">
        <v>765</v>
      </c>
      <c r="BT175" s="5" t="s">
        <v>108</v>
      </c>
      <c r="BU175" s="5" t="s">
        <v>218</v>
      </c>
      <c r="BV175" s="5" t="s">
        <v>108</v>
      </c>
      <c r="BW175" s="5" t="s">
        <v>1358</v>
      </c>
      <c r="BX175" s="5" t="s">
        <v>122</v>
      </c>
      <c r="BY175" s="10" t="s">
        <v>108</v>
      </c>
      <c r="BZ175" s="10" t="s">
        <v>108</v>
      </c>
      <c r="CA175" s="5" t="s">
        <v>108</v>
      </c>
      <c r="CB175" s="5" t="s">
        <v>108</v>
      </c>
      <c r="CC175" s="5" t="s">
        <v>108</v>
      </c>
      <c r="CD175" s="5" t="s">
        <v>108</v>
      </c>
      <c r="CE175" s="5" t="s">
        <v>108</v>
      </c>
      <c r="CF175" s="5" t="s">
        <v>108</v>
      </c>
      <c r="CG175" s="5" t="s">
        <v>108</v>
      </c>
      <c r="CH175" s="5" t="s">
        <v>108</v>
      </c>
      <c r="CI175" s="5" t="s">
        <v>108</v>
      </c>
      <c r="CJ175" s="5" t="s">
        <v>108</v>
      </c>
      <c r="CK175" s="5" t="s">
        <v>108</v>
      </c>
      <c r="CL175" s="5" t="s">
        <v>108</v>
      </c>
      <c r="CM175" s="5" t="s">
        <v>108</v>
      </c>
      <c r="CN175" s="5" t="s">
        <v>108</v>
      </c>
      <c r="CO175" s="5" t="s">
        <v>108</v>
      </c>
      <c r="CP175" s="5" t="s">
        <v>108</v>
      </c>
      <c r="CQ175" s="5" t="s">
        <v>108</v>
      </c>
      <c r="CR175" s="5" t="s">
        <v>108</v>
      </c>
      <c r="CS175" s="5" t="s">
        <v>108</v>
      </c>
      <c r="CT175" s="29" t="s">
        <v>1712</v>
      </c>
      <c r="CU175" s="5" t="s">
        <v>121</v>
      </c>
      <c r="CV175" s="5" t="s">
        <v>108</v>
      </c>
      <c r="CW175" s="5" t="s">
        <v>108</v>
      </c>
      <c r="CX175" s="5" t="s">
        <v>108</v>
      </c>
      <c r="CY175" s="13" t="s">
        <v>1713</v>
      </c>
      <c r="CZ175" s="6"/>
      <c r="DA175" s="6"/>
      <c r="DB175" s="6"/>
      <c r="DC175" s="6"/>
      <c r="DD175" s="6"/>
      <c r="DE175" s="6"/>
      <c r="DF175" s="6"/>
      <c r="DG175" s="6"/>
      <c r="DH175" s="6"/>
      <c r="DI175" s="6"/>
    </row>
    <row r="176">
      <c r="A176" s="5" t="s">
        <v>103</v>
      </c>
      <c r="B176" s="5" t="s">
        <v>1501</v>
      </c>
      <c r="C176" s="5" t="s">
        <v>1580</v>
      </c>
      <c r="D176" s="5">
        <v>14841.0</v>
      </c>
      <c r="E176" s="5" t="s">
        <v>106</v>
      </c>
      <c r="F176" s="5">
        <v>2003.0</v>
      </c>
      <c r="G176" s="5" t="s">
        <v>107</v>
      </c>
      <c r="H176" s="5">
        <v>15.0</v>
      </c>
      <c r="I176" s="5" t="s">
        <v>109</v>
      </c>
      <c r="J176" s="5" t="s">
        <v>127</v>
      </c>
      <c r="K176" s="5" t="s">
        <v>628</v>
      </c>
      <c r="L176" s="5" t="s">
        <v>108</v>
      </c>
      <c r="M176" s="5" t="s">
        <v>281</v>
      </c>
      <c r="N176" s="5">
        <v>1.0</v>
      </c>
      <c r="O176" s="29" t="s">
        <v>1714</v>
      </c>
      <c r="P176" s="5" t="s">
        <v>1715</v>
      </c>
      <c r="Q176" s="5" t="s">
        <v>1716</v>
      </c>
      <c r="R176" s="5" t="s">
        <v>1717</v>
      </c>
      <c r="S176" s="5" t="s">
        <v>1718</v>
      </c>
      <c r="T176" s="5" t="s">
        <v>108</v>
      </c>
      <c r="U176" s="5" t="s">
        <v>108</v>
      </c>
      <c r="V176" s="5" t="s">
        <v>108</v>
      </c>
      <c r="W176" s="5" t="s">
        <v>108</v>
      </c>
      <c r="X176" s="5">
        <v>1800.0</v>
      </c>
      <c r="Y176" s="5" t="s">
        <v>274</v>
      </c>
      <c r="Z176" s="5" t="s">
        <v>108</v>
      </c>
      <c r="AA176" s="5" t="s">
        <v>144</v>
      </c>
      <c r="AB176" s="5">
        <v>97.0</v>
      </c>
      <c r="AC176" s="5" t="s">
        <v>1719</v>
      </c>
      <c r="AD176" s="5" t="s">
        <v>108</v>
      </c>
      <c r="AE176" s="5" t="s">
        <v>108</v>
      </c>
      <c r="AF176" s="5" t="s">
        <v>121</v>
      </c>
      <c r="AG176" s="5" t="s">
        <v>108</v>
      </c>
      <c r="AH176" s="5">
        <v>10.0</v>
      </c>
      <c r="AI176" s="28">
        <f t="shared" si="49"/>
        <v>2.4384</v>
      </c>
      <c r="AJ176" s="22">
        <v>8.0</v>
      </c>
      <c r="AK176" s="24">
        <f t="shared" si="50"/>
        <v>2.666666667</v>
      </c>
      <c r="AL176" s="5" t="s">
        <v>108</v>
      </c>
      <c r="AM176" s="5">
        <v>1.0</v>
      </c>
      <c r="AN176" s="5">
        <v>8.0</v>
      </c>
      <c r="AO176" s="5" t="s">
        <v>108</v>
      </c>
      <c r="AP176" s="5" t="s">
        <v>108</v>
      </c>
      <c r="AQ176" s="5" t="s">
        <v>108</v>
      </c>
      <c r="AR176" s="5" t="s">
        <v>108</v>
      </c>
      <c r="AS176" s="5" t="s">
        <v>108</v>
      </c>
      <c r="AT176" s="5" t="s">
        <v>108</v>
      </c>
      <c r="AU176" s="5" t="s">
        <v>108</v>
      </c>
      <c r="AV176" s="5" t="s">
        <v>108</v>
      </c>
      <c r="AW176" s="5" t="s">
        <v>108</v>
      </c>
      <c r="AX176" s="5" t="s">
        <v>108</v>
      </c>
      <c r="AY176" s="5" t="s">
        <v>108</v>
      </c>
      <c r="AZ176" s="5" t="s">
        <v>108</v>
      </c>
      <c r="BA176" s="5" t="s">
        <v>108</v>
      </c>
      <c r="BB176" s="5" t="s">
        <v>108</v>
      </c>
      <c r="BC176" s="5" t="s">
        <v>108</v>
      </c>
      <c r="BD176" s="5" t="s">
        <v>108</v>
      </c>
      <c r="BE176" s="5" t="s">
        <v>108</v>
      </c>
      <c r="BF176" s="5" t="s">
        <v>108</v>
      </c>
      <c r="BG176" s="5" t="s">
        <v>108</v>
      </c>
      <c r="BH176" s="5" t="s">
        <v>108</v>
      </c>
      <c r="BI176" s="5" t="s">
        <v>108</v>
      </c>
      <c r="BJ176" s="5" t="s">
        <v>108</v>
      </c>
      <c r="BK176" s="5" t="s">
        <v>108</v>
      </c>
      <c r="BL176" s="5" t="s">
        <v>108</v>
      </c>
      <c r="BM176" s="5" t="s">
        <v>108</v>
      </c>
      <c r="BN176" s="5" t="s">
        <v>108</v>
      </c>
      <c r="BO176" s="5" t="s">
        <v>108</v>
      </c>
      <c r="BP176" s="5" t="s">
        <v>108</v>
      </c>
      <c r="BQ176" s="5" t="s">
        <v>108</v>
      </c>
      <c r="BR176" s="5" t="s">
        <v>121</v>
      </c>
      <c r="BS176" s="5" t="s">
        <v>1720</v>
      </c>
      <c r="BT176" s="5" t="s">
        <v>108</v>
      </c>
      <c r="BU176" s="5" t="s">
        <v>1721</v>
      </c>
      <c r="BV176" s="5" t="s">
        <v>108</v>
      </c>
      <c r="BW176" s="5" t="s">
        <v>108</v>
      </c>
      <c r="BX176" s="5" t="s">
        <v>108</v>
      </c>
      <c r="BY176" s="10" t="s">
        <v>108</v>
      </c>
      <c r="BZ176" s="10" t="s">
        <v>108</v>
      </c>
      <c r="CA176" s="5" t="s">
        <v>1722</v>
      </c>
      <c r="CB176" s="5" t="s">
        <v>108</v>
      </c>
      <c r="CC176" s="5" t="s">
        <v>108</v>
      </c>
      <c r="CD176" s="5" t="s">
        <v>108</v>
      </c>
      <c r="CE176" s="5" t="s">
        <v>108</v>
      </c>
      <c r="CF176" s="5" t="s">
        <v>108</v>
      </c>
      <c r="CG176" s="5" t="s">
        <v>108</v>
      </c>
      <c r="CH176" s="5" t="s">
        <v>108</v>
      </c>
      <c r="CI176" s="5" t="s">
        <v>108</v>
      </c>
      <c r="CJ176" s="5" t="s">
        <v>108</v>
      </c>
      <c r="CK176" s="5" t="s">
        <v>108</v>
      </c>
      <c r="CL176" s="5" t="s">
        <v>108</v>
      </c>
      <c r="CM176" s="5" t="s">
        <v>108</v>
      </c>
      <c r="CN176" s="5" t="s">
        <v>108</v>
      </c>
      <c r="CO176" s="5" t="s">
        <v>108</v>
      </c>
      <c r="CP176" s="5" t="s">
        <v>108</v>
      </c>
      <c r="CQ176" s="5" t="s">
        <v>108</v>
      </c>
      <c r="CR176" s="5" t="s">
        <v>108</v>
      </c>
      <c r="CS176" s="5" t="s">
        <v>1723</v>
      </c>
      <c r="CT176" s="29" t="s">
        <v>1724</v>
      </c>
      <c r="CU176" s="5" t="s">
        <v>108</v>
      </c>
      <c r="CV176" s="5" t="s">
        <v>108</v>
      </c>
      <c r="CW176" s="5" t="s">
        <v>108</v>
      </c>
      <c r="CX176" s="5" t="s">
        <v>108</v>
      </c>
      <c r="CY176" s="13" t="s">
        <v>1725</v>
      </c>
      <c r="CZ176" s="6"/>
      <c r="DA176" s="6"/>
      <c r="DB176" s="6"/>
      <c r="DC176" s="6"/>
      <c r="DD176" s="6"/>
      <c r="DE176" s="6"/>
      <c r="DF176" s="6"/>
      <c r="DG176" s="6"/>
      <c r="DH176" s="6"/>
      <c r="DI176" s="6"/>
    </row>
    <row r="177">
      <c r="A177" s="5" t="s">
        <v>103</v>
      </c>
      <c r="B177" s="5" t="s">
        <v>1501</v>
      </c>
      <c r="C177" s="5" t="s">
        <v>1580</v>
      </c>
      <c r="D177" s="5">
        <v>8888.0</v>
      </c>
      <c r="E177" s="5" t="s">
        <v>108</v>
      </c>
      <c r="F177" s="5">
        <v>2004.0</v>
      </c>
      <c r="G177" s="5" t="s">
        <v>166</v>
      </c>
      <c r="H177" s="5" t="s">
        <v>1726</v>
      </c>
      <c r="I177" s="5" t="s">
        <v>153</v>
      </c>
      <c r="J177" s="5" t="s">
        <v>127</v>
      </c>
      <c r="K177" s="5" t="s">
        <v>202</v>
      </c>
      <c r="L177" s="5" t="s">
        <v>154</v>
      </c>
      <c r="M177" s="5" t="s">
        <v>202</v>
      </c>
      <c r="N177" s="5">
        <v>6.0</v>
      </c>
      <c r="O177" s="29" t="s">
        <v>1727</v>
      </c>
      <c r="P177" s="5" t="s">
        <v>1728</v>
      </c>
      <c r="Q177" s="5" t="s">
        <v>1670</v>
      </c>
      <c r="R177" s="5" t="s">
        <v>1661</v>
      </c>
      <c r="S177" s="5" t="s">
        <v>1729</v>
      </c>
      <c r="T177" s="5" t="s">
        <v>108</v>
      </c>
      <c r="U177" s="5" t="s">
        <v>108</v>
      </c>
      <c r="V177" s="5" t="s">
        <v>108</v>
      </c>
      <c r="W177" s="5" t="s">
        <v>108</v>
      </c>
      <c r="X177" s="5">
        <v>0.0</v>
      </c>
      <c r="Y177" s="5" t="s">
        <v>193</v>
      </c>
      <c r="Z177" s="5" t="s">
        <v>170</v>
      </c>
      <c r="AA177" s="5" t="s">
        <v>108</v>
      </c>
      <c r="AB177" s="5" t="s">
        <v>108</v>
      </c>
      <c r="AC177" s="5" t="s">
        <v>1730</v>
      </c>
      <c r="AD177" s="5" t="s">
        <v>108</v>
      </c>
      <c r="AE177" s="5" t="s">
        <v>108</v>
      </c>
      <c r="AF177" s="5" t="s">
        <v>108</v>
      </c>
      <c r="AG177" s="5" t="s">
        <v>108</v>
      </c>
      <c r="AH177" s="6">
        <f>6*60</f>
        <v>360</v>
      </c>
      <c r="AI177" s="28">
        <f t="shared" si="49"/>
        <v>91.44</v>
      </c>
      <c r="AJ177" s="22">
        <v>300.0</v>
      </c>
      <c r="AK177" s="24">
        <f t="shared" si="50"/>
        <v>100</v>
      </c>
      <c r="AL177" s="5" t="s">
        <v>108</v>
      </c>
      <c r="AM177" s="5">
        <v>3.0</v>
      </c>
      <c r="AN177" s="5" t="s">
        <v>108</v>
      </c>
      <c r="AO177" s="5" t="s">
        <v>108</v>
      </c>
      <c r="AP177" s="5" t="s">
        <v>108</v>
      </c>
      <c r="AQ177" s="5" t="s">
        <v>108</v>
      </c>
      <c r="AR177" s="5" t="s">
        <v>108</v>
      </c>
      <c r="AS177" s="5" t="s">
        <v>108</v>
      </c>
      <c r="AT177" s="5" t="s">
        <v>108</v>
      </c>
      <c r="AU177" s="5" t="s">
        <v>108</v>
      </c>
      <c r="AV177" s="5" t="s">
        <v>108</v>
      </c>
      <c r="AW177" s="5" t="s">
        <v>108</v>
      </c>
      <c r="AX177" s="5" t="s">
        <v>108</v>
      </c>
      <c r="AY177" s="5" t="s">
        <v>108</v>
      </c>
      <c r="AZ177" s="5" t="s">
        <v>108</v>
      </c>
      <c r="BA177" s="5" t="s">
        <v>108</v>
      </c>
      <c r="BB177" s="5" t="s">
        <v>108</v>
      </c>
      <c r="BC177" s="5" t="s">
        <v>108</v>
      </c>
      <c r="BD177" s="5" t="s">
        <v>108</v>
      </c>
      <c r="BE177" s="5" t="s">
        <v>108</v>
      </c>
      <c r="BF177" s="5" t="s">
        <v>108</v>
      </c>
      <c r="BG177" s="5" t="s">
        <v>108</v>
      </c>
      <c r="BH177" s="5" t="s">
        <v>108</v>
      </c>
      <c r="BI177" s="5" t="s">
        <v>108</v>
      </c>
      <c r="BJ177" s="5" t="s">
        <v>108</v>
      </c>
      <c r="BK177" s="5" t="s">
        <v>108</v>
      </c>
      <c r="BL177" s="5" t="s">
        <v>108</v>
      </c>
      <c r="BM177" s="5" t="s">
        <v>108</v>
      </c>
      <c r="BN177" s="5" t="s">
        <v>108</v>
      </c>
      <c r="BO177" s="5" t="s">
        <v>108</v>
      </c>
      <c r="BP177" s="5" t="s">
        <v>108</v>
      </c>
      <c r="BQ177" s="5" t="s">
        <v>108</v>
      </c>
      <c r="BR177" s="5" t="s">
        <v>108</v>
      </c>
      <c r="BS177" s="5" t="s">
        <v>108</v>
      </c>
      <c r="BT177" s="5" t="s">
        <v>108</v>
      </c>
      <c r="BU177" s="5" t="s">
        <v>1731</v>
      </c>
      <c r="BV177" s="5" t="s">
        <v>108</v>
      </c>
      <c r="BW177" s="5" t="s">
        <v>108</v>
      </c>
      <c r="BX177" s="5" t="s">
        <v>108</v>
      </c>
      <c r="BY177" s="10" t="s">
        <v>108</v>
      </c>
      <c r="BZ177" s="10" t="s">
        <v>108</v>
      </c>
      <c r="CA177" s="5" t="s">
        <v>1732</v>
      </c>
      <c r="CB177" s="5" t="s">
        <v>108</v>
      </c>
      <c r="CC177" s="5" t="s">
        <v>108</v>
      </c>
      <c r="CD177" s="5" t="s">
        <v>108</v>
      </c>
      <c r="CE177" s="5" t="s">
        <v>108</v>
      </c>
      <c r="CF177" s="5" t="s">
        <v>108</v>
      </c>
      <c r="CG177" s="5" t="s">
        <v>108</v>
      </c>
      <c r="CH177" s="5" t="s">
        <v>108</v>
      </c>
      <c r="CI177" s="5" t="s">
        <v>108</v>
      </c>
      <c r="CJ177" s="5" t="s">
        <v>108</v>
      </c>
      <c r="CK177" s="5" t="s">
        <v>108</v>
      </c>
      <c r="CL177" s="5" t="s">
        <v>108</v>
      </c>
      <c r="CM177" s="5" t="s">
        <v>108</v>
      </c>
      <c r="CN177" s="5" t="s">
        <v>108</v>
      </c>
      <c r="CO177" s="5" t="s">
        <v>108</v>
      </c>
      <c r="CP177" s="5" t="s">
        <v>108</v>
      </c>
      <c r="CQ177" s="5" t="s">
        <v>108</v>
      </c>
      <c r="CR177" s="5">
        <v>3.5</v>
      </c>
      <c r="CS177" s="5" t="s">
        <v>108</v>
      </c>
      <c r="CT177" s="29" t="s">
        <v>108</v>
      </c>
      <c r="CU177" s="5" t="s">
        <v>108</v>
      </c>
      <c r="CV177" s="5" t="s">
        <v>108</v>
      </c>
      <c r="CW177" s="5" t="s">
        <v>108</v>
      </c>
      <c r="CX177" s="5" t="s">
        <v>108</v>
      </c>
      <c r="CY177" s="13" t="s">
        <v>1733</v>
      </c>
      <c r="CZ177" s="6"/>
      <c r="DA177" s="6"/>
      <c r="DB177" s="6"/>
      <c r="DC177" s="6"/>
      <c r="DD177" s="6"/>
      <c r="DE177" s="6"/>
      <c r="DF177" s="6"/>
      <c r="DG177" s="6"/>
      <c r="DH177" s="6"/>
      <c r="DI177" s="6"/>
    </row>
    <row r="178">
      <c r="A178" s="5" t="s">
        <v>103</v>
      </c>
      <c r="B178" s="5" t="s">
        <v>1501</v>
      </c>
      <c r="C178" s="5" t="s">
        <v>1580</v>
      </c>
      <c r="D178" s="5">
        <v>9391.0</v>
      </c>
      <c r="E178" s="5" t="s">
        <v>106</v>
      </c>
      <c r="F178" s="5">
        <v>2004.0</v>
      </c>
      <c r="G178" s="5" t="s">
        <v>138</v>
      </c>
      <c r="H178" s="5">
        <v>26.0</v>
      </c>
      <c r="I178" s="5" t="s">
        <v>139</v>
      </c>
      <c r="J178" s="5" t="s">
        <v>127</v>
      </c>
      <c r="K178" s="5" t="s">
        <v>628</v>
      </c>
      <c r="L178" s="5" t="s">
        <v>108</v>
      </c>
      <c r="M178" s="5" t="s">
        <v>375</v>
      </c>
      <c r="N178" s="5">
        <v>2.0</v>
      </c>
      <c r="O178" s="29" t="s">
        <v>1734</v>
      </c>
      <c r="P178" s="5" t="s">
        <v>1735</v>
      </c>
      <c r="Q178" s="5" t="s">
        <v>1660</v>
      </c>
      <c r="R178" s="5" t="s">
        <v>1736</v>
      </c>
      <c r="S178" s="5" t="s">
        <v>1737</v>
      </c>
      <c r="T178" s="5" t="s">
        <v>108</v>
      </c>
      <c r="U178" s="5" t="s">
        <v>108</v>
      </c>
      <c r="V178" s="5" t="s">
        <v>108</v>
      </c>
      <c r="W178" s="5">
        <v>1200.0</v>
      </c>
      <c r="X178" s="5">
        <v>1500.0</v>
      </c>
      <c r="Y178" s="5" t="s">
        <v>1047</v>
      </c>
      <c r="Z178" s="5" t="s">
        <v>264</v>
      </c>
      <c r="AA178" s="5" t="s">
        <v>144</v>
      </c>
      <c r="AB178" s="5">
        <v>99.0</v>
      </c>
      <c r="AC178" s="5" t="s">
        <v>1738</v>
      </c>
      <c r="AD178" s="5" t="s">
        <v>1739</v>
      </c>
      <c r="AE178" s="5" t="s">
        <v>108</v>
      </c>
      <c r="AF178" s="5" t="s">
        <v>108</v>
      </c>
      <c r="AG178" s="5" t="s">
        <v>108</v>
      </c>
      <c r="AH178" s="5" t="s">
        <v>108</v>
      </c>
      <c r="AI178" s="28">
        <f t="shared" si="49"/>
        <v>3.048</v>
      </c>
      <c r="AJ178" s="22">
        <v>10.0</v>
      </c>
      <c r="AK178" s="24">
        <f t="shared" si="50"/>
        <v>3.333333333</v>
      </c>
      <c r="AL178" s="5" t="s">
        <v>108</v>
      </c>
      <c r="AM178" s="5" t="s">
        <v>108</v>
      </c>
      <c r="AN178" s="5" t="s">
        <v>108</v>
      </c>
      <c r="AO178" s="5" t="s">
        <v>108</v>
      </c>
      <c r="AP178" s="5" t="s">
        <v>108</v>
      </c>
      <c r="AQ178" s="5" t="s">
        <v>108</v>
      </c>
      <c r="AR178" s="5" t="s">
        <v>108</v>
      </c>
      <c r="AS178" s="5" t="s">
        <v>108</v>
      </c>
      <c r="AT178" s="5" t="s">
        <v>108</v>
      </c>
      <c r="AU178" s="5" t="s">
        <v>108</v>
      </c>
      <c r="AV178" s="5" t="s">
        <v>108</v>
      </c>
      <c r="AW178" s="5" t="s">
        <v>108</v>
      </c>
      <c r="AX178" s="5" t="s">
        <v>108</v>
      </c>
      <c r="AY178" s="5" t="s">
        <v>108</v>
      </c>
      <c r="AZ178" s="5" t="s">
        <v>108</v>
      </c>
      <c r="BA178" s="5" t="s">
        <v>108</v>
      </c>
      <c r="BB178" s="5" t="s">
        <v>108</v>
      </c>
      <c r="BC178" s="5" t="s">
        <v>108</v>
      </c>
      <c r="BD178" s="5" t="s">
        <v>108</v>
      </c>
      <c r="BE178" s="5" t="s">
        <v>108</v>
      </c>
      <c r="BF178" s="5" t="s">
        <v>108</v>
      </c>
      <c r="BG178" s="5" t="s">
        <v>108</v>
      </c>
      <c r="BH178" s="5" t="s">
        <v>108</v>
      </c>
      <c r="BI178" s="5" t="s">
        <v>108</v>
      </c>
      <c r="BJ178" s="5" t="s">
        <v>108</v>
      </c>
      <c r="BK178" s="5" t="s">
        <v>108</v>
      </c>
      <c r="BL178" s="5" t="s">
        <v>108</v>
      </c>
      <c r="BM178" s="5" t="s">
        <v>108</v>
      </c>
      <c r="BN178" s="5" t="s">
        <v>108</v>
      </c>
      <c r="BO178" s="5" t="s">
        <v>108</v>
      </c>
      <c r="BP178" s="5" t="s">
        <v>108</v>
      </c>
      <c r="BQ178" s="5" t="s">
        <v>108</v>
      </c>
      <c r="BR178" s="5" t="s">
        <v>108</v>
      </c>
      <c r="BS178" s="5" t="s">
        <v>108</v>
      </c>
      <c r="BT178" s="5" t="s">
        <v>108</v>
      </c>
      <c r="BU178" s="5" t="s">
        <v>1349</v>
      </c>
      <c r="BV178" s="5" t="s">
        <v>121</v>
      </c>
      <c r="BW178" s="5" t="s">
        <v>108</v>
      </c>
      <c r="BX178" s="5" t="s">
        <v>122</v>
      </c>
      <c r="BY178" s="10" t="s">
        <v>108</v>
      </c>
      <c r="BZ178" s="10" t="s">
        <v>108</v>
      </c>
      <c r="CA178" s="5" t="s">
        <v>108</v>
      </c>
      <c r="CB178" s="5" t="s">
        <v>108</v>
      </c>
      <c r="CC178" s="5" t="s">
        <v>108</v>
      </c>
      <c r="CD178" s="5" t="s">
        <v>108</v>
      </c>
      <c r="CE178" s="5" t="s">
        <v>108</v>
      </c>
      <c r="CF178" s="5" t="s">
        <v>108</v>
      </c>
      <c r="CG178" s="5" t="s">
        <v>108</v>
      </c>
      <c r="CH178" s="5" t="s">
        <v>108</v>
      </c>
      <c r="CI178" s="5" t="s">
        <v>108</v>
      </c>
      <c r="CJ178" s="5" t="s">
        <v>108</v>
      </c>
      <c r="CK178" s="5" t="s">
        <v>108</v>
      </c>
      <c r="CL178" s="5" t="s">
        <v>108</v>
      </c>
      <c r="CM178" s="5" t="s">
        <v>108</v>
      </c>
      <c r="CN178" s="5" t="s">
        <v>108</v>
      </c>
      <c r="CO178" s="5" t="s">
        <v>108</v>
      </c>
      <c r="CP178" s="5" t="s">
        <v>108</v>
      </c>
      <c r="CQ178" s="5" t="s">
        <v>108</v>
      </c>
      <c r="CR178" s="5" t="s">
        <v>108</v>
      </c>
      <c r="CS178" s="5" t="s">
        <v>108</v>
      </c>
      <c r="CT178" s="29" t="s">
        <v>1740</v>
      </c>
      <c r="CU178" s="5" t="s">
        <v>108</v>
      </c>
      <c r="CV178" s="5" t="s">
        <v>108</v>
      </c>
      <c r="CW178" s="5" t="s">
        <v>108</v>
      </c>
      <c r="CX178" s="5" t="s">
        <v>108</v>
      </c>
      <c r="CY178" s="13" t="s">
        <v>1741</v>
      </c>
      <c r="CZ178" s="6"/>
      <c r="DA178" s="6"/>
      <c r="DB178" s="6"/>
      <c r="DC178" s="6"/>
      <c r="DD178" s="6"/>
      <c r="DE178" s="6"/>
      <c r="DF178" s="6"/>
      <c r="DG178" s="6"/>
      <c r="DH178" s="6"/>
      <c r="DI178" s="6"/>
    </row>
    <row r="179">
      <c r="A179" s="5" t="s">
        <v>103</v>
      </c>
      <c r="B179" s="5" t="s">
        <v>1501</v>
      </c>
      <c r="C179" s="5" t="s">
        <v>1580</v>
      </c>
      <c r="D179" s="5">
        <v>24882.0</v>
      </c>
      <c r="E179" s="5" t="s">
        <v>1742</v>
      </c>
      <c r="F179" s="5">
        <v>2008.0</v>
      </c>
      <c r="G179" s="5" t="s">
        <v>200</v>
      </c>
      <c r="H179" s="5">
        <v>10.0</v>
      </c>
      <c r="I179" s="5" t="s">
        <v>153</v>
      </c>
      <c r="J179" s="5" t="s">
        <v>110</v>
      </c>
      <c r="K179" s="5" t="s">
        <v>111</v>
      </c>
      <c r="L179" s="5" t="s">
        <v>628</v>
      </c>
      <c r="M179" s="5" t="s">
        <v>218</v>
      </c>
      <c r="N179" s="5">
        <v>4.0</v>
      </c>
      <c r="O179" s="29" t="s">
        <v>1743</v>
      </c>
      <c r="P179" s="5" t="s">
        <v>1744</v>
      </c>
      <c r="Q179" s="5" t="s">
        <v>1610</v>
      </c>
      <c r="R179" s="5" t="s">
        <v>1745</v>
      </c>
      <c r="S179" s="5" t="s">
        <v>1599</v>
      </c>
      <c r="T179" s="5" t="s">
        <v>108</v>
      </c>
      <c r="U179" s="5" t="s">
        <v>108</v>
      </c>
      <c r="V179" s="5" t="s">
        <v>108</v>
      </c>
      <c r="W179" s="5" t="s">
        <v>108</v>
      </c>
      <c r="X179" s="5">
        <v>2300.0</v>
      </c>
      <c r="Y179" s="5" t="s">
        <v>1047</v>
      </c>
      <c r="Z179" s="5" t="s">
        <v>170</v>
      </c>
      <c r="AA179" s="5" t="s">
        <v>144</v>
      </c>
      <c r="AB179" s="5">
        <v>65.0</v>
      </c>
      <c r="AC179" s="5" t="s">
        <v>586</v>
      </c>
      <c r="AD179" s="5" t="s">
        <v>108</v>
      </c>
      <c r="AE179" s="5" t="s">
        <v>108</v>
      </c>
      <c r="AF179" s="5" t="s">
        <v>108</v>
      </c>
      <c r="AG179" s="5" t="s">
        <v>108</v>
      </c>
      <c r="AH179" s="6">
        <f>6*60</f>
        <v>360</v>
      </c>
      <c r="AI179" s="28">
        <f t="shared" si="49"/>
        <v>137.16</v>
      </c>
      <c r="AJ179" s="22">
        <v>450.0</v>
      </c>
      <c r="AK179" s="24">
        <f t="shared" si="50"/>
        <v>150</v>
      </c>
      <c r="AL179" s="5" t="s">
        <v>108</v>
      </c>
      <c r="AM179" s="5">
        <v>1.0</v>
      </c>
      <c r="AN179" s="5">
        <v>8.5</v>
      </c>
      <c r="AO179" s="5" t="s">
        <v>108</v>
      </c>
      <c r="AP179" s="5" t="s">
        <v>108</v>
      </c>
      <c r="AQ179" s="5" t="s">
        <v>108</v>
      </c>
      <c r="AR179" s="5" t="s">
        <v>108</v>
      </c>
      <c r="AS179" s="5" t="s">
        <v>108</v>
      </c>
      <c r="AT179" s="5" t="s">
        <v>108</v>
      </c>
      <c r="AU179" s="5" t="s">
        <v>108</v>
      </c>
      <c r="AV179" s="5" t="s">
        <v>108</v>
      </c>
      <c r="AW179" s="5" t="s">
        <v>289</v>
      </c>
      <c r="AX179" s="5" t="s">
        <v>108</v>
      </c>
      <c r="AY179" s="5" t="s">
        <v>108</v>
      </c>
      <c r="AZ179" s="5" t="s">
        <v>108</v>
      </c>
      <c r="BA179" s="5" t="s">
        <v>108</v>
      </c>
      <c r="BB179" s="5" t="s">
        <v>108</v>
      </c>
      <c r="BC179" s="5" t="s">
        <v>108</v>
      </c>
      <c r="BD179" s="5" t="s">
        <v>108</v>
      </c>
      <c r="BE179" s="5" t="s">
        <v>108</v>
      </c>
      <c r="BF179" s="5" t="s">
        <v>108</v>
      </c>
      <c r="BG179" s="5" t="s">
        <v>108</v>
      </c>
      <c r="BH179" s="5" t="s">
        <v>108</v>
      </c>
      <c r="BI179" s="5" t="s">
        <v>108</v>
      </c>
      <c r="BJ179" s="5" t="s">
        <v>108</v>
      </c>
      <c r="BK179" s="5" t="s">
        <v>108</v>
      </c>
      <c r="BL179" s="5" t="s">
        <v>108</v>
      </c>
      <c r="BM179" s="5" t="s">
        <v>108</v>
      </c>
      <c r="BN179" s="5" t="s">
        <v>108</v>
      </c>
      <c r="BO179" s="5" t="s">
        <v>108</v>
      </c>
      <c r="BP179" s="5" t="s">
        <v>703</v>
      </c>
      <c r="BQ179" s="5" t="s">
        <v>108</v>
      </c>
      <c r="BR179" s="5" t="s">
        <v>108</v>
      </c>
      <c r="BS179" s="5" t="s">
        <v>108</v>
      </c>
      <c r="BT179" s="5" t="s">
        <v>108</v>
      </c>
      <c r="BU179" s="5" t="s">
        <v>218</v>
      </c>
      <c r="BV179" s="5" t="s">
        <v>108</v>
      </c>
      <c r="BW179" s="5" t="s">
        <v>1746</v>
      </c>
      <c r="BX179" s="5" t="s">
        <v>122</v>
      </c>
      <c r="BY179" s="10" t="s">
        <v>108</v>
      </c>
      <c r="BZ179" s="5" t="s">
        <v>121</v>
      </c>
      <c r="CA179" s="5" t="s">
        <v>1747</v>
      </c>
      <c r="CB179" s="5" t="s">
        <v>121</v>
      </c>
      <c r="CC179" s="5" t="s">
        <v>1748</v>
      </c>
      <c r="CD179" s="5">
        <v>1.0</v>
      </c>
      <c r="CE179" s="5" t="s">
        <v>108</v>
      </c>
      <c r="CF179" s="5" t="s">
        <v>108</v>
      </c>
      <c r="CG179" s="5">
        <v>18.0</v>
      </c>
      <c r="CH179" s="5">
        <v>7.5</v>
      </c>
      <c r="CI179" s="5" t="s">
        <v>108</v>
      </c>
      <c r="CJ179" s="5" t="s">
        <v>108</v>
      </c>
      <c r="CK179" s="5" t="s">
        <v>108</v>
      </c>
      <c r="CL179" s="5" t="s">
        <v>108</v>
      </c>
      <c r="CM179" s="5" t="s">
        <v>108</v>
      </c>
      <c r="CN179" s="5" t="s">
        <v>108</v>
      </c>
      <c r="CO179" s="5" t="s">
        <v>121</v>
      </c>
      <c r="CP179" s="5">
        <v>5.0</v>
      </c>
      <c r="CQ179" s="5" t="s">
        <v>108</v>
      </c>
      <c r="CR179" s="5" t="s">
        <v>108</v>
      </c>
      <c r="CS179" s="5" t="s">
        <v>108</v>
      </c>
      <c r="CT179" s="29" t="s">
        <v>1749</v>
      </c>
      <c r="CU179" s="5" t="s">
        <v>108</v>
      </c>
      <c r="CV179" s="5" t="s">
        <v>108</v>
      </c>
      <c r="CW179" s="5" t="s">
        <v>108</v>
      </c>
      <c r="CX179" s="5" t="s">
        <v>108</v>
      </c>
      <c r="CY179" s="13" t="s">
        <v>1750</v>
      </c>
      <c r="CZ179" s="6"/>
      <c r="DA179" s="6"/>
      <c r="DB179" s="6"/>
      <c r="DC179" s="6"/>
      <c r="DD179" s="6"/>
      <c r="DE179" s="6"/>
      <c r="DF179" s="6"/>
      <c r="DG179" s="6"/>
      <c r="DH179" s="6"/>
      <c r="DI179" s="6"/>
    </row>
    <row r="180">
      <c r="A180" s="5" t="s">
        <v>103</v>
      </c>
      <c r="B180" s="5" t="s">
        <v>1501</v>
      </c>
      <c r="C180" s="5" t="s">
        <v>1580</v>
      </c>
      <c r="D180" s="5">
        <v>24631.0</v>
      </c>
      <c r="E180" s="5" t="s">
        <v>1751</v>
      </c>
      <c r="F180" s="5">
        <v>2008.0</v>
      </c>
      <c r="G180" s="5" t="s">
        <v>200</v>
      </c>
      <c r="H180" s="5">
        <v>25.0</v>
      </c>
      <c r="I180" s="5" t="s">
        <v>153</v>
      </c>
      <c r="J180" s="5" t="s">
        <v>110</v>
      </c>
      <c r="K180" s="5" t="s">
        <v>111</v>
      </c>
      <c r="L180" s="5" t="s">
        <v>108</v>
      </c>
      <c r="M180" s="5" t="s">
        <v>218</v>
      </c>
      <c r="N180" s="5">
        <v>6.0</v>
      </c>
      <c r="O180" s="29" t="s">
        <v>1752</v>
      </c>
      <c r="P180" s="5" t="s">
        <v>1753</v>
      </c>
      <c r="Q180" s="5" t="s">
        <v>1644</v>
      </c>
      <c r="R180" s="5" t="s">
        <v>1646</v>
      </c>
      <c r="S180" s="5" t="s">
        <v>108</v>
      </c>
      <c r="T180" s="5" t="s">
        <v>108</v>
      </c>
      <c r="U180" s="5" t="s">
        <v>108</v>
      </c>
      <c r="V180" s="5" t="s">
        <v>108</v>
      </c>
      <c r="W180" s="5" t="s">
        <v>108</v>
      </c>
      <c r="X180" s="5">
        <v>1930.0</v>
      </c>
      <c r="Y180" s="5" t="s">
        <v>108</v>
      </c>
      <c r="Z180" s="5" t="s">
        <v>170</v>
      </c>
      <c r="AA180" s="5" t="s">
        <v>223</v>
      </c>
      <c r="AB180" s="5">
        <v>33.0</v>
      </c>
      <c r="AC180" s="5" t="s">
        <v>287</v>
      </c>
      <c r="AD180" s="5" t="s">
        <v>108</v>
      </c>
      <c r="AE180" s="5" t="s">
        <v>108</v>
      </c>
      <c r="AF180" s="5" t="s">
        <v>108</v>
      </c>
      <c r="AG180" s="5" t="s">
        <v>108</v>
      </c>
      <c r="AH180" s="5" t="s">
        <v>108</v>
      </c>
      <c r="AI180" s="28">
        <f t="shared" si="49"/>
        <v>3.048</v>
      </c>
      <c r="AJ180" s="22">
        <v>10.0</v>
      </c>
      <c r="AK180" s="24">
        <f t="shared" si="50"/>
        <v>3.333333333</v>
      </c>
      <c r="AL180" s="5" t="s">
        <v>108</v>
      </c>
      <c r="AM180" s="5">
        <v>1.0</v>
      </c>
      <c r="AN180" s="5">
        <v>6.0</v>
      </c>
      <c r="AO180" s="5" t="s">
        <v>108</v>
      </c>
      <c r="AP180" s="5" t="s">
        <v>108</v>
      </c>
      <c r="AQ180" s="5" t="s">
        <v>108</v>
      </c>
      <c r="AR180" s="5" t="s">
        <v>108</v>
      </c>
      <c r="AS180" s="5" t="s">
        <v>108</v>
      </c>
      <c r="AT180" s="5" t="s">
        <v>108</v>
      </c>
      <c r="AU180" s="5" t="s">
        <v>108</v>
      </c>
      <c r="AV180" s="5" t="s">
        <v>108</v>
      </c>
      <c r="AW180" s="5" t="s">
        <v>1754</v>
      </c>
      <c r="AX180" s="5" t="s">
        <v>108</v>
      </c>
      <c r="AY180" s="5" t="s">
        <v>108</v>
      </c>
      <c r="AZ180" s="5" t="s">
        <v>108</v>
      </c>
      <c r="BA180" s="5" t="s">
        <v>1754</v>
      </c>
      <c r="BB180" s="5" t="s">
        <v>108</v>
      </c>
      <c r="BC180" s="5" t="s">
        <v>108</v>
      </c>
      <c r="BD180" s="5" t="s">
        <v>1755</v>
      </c>
      <c r="BE180" s="5" t="s">
        <v>108</v>
      </c>
      <c r="BF180" s="5" t="s">
        <v>108</v>
      </c>
      <c r="BG180" s="5" t="s">
        <v>108</v>
      </c>
      <c r="BH180" s="5" t="s">
        <v>108</v>
      </c>
      <c r="BI180" s="5" t="s">
        <v>121</v>
      </c>
      <c r="BJ180" s="5" t="s">
        <v>108</v>
      </c>
      <c r="BK180" s="5" t="s">
        <v>1756</v>
      </c>
      <c r="BL180" s="5" t="s">
        <v>321</v>
      </c>
      <c r="BM180" s="5" t="s">
        <v>108</v>
      </c>
      <c r="BN180" s="5" t="s">
        <v>108</v>
      </c>
      <c r="BO180" s="5" t="s">
        <v>108</v>
      </c>
      <c r="BP180" s="5" t="s">
        <v>703</v>
      </c>
      <c r="BQ180" s="5" t="s">
        <v>690</v>
      </c>
      <c r="BR180" s="5" t="s">
        <v>108</v>
      </c>
      <c r="BS180" s="5" t="s">
        <v>1757</v>
      </c>
      <c r="BT180" s="5" t="s">
        <v>108</v>
      </c>
      <c r="BU180" s="5" t="s">
        <v>218</v>
      </c>
      <c r="BV180" s="5" t="s">
        <v>121</v>
      </c>
      <c r="BW180" s="5" t="s">
        <v>1758</v>
      </c>
      <c r="BX180" s="5" t="s">
        <v>1759</v>
      </c>
      <c r="BY180" s="10" t="s">
        <v>108</v>
      </c>
      <c r="BZ180" s="10" t="s">
        <v>108</v>
      </c>
      <c r="CA180" s="5" t="s">
        <v>108</v>
      </c>
      <c r="CB180" s="5" t="s">
        <v>108</v>
      </c>
      <c r="CC180" s="5" t="s">
        <v>108</v>
      </c>
      <c r="CD180" s="5" t="s">
        <v>108</v>
      </c>
      <c r="CE180" s="5" t="s">
        <v>108</v>
      </c>
      <c r="CF180" s="5" t="s">
        <v>108</v>
      </c>
      <c r="CG180" s="5" t="s">
        <v>108</v>
      </c>
      <c r="CH180" s="5" t="s">
        <v>108</v>
      </c>
      <c r="CI180" s="5" t="s">
        <v>108</v>
      </c>
      <c r="CJ180" s="5" t="s">
        <v>108</v>
      </c>
      <c r="CK180" s="5" t="s">
        <v>108</v>
      </c>
      <c r="CL180" s="5" t="s">
        <v>108</v>
      </c>
      <c r="CM180" s="5" t="s">
        <v>108</v>
      </c>
      <c r="CN180" s="5" t="s">
        <v>108</v>
      </c>
      <c r="CO180" s="5" t="s">
        <v>108</v>
      </c>
      <c r="CP180" s="5" t="s">
        <v>108</v>
      </c>
      <c r="CQ180" s="5" t="s">
        <v>108</v>
      </c>
      <c r="CR180" s="5" t="s">
        <v>108</v>
      </c>
      <c r="CS180" s="5" t="s">
        <v>108</v>
      </c>
      <c r="CT180" s="29" t="s">
        <v>1760</v>
      </c>
      <c r="CU180" s="5" t="s">
        <v>108</v>
      </c>
      <c r="CV180" s="5" t="s">
        <v>121</v>
      </c>
      <c r="CW180" s="5" t="s">
        <v>108</v>
      </c>
      <c r="CX180" s="5" t="s">
        <v>108</v>
      </c>
      <c r="CY180" s="13" t="s">
        <v>1761</v>
      </c>
      <c r="CZ180" s="6"/>
      <c r="DA180" s="6"/>
      <c r="DB180" s="6"/>
      <c r="DC180" s="6"/>
      <c r="DD180" s="6"/>
      <c r="DE180" s="6"/>
      <c r="DF180" s="6"/>
      <c r="DG180" s="6"/>
      <c r="DH180" s="6"/>
      <c r="DI180" s="6"/>
    </row>
    <row r="181">
      <c r="A181" s="5" t="s">
        <v>103</v>
      </c>
      <c r="B181" s="5" t="s">
        <v>1501</v>
      </c>
      <c r="C181" s="5" t="s">
        <v>1580</v>
      </c>
      <c r="D181" s="5">
        <v>26497.0</v>
      </c>
      <c r="E181" s="5" t="s">
        <v>1503</v>
      </c>
      <c r="F181" s="5">
        <v>2009.0</v>
      </c>
      <c r="G181" s="5" t="s">
        <v>200</v>
      </c>
      <c r="H181" s="5">
        <v>25.0</v>
      </c>
      <c r="I181" s="5" t="s">
        <v>153</v>
      </c>
      <c r="J181" s="5" t="s">
        <v>127</v>
      </c>
      <c r="K181" s="5" t="s">
        <v>202</v>
      </c>
      <c r="L181" s="5" t="s">
        <v>108</v>
      </c>
      <c r="M181" s="5" t="s">
        <v>108</v>
      </c>
      <c r="N181" s="5">
        <v>2.0</v>
      </c>
      <c r="O181" s="29" t="s">
        <v>1762</v>
      </c>
      <c r="P181" s="5" t="s">
        <v>1763</v>
      </c>
      <c r="Q181" s="5" t="s">
        <v>1610</v>
      </c>
      <c r="R181" s="5" t="s">
        <v>108</v>
      </c>
      <c r="S181" s="5" t="s">
        <v>108</v>
      </c>
      <c r="T181" s="5" t="s">
        <v>108</v>
      </c>
      <c r="U181" s="5" t="s">
        <v>108</v>
      </c>
      <c r="V181" s="5" t="s">
        <v>108</v>
      </c>
      <c r="W181" s="5" t="s">
        <v>108</v>
      </c>
      <c r="X181" s="5">
        <v>2330.0</v>
      </c>
      <c r="Y181" s="5" t="s">
        <v>1047</v>
      </c>
      <c r="Z181" s="5" t="s">
        <v>170</v>
      </c>
      <c r="AA181" s="5" t="s">
        <v>159</v>
      </c>
      <c r="AB181" s="5">
        <v>30.0</v>
      </c>
      <c r="AC181" s="5" t="s">
        <v>1764</v>
      </c>
      <c r="AD181" s="5" t="s">
        <v>1765</v>
      </c>
      <c r="AE181" s="5" t="s">
        <v>108</v>
      </c>
      <c r="AF181" s="5" t="s">
        <v>108</v>
      </c>
      <c r="AG181" s="5" t="s">
        <v>108</v>
      </c>
      <c r="AH181" s="5">
        <v>10.0</v>
      </c>
      <c r="AI181" s="28">
        <f t="shared" si="49"/>
        <v>182.88</v>
      </c>
      <c r="AJ181" s="22">
        <v>600.0</v>
      </c>
      <c r="AK181" s="24">
        <f t="shared" si="50"/>
        <v>200</v>
      </c>
      <c r="AL181" s="5" t="s">
        <v>108</v>
      </c>
      <c r="AM181" s="5">
        <v>1.0</v>
      </c>
      <c r="AN181" s="5" t="s">
        <v>108</v>
      </c>
      <c r="AO181" s="5" t="s">
        <v>108</v>
      </c>
      <c r="AP181" s="5" t="s">
        <v>108</v>
      </c>
      <c r="AQ181" s="5" t="s">
        <v>108</v>
      </c>
      <c r="AR181" s="5" t="s">
        <v>108</v>
      </c>
      <c r="AS181" s="5" t="s">
        <v>108</v>
      </c>
      <c r="AT181" s="5" t="s">
        <v>108</v>
      </c>
      <c r="AU181" s="5" t="s">
        <v>108</v>
      </c>
      <c r="AV181" s="5" t="s">
        <v>108</v>
      </c>
      <c r="AW181" s="5" t="s">
        <v>108</v>
      </c>
      <c r="AX181" s="5" t="s">
        <v>108</v>
      </c>
      <c r="AY181" s="5" t="s">
        <v>108</v>
      </c>
      <c r="AZ181" s="5" t="s">
        <v>108</v>
      </c>
      <c r="BA181" s="5" t="s">
        <v>108</v>
      </c>
      <c r="BB181" s="5" t="s">
        <v>108</v>
      </c>
      <c r="BC181" s="5" t="s">
        <v>108</v>
      </c>
      <c r="BD181" s="5" t="s">
        <v>108</v>
      </c>
      <c r="BE181" s="5" t="s">
        <v>108</v>
      </c>
      <c r="BF181" s="5" t="s">
        <v>108</v>
      </c>
      <c r="BG181" s="5" t="s">
        <v>108</v>
      </c>
      <c r="BH181" s="5" t="s">
        <v>108</v>
      </c>
      <c r="BI181" s="5" t="s">
        <v>108</v>
      </c>
      <c r="BJ181" s="5" t="s">
        <v>108</v>
      </c>
      <c r="BK181" s="5" t="s">
        <v>108</v>
      </c>
      <c r="BL181" s="5" t="s">
        <v>108</v>
      </c>
      <c r="BM181" s="5" t="s">
        <v>108</v>
      </c>
      <c r="BN181" s="5" t="s">
        <v>108</v>
      </c>
      <c r="BO181" s="5" t="s">
        <v>108</v>
      </c>
      <c r="BP181" s="5" t="s">
        <v>108</v>
      </c>
      <c r="BQ181" s="5" t="s">
        <v>108</v>
      </c>
      <c r="BR181" s="5" t="s">
        <v>108</v>
      </c>
      <c r="BS181" s="5" t="s">
        <v>108</v>
      </c>
      <c r="BT181" s="5" t="s">
        <v>108</v>
      </c>
      <c r="BU181" s="5" t="s">
        <v>108</v>
      </c>
      <c r="BV181" s="5" t="s">
        <v>108</v>
      </c>
      <c r="BW181" s="5" t="s">
        <v>108</v>
      </c>
      <c r="BX181" s="5" t="s">
        <v>108</v>
      </c>
      <c r="BY181" s="10" t="s">
        <v>108</v>
      </c>
      <c r="BZ181" s="10" t="s">
        <v>108</v>
      </c>
      <c r="CA181" s="5" t="s">
        <v>371</v>
      </c>
      <c r="CB181" s="5" t="s">
        <v>108</v>
      </c>
      <c r="CC181" s="5" t="s">
        <v>108</v>
      </c>
      <c r="CD181" s="5" t="s">
        <v>108</v>
      </c>
      <c r="CE181" s="5" t="s">
        <v>108</v>
      </c>
      <c r="CF181" s="5" t="s">
        <v>108</v>
      </c>
      <c r="CG181" s="5" t="s">
        <v>108</v>
      </c>
      <c r="CH181" s="5" t="s">
        <v>108</v>
      </c>
      <c r="CI181" s="5" t="s">
        <v>108</v>
      </c>
      <c r="CJ181" s="5" t="s">
        <v>108</v>
      </c>
      <c r="CK181" s="5" t="s">
        <v>108</v>
      </c>
      <c r="CL181" s="5" t="s">
        <v>108</v>
      </c>
      <c r="CM181" s="5" t="s">
        <v>108</v>
      </c>
      <c r="CN181" s="5" t="s">
        <v>108</v>
      </c>
      <c r="CO181" s="5" t="s">
        <v>108</v>
      </c>
      <c r="CP181" s="5" t="s">
        <v>108</v>
      </c>
      <c r="CQ181" s="5" t="s">
        <v>108</v>
      </c>
      <c r="CR181" s="5" t="s">
        <v>108</v>
      </c>
      <c r="CS181" s="5" t="s">
        <v>108</v>
      </c>
      <c r="CT181" s="29" t="s">
        <v>1766</v>
      </c>
      <c r="CU181" s="5" t="s">
        <v>108</v>
      </c>
      <c r="CV181" s="5" t="s">
        <v>108</v>
      </c>
      <c r="CW181" s="5" t="s">
        <v>108</v>
      </c>
      <c r="CX181" s="5" t="s">
        <v>108</v>
      </c>
      <c r="CY181" s="13" t="s">
        <v>1767</v>
      </c>
      <c r="CZ181" s="6"/>
      <c r="DA181" s="6"/>
      <c r="DB181" s="6"/>
      <c r="DC181" s="6"/>
      <c r="DD181" s="6"/>
      <c r="DE181" s="6"/>
      <c r="DF181" s="6"/>
      <c r="DG181" s="6"/>
      <c r="DH181" s="6"/>
      <c r="DI181" s="6"/>
    </row>
    <row r="182">
      <c r="A182" s="5" t="s">
        <v>103</v>
      </c>
      <c r="B182" s="5" t="s">
        <v>1501</v>
      </c>
      <c r="C182" s="5" t="s">
        <v>1580</v>
      </c>
      <c r="D182" s="5">
        <v>26494.0</v>
      </c>
      <c r="E182" s="5" t="s">
        <v>1503</v>
      </c>
      <c r="F182" s="5">
        <v>2009.0</v>
      </c>
      <c r="G182" s="5" t="s">
        <v>138</v>
      </c>
      <c r="H182" s="5">
        <v>25.0</v>
      </c>
      <c r="I182" s="5" t="s">
        <v>153</v>
      </c>
      <c r="J182" s="5" t="s">
        <v>127</v>
      </c>
      <c r="K182" s="5" t="s">
        <v>202</v>
      </c>
      <c r="L182" s="5" t="s">
        <v>108</v>
      </c>
      <c r="M182" s="5" t="s">
        <v>108</v>
      </c>
      <c r="N182" s="5">
        <v>2.0</v>
      </c>
      <c r="O182" s="29" t="s">
        <v>1768</v>
      </c>
      <c r="P182" s="5" t="s">
        <v>1763</v>
      </c>
      <c r="Q182" s="5" t="s">
        <v>1610</v>
      </c>
      <c r="R182" s="5" t="s">
        <v>108</v>
      </c>
      <c r="S182" s="5" t="s">
        <v>108</v>
      </c>
      <c r="T182" s="5" t="s">
        <v>108</v>
      </c>
      <c r="U182" s="5" t="s">
        <v>108</v>
      </c>
      <c r="V182" s="5" t="s">
        <v>108</v>
      </c>
      <c r="W182" s="5" t="s">
        <v>108</v>
      </c>
      <c r="X182" s="5">
        <v>2330.0</v>
      </c>
      <c r="Y182" s="5" t="s">
        <v>1047</v>
      </c>
      <c r="Z182" s="5" t="s">
        <v>170</v>
      </c>
      <c r="AA182" s="5" t="s">
        <v>159</v>
      </c>
      <c r="AB182" s="5">
        <v>30.0</v>
      </c>
      <c r="AC182" s="5" t="s">
        <v>1764</v>
      </c>
      <c r="AD182" s="5" t="s">
        <v>1765</v>
      </c>
      <c r="AE182" s="5" t="s">
        <v>108</v>
      </c>
      <c r="AF182" s="5" t="s">
        <v>108</v>
      </c>
      <c r="AG182" s="5" t="s">
        <v>108</v>
      </c>
      <c r="AH182" s="5">
        <v>10.0</v>
      </c>
      <c r="AI182" s="28">
        <f t="shared" si="49"/>
        <v>182.88</v>
      </c>
      <c r="AJ182" s="22">
        <v>600.0</v>
      </c>
      <c r="AK182" s="24">
        <f t="shared" si="50"/>
        <v>200</v>
      </c>
      <c r="AL182" s="5" t="s">
        <v>108</v>
      </c>
      <c r="AM182" s="5">
        <v>1.0</v>
      </c>
      <c r="AN182" s="5" t="s">
        <v>108</v>
      </c>
      <c r="AO182" s="5" t="s">
        <v>108</v>
      </c>
      <c r="AP182" s="5" t="s">
        <v>108</v>
      </c>
      <c r="AQ182" s="5" t="s">
        <v>108</v>
      </c>
      <c r="AR182" s="5" t="s">
        <v>108</v>
      </c>
      <c r="AS182" s="5" t="s">
        <v>108</v>
      </c>
      <c r="AT182" s="5" t="s">
        <v>108</v>
      </c>
      <c r="AU182" s="5" t="s">
        <v>108</v>
      </c>
      <c r="AV182" s="5" t="s">
        <v>108</v>
      </c>
      <c r="AW182" s="5" t="s">
        <v>108</v>
      </c>
      <c r="AX182" s="5" t="s">
        <v>108</v>
      </c>
      <c r="AY182" s="5" t="s">
        <v>108</v>
      </c>
      <c r="AZ182" s="5" t="s">
        <v>108</v>
      </c>
      <c r="BA182" s="5" t="s">
        <v>108</v>
      </c>
      <c r="BB182" s="5" t="s">
        <v>108</v>
      </c>
      <c r="BC182" s="5" t="s">
        <v>108</v>
      </c>
      <c r="BD182" s="5" t="s">
        <v>108</v>
      </c>
      <c r="BE182" s="5" t="s">
        <v>108</v>
      </c>
      <c r="BF182" s="5" t="s">
        <v>108</v>
      </c>
      <c r="BG182" s="5" t="s">
        <v>108</v>
      </c>
      <c r="BH182" s="5" t="s">
        <v>108</v>
      </c>
      <c r="BI182" s="5" t="s">
        <v>108</v>
      </c>
      <c r="BJ182" s="5" t="s">
        <v>108</v>
      </c>
      <c r="BK182" s="5" t="s">
        <v>108</v>
      </c>
      <c r="BL182" s="5" t="s">
        <v>108</v>
      </c>
      <c r="BM182" s="5" t="s">
        <v>108</v>
      </c>
      <c r="BN182" s="5" t="s">
        <v>108</v>
      </c>
      <c r="BO182" s="5" t="s">
        <v>108</v>
      </c>
      <c r="BP182" s="5" t="s">
        <v>108</v>
      </c>
      <c r="BQ182" s="5" t="s">
        <v>108</v>
      </c>
      <c r="BR182" s="5" t="s">
        <v>108</v>
      </c>
      <c r="BS182" s="5" t="s">
        <v>108</v>
      </c>
      <c r="BT182" s="5" t="s">
        <v>108</v>
      </c>
      <c r="BU182" s="5" t="s">
        <v>108</v>
      </c>
      <c r="BV182" s="5" t="s">
        <v>108</v>
      </c>
      <c r="BW182" s="5" t="s">
        <v>108</v>
      </c>
      <c r="BX182" s="5" t="s">
        <v>108</v>
      </c>
      <c r="BY182" s="10" t="s">
        <v>108</v>
      </c>
      <c r="BZ182" s="10" t="s">
        <v>108</v>
      </c>
      <c r="CA182" s="5" t="s">
        <v>371</v>
      </c>
      <c r="CB182" s="5" t="s">
        <v>108</v>
      </c>
      <c r="CC182" s="5" t="s">
        <v>108</v>
      </c>
      <c r="CD182" s="5" t="s">
        <v>108</v>
      </c>
      <c r="CE182" s="5" t="s">
        <v>108</v>
      </c>
      <c r="CF182" s="5" t="s">
        <v>108</v>
      </c>
      <c r="CG182" s="5" t="s">
        <v>108</v>
      </c>
      <c r="CH182" s="5" t="s">
        <v>108</v>
      </c>
      <c r="CI182" s="5" t="s">
        <v>108</v>
      </c>
      <c r="CJ182" s="5" t="s">
        <v>108</v>
      </c>
      <c r="CK182" s="5" t="s">
        <v>108</v>
      </c>
      <c r="CL182" s="5" t="s">
        <v>108</v>
      </c>
      <c r="CM182" s="5" t="s">
        <v>108</v>
      </c>
      <c r="CN182" s="5" t="s">
        <v>108</v>
      </c>
      <c r="CO182" s="5" t="s">
        <v>108</v>
      </c>
      <c r="CP182" s="5" t="s">
        <v>108</v>
      </c>
      <c r="CQ182" s="5" t="s">
        <v>108</v>
      </c>
      <c r="CR182" s="5" t="s">
        <v>108</v>
      </c>
      <c r="CS182" s="5" t="s">
        <v>108</v>
      </c>
      <c r="CT182" s="29" t="s">
        <v>1769</v>
      </c>
      <c r="CU182" s="5" t="s">
        <v>108</v>
      </c>
      <c r="CV182" s="5" t="s">
        <v>108</v>
      </c>
      <c r="CW182" s="5" t="s">
        <v>108</v>
      </c>
      <c r="CX182" s="5" t="s">
        <v>108</v>
      </c>
      <c r="CY182" s="13" t="s">
        <v>1770</v>
      </c>
      <c r="CZ182" s="6"/>
      <c r="DA182" s="6"/>
      <c r="DB182" s="6"/>
      <c r="DC182" s="6"/>
      <c r="DD182" s="6"/>
      <c r="DE182" s="6"/>
      <c r="DF182" s="6"/>
      <c r="DG182" s="6"/>
      <c r="DH182" s="6"/>
      <c r="DI182" s="6"/>
    </row>
    <row r="183">
      <c r="A183" s="5" t="s">
        <v>103</v>
      </c>
      <c r="B183" s="5" t="s">
        <v>1501</v>
      </c>
      <c r="C183" s="5" t="s">
        <v>1580</v>
      </c>
      <c r="D183" s="5">
        <v>41709.0</v>
      </c>
      <c r="E183" s="5" t="s">
        <v>1531</v>
      </c>
      <c r="F183" s="5">
        <v>2013.0</v>
      </c>
      <c r="G183" s="5" t="s">
        <v>152</v>
      </c>
      <c r="H183" s="5" t="s">
        <v>108</v>
      </c>
      <c r="I183" s="5" t="s">
        <v>153</v>
      </c>
      <c r="J183" s="5" t="s">
        <v>127</v>
      </c>
      <c r="K183" s="5" t="s">
        <v>628</v>
      </c>
      <c r="L183" s="5" t="s">
        <v>202</v>
      </c>
      <c r="M183" s="5" t="s">
        <v>108</v>
      </c>
      <c r="N183" s="5">
        <v>2.0</v>
      </c>
      <c r="O183" s="29" t="s">
        <v>1771</v>
      </c>
      <c r="P183" s="5" t="s">
        <v>108</v>
      </c>
      <c r="Q183" s="5" t="s">
        <v>1610</v>
      </c>
      <c r="R183" s="5" t="s">
        <v>1605</v>
      </c>
      <c r="S183" s="5" t="s">
        <v>1611</v>
      </c>
      <c r="T183" s="5" t="s">
        <v>108</v>
      </c>
      <c r="U183" s="5" t="s">
        <v>108</v>
      </c>
      <c r="V183" s="5" t="s">
        <v>108</v>
      </c>
      <c r="W183" s="5" t="s">
        <v>108</v>
      </c>
      <c r="X183" s="5">
        <v>400.0</v>
      </c>
      <c r="Y183" s="5" t="s">
        <v>108</v>
      </c>
      <c r="Z183" s="5" t="s">
        <v>108</v>
      </c>
      <c r="AA183" s="5" t="s">
        <v>108</v>
      </c>
      <c r="AB183" s="5" t="s">
        <v>108</v>
      </c>
      <c r="AC183" s="5" t="s">
        <v>108</v>
      </c>
      <c r="AD183" s="5" t="s">
        <v>108</v>
      </c>
      <c r="AE183" s="5" t="s">
        <v>108</v>
      </c>
      <c r="AF183" s="5" t="s">
        <v>108</v>
      </c>
      <c r="AG183" s="5" t="s">
        <v>108</v>
      </c>
      <c r="AH183" s="5" t="s">
        <v>108</v>
      </c>
      <c r="AI183" s="28">
        <f t="shared" si="49"/>
        <v>91.44</v>
      </c>
      <c r="AJ183" s="22">
        <v>300.0</v>
      </c>
      <c r="AK183" s="24">
        <f t="shared" si="50"/>
        <v>100</v>
      </c>
      <c r="AL183" s="5" t="s">
        <v>108</v>
      </c>
      <c r="AM183" s="5" t="s">
        <v>108</v>
      </c>
      <c r="AN183" s="5" t="s">
        <v>108</v>
      </c>
      <c r="AO183" s="5" t="s">
        <v>108</v>
      </c>
      <c r="AP183" s="5" t="s">
        <v>108</v>
      </c>
      <c r="AQ183" s="5" t="s">
        <v>108</v>
      </c>
      <c r="AR183" s="5" t="s">
        <v>108</v>
      </c>
      <c r="AS183" s="5" t="s">
        <v>108</v>
      </c>
      <c r="AT183" s="5" t="s">
        <v>108</v>
      </c>
      <c r="AU183" s="5" t="s">
        <v>108</v>
      </c>
      <c r="AV183" s="5" t="s">
        <v>108</v>
      </c>
      <c r="AW183" s="5" t="s">
        <v>108</v>
      </c>
      <c r="AX183" s="5" t="s">
        <v>108</v>
      </c>
      <c r="AY183" s="5" t="s">
        <v>108</v>
      </c>
      <c r="AZ183" s="5" t="s">
        <v>108</v>
      </c>
      <c r="BA183" s="5" t="s">
        <v>108</v>
      </c>
      <c r="BB183" s="5" t="s">
        <v>108</v>
      </c>
      <c r="BC183" s="5" t="s">
        <v>108</v>
      </c>
      <c r="BD183" s="5" t="s">
        <v>108</v>
      </c>
      <c r="BE183" s="5" t="s">
        <v>108</v>
      </c>
      <c r="BF183" s="5" t="s">
        <v>108</v>
      </c>
      <c r="BG183" s="5" t="s">
        <v>108</v>
      </c>
      <c r="BH183" s="5" t="s">
        <v>108</v>
      </c>
      <c r="BI183" s="5" t="s">
        <v>108</v>
      </c>
      <c r="BJ183" s="5" t="s">
        <v>108</v>
      </c>
      <c r="BK183" s="5" t="s">
        <v>108</v>
      </c>
      <c r="BL183" s="5" t="s">
        <v>108</v>
      </c>
      <c r="BM183" s="5" t="s">
        <v>108</v>
      </c>
      <c r="BN183" s="5" t="s">
        <v>108</v>
      </c>
      <c r="BO183" s="5" t="s">
        <v>108</v>
      </c>
      <c r="BP183" s="5" t="s">
        <v>108</v>
      </c>
      <c r="BQ183" s="5" t="s">
        <v>108</v>
      </c>
      <c r="BR183" s="5" t="s">
        <v>108</v>
      </c>
      <c r="BS183" s="5" t="s">
        <v>108</v>
      </c>
      <c r="BT183" s="5" t="s">
        <v>108</v>
      </c>
      <c r="BU183" s="5" t="s">
        <v>108</v>
      </c>
      <c r="BV183" s="5" t="s">
        <v>108</v>
      </c>
      <c r="BW183" s="5" t="s">
        <v>108</v>
      </c>
      <c r="BX183" s="5" t="s">
        <v>108</v>
      </c>
      <c r="BY183" s="10" t="s">
        <v>108</v>
      </c>
      <c r="BZ183" s="10" t="s">
        <v>108</v>
      </c>
      <c r="CA183" s="5" t="s">
        <v>371</v>
      </c>
      <c r="CB183" s="5" t="s">
        <v>121</v>
      </c>
      <c r="CC183" s="5" t="s">
        <v>108</v>
      </c>
      <c r="CD183" s="5" t="s">
        <v>108</v>
      </c>
      <c r="CE183" s="5" t="s">
        <v>108</v>
      </c>
      <c r="CF183" s="5" t="s">
        <v>108</v>
      </c>
      <c r="CG183" s="5" t="s">
        <v>108</v>
      </c>
      <c r="CH183" s="5" t="s">
        <v>108</v>
      </c>
      <c r="CI183" s="5" t="s">
        <v>108</v>
      </c>
      <c r="CJ183" s="5" t="s">
        <v>108</v>
      </c>
      <c r="CK183" s="5" t="s">
        <v>108</v>
      </c>
      <c r="CL183" s="5" t="s">
        <v>108</v>
      </c>
      <c r="CM183" s="5" t="s">
        <v>108</v>
      </c>
      <c r="CN183" s="5" t="s">
        <v>108</v>
      </c>
      <c r="CO183" s="5" t="s">
        <v>108</v>
      </c>
      <c r="CP183" s="5" t="s">
        <v>108</v>
      </c>
      <c r="CQ183" s="5" t="s">
        <v>108</v>
      </c>
      <c r="CR183" s="5" t="s">
        <v>108</v>
      </c>
      <c r="CS183" s="5" t="s">
        <v>108</v>
      </c>
      <c r="CT183" s="29" t="s">
        <v>1772</v>
      </c>
      <c r="CU183" s="5" t="s">
        <v>108</v>
      </c>
      <c r="CV183" s="5" t="s">
        <v>108</v>
      </c>
      <c r="CW183" s="5" t="s">
        <v>108</v>
      </c>
      <c r="CX183" s="5" t="s">
        <v>108</v>
      </c>
      <c r="CY183" s="13" t="s">
        <v>1773</v>
      </c>
      <c r="CZ183" s="6"/>
      <c r="DA183" s="6"/>
      <c r="DB183" s="6"/>
      <c r="DC183" s="6"/>
      <c r="DD183" s="6"/>
      <c r="DE183" s="6"/>
      <c r="DF183" s="6"/>
      <c r="DG183" s="6"/>
      <c r="DH183" s="6"/>
      <c r="DI183" s="6"/>
    </row>
    <row r="184">
      <c r="A184" s="5" t="s">
        <v>103</v>
      </c>
      <c r="B184" s="5" t="s">
        <v>1501</v>
      </c>
      <c r="C184" s="5" t="s">
        <v>1580</v>
      </c>
      <c r="D184" s="5">
        <v>44989.0</v>
      </c>
      <c r="E184" s="5" t="s">
        <v>1531</v>
      </c>
      <c r="F184" s="5">
        <v>2013.0</v>
      </c>
      <c r="G184" s="5" t="s">
        <v>138</v>
      </c>
      <c r="H184" s="5">
        <v>24.0</v>
      </c>
      <c r="I184" s="5" t="s">
        <v>139</v>
      </c>
      <c r="J184" s="5" t="s">
        <v>127</v>
      </c>
      <c r="K184" s="5" t="s">
        <v>202</v>
      </c>
      <c r="L184" s="5" t="s">
        <v>108</v>
      </c>
      <c r="M184" s="5" t="s">
        <v>108</v>
      </c>
      <c r="N184" s="5">
        <v>2.0</v>
      </c>
      <c r="O184" s="29" t="s">
        <v>1774</v>
      </c>
      <c r="P184" s="5" t="s">
        <v>1775</v>
      </c>
      <c r="Q184" s="5" t="s">
        <v>1610</v>
      </c>
      <c r="R184" s="5" t="s">
        <v>1605</v>
      </c>
      <c r="S184" s="5" t="s">
        <v>1776</v>
      </c>
      <c r="T184" s="5">
        <v>45.150278</v>
      </c>
      <c r="U184" s="5">
        <v>-122.105556</v>
      </c>
      <c r="V184" s="5">
        <v>315.362</v>
      </c>
      <c r="W184" s="5">
        <v>1010.0</v>
      </c>
      <c r="X184" s="5">
        <v>500.0</v>
      </c>
      <c r="Y184" s="5" t="s">
        <v>108</v>
      </c>
      <c r="Z184" s="5" t="s">
        <v>264</v>
      </c>
      <c r="AA184" s="5" t="s">
        <v>286</v>
      </c>
      <c r="AB184" s="5">
        <v>74.0</v>
      </c>
      <c r="AC184" s="5" t="s">
        <v>1719</v>
      </c>
      <c r="AD184" s="5" t="s">
        <v>108</v>
      </c>
      <c r="AE184" s="5" t="s">
        <v>108</v>
      </c>
      <c r="AF184" s="5" t="s">
        <v>108</v>
      </c>
      <c r="AG184" s="5" t="s">
        <v>108</v>
      </c>
      <c r="AH184" s="5" t="s">
        <v>108</v>
      </c>
      <c r="AI184" s="28">
        <f t="shared" si="49"/>
        <v>1.9812</v>
      </c>
      <c r="AJ184" s="22">
        <v>6.5</v>
      </c>
      <c r="AK184" s="24">
        <f t="shared" si="50"/>
        <v>2.166666667</v>
      </c>
      <c r="AL184" s="5" t="s">
        <v>108</v>
      </c>
      <c r="AM184" s="5" t="s">
        <v>108</v>
      </c>
      <c r="AN184" s="5">
        <v>8.5</v>
      </c>
      <c r="AO184" s="5" t="s">
        <v>108</v>
      </c>
      <c r="AP184" s="5" t="s">
        <v>108</v>
      </c>
      <c r="AQ184" s="5" t="s">
        <v>108</v>
      </c>
      <c r="AR184" s="5" t="s">
        <v>108</v>
      </c>
      <c r="AS184" s="5" t="s">
        <v>108</v>
      </c>
      <c r="AT184" s="5" t="s">
        <v>108</v>
      </c>
      <c r="AU184" s="5" t="s">
        <v>108</v>
      </c>
      <c r="AV184" s="5" t="s">
        <v>108</v>
      </c>
      <c r="AW184" s="5" t="s">
        <v>108</v>
      </c>
      <c r="AX184" s="5" t="s">
        <v>108</v>
      </c>
      <c r="AY184" s="5" t="s">
        <v>108</v>
      </c>
      <c r="AZ184" s="5" t="s">
        <v>108</v>
      </c>
      <c r="BA184" s="5" t="s">
        <v>108</v>
      </c>
      <c r="BB184" s="5" t="s">
        <v>108</v>
      </c>
      <c r="BC184" s="5" t="s">
        <v>108</v>
      </c>
      <c r="BD184" s="5" t="s">
        <v>108</v>
      </c>
      <c r="BE184" s="5" t="s">
        <v>108</v>
      </c>
      <c r="BF184" s="5" t="s">
        <v>108</v>
      </c>
      <c r="BG184" s="5" t="s">
        <v>108</v>
      </c>
      <c r="BH184" s="5" t="s">
        <v>108</v>
      </c>
      <c r="BI184" s="5" t="s">
        <v>108</v>
      </c>
      <c r="BJ184" s="5" t="s">
        <v>108</v>
      </c>
      <c r="BK184" s="5" t="s">
        <v>108</v>
      </c>
      <c r="BL184" s="5" t="s">
        <v>108</v>
      </c>
      <c r="BM184" s="5" t="s">
        <v>108</v>
      </c>
      <c r="BN184" s="5" t="s">
        <v>108</v>
      </c>
      <c r="BO184" s="5" t="s">
        <v>108</v>
      </c>
      <c r="BP184" s="5" t="s">
        <v>108</v>
      </c>
      <c r="BQ184" s="5" t="s">
        <v>108</v>
      </c>
      <c r="BR184" s="5" t="s">
        <v>108</v>
      </c>
      <c r="BS184" s="5" t="s">
        <v>108</v>
      </c>
      <c r="BT184" s="5" t="s">
        <v>108</v>
      </c>
      <c r="BU184" s="5" t="s">
        <v>108</v>
      </c>
      <c r="BV184" s="5" t="s">
        <v>108</v>
      </c>
      <c r="BW184" s="5" t="s">
        <v>108</v>
      </c>
      <c r="BX184" s="5" t="s">
        <v>108</v>
      </c>
      <c r="BY184" s="10" t="s">
        <v>108</v>
      </c>
      <c r="BZ184" s="10" t="s">
        <v>108</v>
      </c>
      <c r="CA184" s="5" t="s">
        <v>1777</v>
      </c>
      <c r="CB184" s="5" t="s">
        <v>108</v>
      </c>
      <c r="CC184" s="5" t="s">
        <v>108</v>
      </c>
      <c r="CD184" s="5" t="s">
        <v>108</v>
      </c>
      <c r="CE184" s="5" t="s">
        <v>108</v>
      </c>
      <c r="CF184" s="5" t="s">
        <v>108</v>
      </c>
      <c r="CG184" s="5" t="s">
        <v>108</v>
      </c>
      <c r="CH184" s="5" t="s">
        <v>108</v>
      </c>
      <c r="CI184" s="5" t="s">
        <v>108</v>
      </c>
      <c r="CJ184" s="5" t="s">
        <v>108</v>
      </c>
      <c r="CK184" s="5" t="s">
        <v>108</v>
      </c>
      <c r="CL184" s="5" t="s">
        <v>108</v>
      </c>
      <c r="CM184" s="5" t="s">
        <v>108</v>
      </c>
      <c r="CN184" s="5" t="s">
        <v>108</v>
      </c>
      <c r="CO184" s="5" t="s">
        <v>108</v>
      </c>
      <c r="CP184" s="5" t="s">
        <v>108</v>
      </c>
      <c r="CQ184" s="5" t="s">
        <v>108</v>
      </c>
      <c r="CR184" s="5" t="s">
        <v>108</v>
      </c>
      <c r="CS184" s="5" t="s">
        <v>108</v>
      </c>
      <c r="CT184" s="29" t="s">
        <v>1778</v>
      </c>
      <c r="CU184" s="5" t="s">
        <v>121</v>
      </c>
      <c r="CV184" s="5" t="s">
        <v>108</v>
      </c>
      <c r="CW184" s="5" t="s">
        <v>108</v>
      </c>
      <c r="CX184" s="5" t="s">
        <v>108</v>
      </c>
      <c r="CY184" s="13" t="s">
        <v>1779</v>
      </c>
      <c r="CZ184" s="6"/>
      <c r="DA184" s="6"/>
      <c r="DB184" s="6"/>
      <c r="DC184" s="6"/>
      <c r="DD184" s="6"/>
      <c r="DE184" s="6"/>
      <c r="DF184" s="6"/>
      <c r="DG184" s="6"/>
      <c r="DH184" s="6"/>
      <c r="DI184" s="6"/>
    </row>
    <row r="185">
      <c r="A185" s="5" t="s">
        <v>103</v>
      </c>
      <c r="B185" s="5" t="s">
        <v>1501</v>
      </c>
      <c r="C185" s="5" t="s">
        <v>1580</v>
      </c>
      <c r="D185" s="5">
        <v>45347.0</v>
      </c>
      <c r="E185" s="5" t="s">
        <v>1531</v>
      </c>
      <c r="F185" s="5">
        <v>2014.0</v>
      </c>
      <c r="G185" s="5" t="s">
        <v>166</v>
      </c>
      <c r="H185" s="5">
        <v>6.0</v>
      </c>
      <c r="I185" s="5" t="s">
        <v>153</v>
      </c>
      <c r="J185" s="5" t="s">
        <v>127</v>
      </c>
      <c r="K185" s="5" t="s">
        <v>202</v>
      </c>
      <c r="L185" s="5" t="s">
        <v>328</v>
      </c>
      <c r="M185" s="5" t="s">
        <v>329</v>
      </c>
      <c r="N185" s="5">
        <v>5.0</v>
      </c>
      <c r="O185" s="29" t="s">
        <v>1780</v>
      </c>
      <c r="P185" s="5" t="s">
        <v>1611</v>
      </c>
      <c r="Q185" s="5" t="s">
        <v>1610</v>
      </c>
      <c r="R185" s="5" t="s">
        <v>1605</v>
      </c>
      <c r="S185" s="5" t="s">
        <v>1611</v>
      </c>
      <c r="T185" s="5" t="s">
        <v>108</v>
      </c>
      <c r="U185" s="5" t="s">
        <v>108</v>
      </c>
      <c r="V185" s="5" t="s">
        <v>108</v>
      </c>
      <c r="W185" s="5">
        <v>5000.0</v>
      </c>
      <c r="X185" s="5" t="s">
        <v>108</v>
      </c>
      <c r="Y185" s="5">
        <v>60.0</v>
      </c>
      <c r="Z185" s="5" t="s">
        <v>170</v>
      </c>
      <c r="AA185" s="5" t="s">
        <v>144</v>
      </c>
      <c r="AB185" s="5">
        <v>56.0</v>
      </c>
      <c r="AC185" s="5" t="s">
        <v>586</v>
      </c>
      <c r="AD185" s="5" t="s">
        <v>1781</v>
      </c>
      <c r="AE185" s="5" t="s">
        <v>121</v>
      </c>
      <c r="AF185" s="5" t="s">
        <v>108</v>
      </c>
      <c r="AG185" s="5" t="s">
        <v>108</v>
      </c>
      <c r="AH185" s="5" t="s">
        <v>108</v>
      </c>
      <c r="AI185" s="28">
        <f t="shared" si="49"/>
        <v>15.24</v>
      </c>
      <c r="AJ185" s="22">
        <v>50.0</v>
      </c>
      <c r="AK185" s="24">
        <f t="shared" si="50"/>
        <v>16.66666667</v>
      </c>
      <c r="AL185" s="5" t="s">
        <v>108</v>
      </c>
      <c r="AM185" s="5" t="s">
        <v>108</v>
      </c>
      <c r="AN185" s="5" t="s">
        <v>108</v>
      </c>
      <c r="AO185" s="5" t="s">
        <v>108</v>
      </c>
      <c r="AP185" s="5" t="s">
        <v>108</v>
      </c>
      <c r="AQ185" s="5" t="s">
        <v>108</v>
      </c>
      <c r="AR185" s="5" t="s">
        <v>108</v>
      </c>
      <c r="AS185" s="5" t="s">
        <v>108</v>
      </c>
      <c r="AT185" s="5" t="s">
        <v>108</v>
      </c>
      <c r="AU185" s="5" t="s">
        <v>108</v>
      </c>
      <c r="AV185" s="5" t="s">
        <v>108</v>
      </c>
      <c r="AW185" s="5" t="s">
        <v>108</v>
      </c>
      <c r="AX185" s="5" t="s">
        <v>108</v>
      </c>
      <c r="AY185" s="5" t="s">
        <v>108</v>
      </c>
      <c r="AZ185" s="5" t="s">
        <v>108</v>
      </c>
      <c r="BA185" s="5" t="s">
        <v>108</v>
      </c>
      <c r="BB185" s="5" t="s">
        <v>108</v>
      </c>
      <c r="BC185" s="5" t="s">
        <v>1782</v>
      </c>
      <c r="BD185" s="5" t="s">
        <v>108</v>
      </c>
      <c r="BE185" s="5" t="s">
        <v>108</v>
      </c>
      <c r="BF185" s="5" t="s">
        <v>108</v>
      </c>
      <c r="BG185" s="5" t="s">
        <v>108</v>
      </c>
      <c r="BH185" s="5" t="s">
        <v>108</v>
      </c>
      <c r="BI185" s="5" t="s">
        <v>108</v>
      </c>
      <c r="BJ185" s="5" t="s">
        <v>108</v>
      </c>
      <c r="BK185" s="5" t="s">
        <v>108</v>
      </c>
      <c r="BL185" s="5" t="s">
        <v>108</v>
      </c>
      <c r="BM185" s="5" t="s">
        <v>108</v>
      </c>
      <c r="BN185" s="5" t="s">
        <v>108</v>
      </c>
      <c r="BO185" s="5" t="s">
        <v>108</v>
      </c>
      <c r="BP185" s="5" t="s">
        <v>108</v>
      </c>
      <c r="BQ185" s="5" t="s">
        <v>108</v>
      </c>
      <c r="BR185" s="5" t="s">
        <v>108</v>
      </c>
      <c r="BS185" s="5" t="s">
        <v>108</v>
      </c>
      <c r="BT185" s="5" t="s">
        <v>108</v>
      </c>
      <c r="BU185" s="5" t="s">
        <v>329</v>
      </c>
      <c r="BV185" s="5" t="s">
        <v>108</v>
      </c>
      <c r="BW185" s="5" t="s">
        <v>108</v>
      </c>
      <c r="BX185" s="5" t="s">
        <v>108</v>
      </c>
      <c r="BY185" s="10" t="s">
        <v>108</v>
      </c>
      <c r="BZ185" s="10" t="s">
        <v>108</v>
      </c>
      <c r="CA185" s="5" t="s">
        <v>202</v>
      </c>
      <c r="CB185" s="5" t="s">
        <v>121</v>
      </c>
      <c r="CC185" s="5" t="s">
        <v>108</v>
      </c>
      <c r="CD185" s="5" t="s">
        <v>108</v>
      </c>
      <c r="CE185" s="5" t="s">
        <v>108</v>
      </c>
      <c r="CF185" s="5" t="s">
        <v>108</v>
      </c>
      <c r="CG185" s="5" t="s">
        <v>108</v>
      </c>
      <c r="CH185" s="5" t="s">
        <v>108</v>
      </c>
      <c r="CI185" s="5" t="s">
        <v>108</v>
      </c>
      <c r="CJ185" s="5" t="s">
        <v>108</v>
      </c>
      <c r="CK185" s="5" t="s">
        <v>108</v>
      </c>
      <c r="CL185" s="5" t="s">
        <v>108</v>
      </c>
      <c r="CM185" s="5" t="s">
        <v>108</v>
      </c>
      <c r="CN185" s="5" t="s">
        <v>108</v>
      </c>
      <c r="CO185" s="5" t="s">
        <v>108</v>
      </c>
      <c r="CP185" s="5" t="s">
        <v>108</v>
      </c>
      <c r="CQ185" s="5" t="s">
        <v>108</v>
      </c>
      <c r="CR185" s="5" t="s">
        <v>108</v>
      </c>
      <c r="CS185" s="5" t="s">
        <v>108</v>
      </c>
      <c r="CT185" s="29" t="s">
        <v>1783</v>
      </c>
      <c r="CU185" s="5" t="s">
        <v>108</v>
      </c>
      <c r="CV185" s="5" t="s">
        <v>108</v>
      </c>
      <c r="CW185" s="5" t="s">
        <v>108</v>
      </c>
      <c r="CX185" s="5" t="s">
        <v>108</v>
      </c>
      <c r="CY185" s="13" t="s">
        <v>1784</v>
      </c>
      <c r="CZ185" s="6"/>
      <c r="DA185" s="6"/>
      <c r="DB185" s="6"/>
      <c r="DC185" s="6"/>
      <c r="DD185" s="6"/>
      <c r="DE185" s="6"/>
      <c r="DF185" s="6"/>
      <c r="DG185" s="6"/>
      <c r="DH185" s="6"/>
      <c r="DI185" s="6"/>
    </row>
    <row r="186">
      <c r="A186" s="5" t="s">
        <v>103</v>
      </c>
      <c r="B186" s="5" t="s">
        <v>1501</v>
      </c>
      <c r="C186" s="5" t="s">
        <v>1785</v>
      </c>
      <c r="D186" s="5">
        <v>11147.0</v>
      </c>
      <c r="E186" s="5" t="s">
        <v>106</v>
      </c>
      <c r="F186" s="5">
        <v>1978.0</v>
      </c>
      <c r="G186" s="5" t="s">
        <v>107</v>
      </c>
      <c r="H186" s="5" t="s">
        <v>108</v>
      </c>
      <c r="I186" s="5" t="s">
        <v>109</v>
      </c>
      <c r="J186" s="5" t="s">
        <v>110</v>
      </c>
      <c r="K186" s="5" t="s">
        <v>111</v>
      </c>
      <c r="L186" s="5" t="s">
        <v>108</v>
      </c>
      <c r="M186" s="5" t="s">
        <v>140</v>
      </c>
      <c r="N186" s="5">
        <v>3.0</v>
      </c>
      <c r="O186" s="29" t="s">
        <v>1786</v>
      </c>
      <c r="P186" s="5" t="s">
        <v>1787</v>
      </c>
      <c r="Q186" s="5" t="s">
        <v>1788</v>
      </c>
      <c r="R186" s="5" t="s">
        <v>1789</v>
      </c>
      <c r="S186" s="5" t="s">
        <v>1790</v>
      </c>
      <c r="T186" s="5" t="s">
        <v>108</v>
      </c>
      <c r="U186" s="5" t="s">
        <v>108</v>
      </c>
      <c r="V186" s="5" t="s">
        <v>108</v>
      </c>
      <c r="W186" s="5" t="s">
        <v>108</v>
      </c>
      <c r="X186" s="5">
        <v>1507.0</v>
      </c>
      <c r="Y186" s="5" t="s">
        <v>108</v>
      </c>
      <c r="Z186" s="5" t="s">
        <v>1791</v>
      </c>
      <c r="AA186" s="5" t="s">
        <v>108</v>
      </c>
      <c r="AB186" s="5" t="s">
        <v>108</v>
      </c>
      <c r="AC186" s="5" t="s">
        <v>1792</v>
      </c>
      <c r="AD186" s="5" t="s">
        <v>108</v>
      </c>
      <c r="AE186" s="5" t="s">
        <v>108</v>
      </c>
      <c r="AF186" s="5" t="s">
        <v>108</v>
      </c>
      <c r="AG186" s="5" t="s">
        <v>108</v>
      </c>
      <c r="AH186" s="5" t="s">
        <v>108</v>
      </c>
      <c r="AI186" s="15" t="s">
        <v>108</v>
      </c>
      <c r="AJ186" s="22" t="s">
        <v>108</v>
      </c>
      <c r="AK186" s="25" t="s">
        <v>108</v>
      </c>
      <c r="AL186" s="5" t="s">
        <v>108</v>
      </c>
      <c r="AM186" s="5">
        <v>1.0</v>
      </c>
      <c r="AN186" s="5">
        <v>8.0</v>
      </c>
      <c r="AO186" s="5" t="s">
        <v>108</v>
      </c>
      <c r="AP186" s="5" t="s">
        <v>108</v>
      </c>
      <c r="AQ186" s="5" t="s">
        <v>108</v>
      </c>
      <c r="AR186" s="5" t="s">
        <v>108</v>
      </c>
      <c r="AS186" s="5" t="s">
        <v>108</v>
      </c>
      <c r="AT186" s="5" t="s">
        <v>108</v>
      </c>
      <c r="AU186" s="5" t="s">
        <v>108</v>
      </c>
      <c r="AV186" s="5" t="s">
        <v>108</v>
      </c>
      <c r="AW186" s="5" t="s">
        <v>1754</v>
      </c>
      <c r="AX186" s="5" t="s">
        <v>108</v>
      </c>
      <c r="AY186" s="5" t="s">
        <v>108</v>
      </c>
      <c r="AZ186" s="5" t="s">
        <v>108</v>
      </c>
      <c r="BA186" s="5" t="s">
        <v>108</v>
      </c>
      <c r="BB186" s="5" t="s">
        <v>108</v>
      </c>
      <c r="BC186" s="5" t="s">
        <v>108</v>
      </c>
      <c r="BD186" s="5" t="s">
        <v>108</v>
      </c>
      <c r="BE186" s="5" t="s">
        <v>108</v>
      </c>
      <c r="BF186" s="5" t="s">
        <v>108</v>
      </c>
      <c r="BG186" s="5" t="s">
        <v>108</v>
      </c>
      <c r="BH186" s="5" t="s">
        <v>108</v>
      </c>
      <c r="BI186" s="5" t="s">
        <v>108</v>
      </c>
      <c r="BJ186" s="5" t="s">
        <v>108</v>
      </c>
      <c r="BK186" s="5" t="s">
        <v>108</v>
      </c>
      <c r="BL186" s="5" t="s">
        <v>108</v>
      </c>
      <c r="BM186" s="5" t="s">
        <v>108</v>
      </c>
      <c r="BN186" s="5" t="s">
        <v>108</v>
      </c>
      <c r="BO186" s="5" t="s">
        <v>108</v>
      </c>
      <c r="BP186" s="5" t="s">
        <v>108</v>
      </c>
      <c r="BQ186" s="5" t="s">
        <v>108</v>
      </c>
      <c r="BR186" s="5" t="s">
        <v>108</v>
      </c>
      <c r="BS186" s="5" t="s">
        <v>108</v>
      </c>
      <c r="BT186" s="5" t="s">
        <v>108</v>
      </c>
      <c r="BU186" s="5" t="s">
        <v>1793</v>
      </c>
      <c r="BV186" s="5" t="s">
        <v>108</v>
      </c>
      <c r="BW186" s="5" t="s">
        <v>1794</v>
      </c>
      <c r="BX186" s="5" t="s">
        <v>122</v>
      </c>
      <c r="BY186" s="10" t="s">
        <v>108</v>
      </c>
      <c r="BZ186" s="10" t="s">
        <v>108</v>
      </c>
      <c r="CA186" s="5" t="s">
        <v>108</v>
      </c>
      <c r="CB186" s="5" t="s">
        <v>108</v>
      </c>
      <c r="CC186" s="5" t="s">
        <v>108</v>
      </c>
      <c r="CD186" s="5" t="s">
        <v>108</v>
      </c>
      <c r="CE186" s="5" t="s">
        <v>108</v>
      </c>
      <c r="CF186" s="5" t="s">
        <v>108</v>
      </c>
      <c r="CG186" s="5" t="s">
        <v>108</v>
      </c>
      <c r="CH186" s="5" t="s">
        <v>108</v>
      </c>
      <c r="CI186" s="5" t="s">
        <v>108</v>
      </c>
      <c r="CJ186" s="5" t="s">
        <v>108</v>
      </c>
      <c r="CK186" s="5" t="s">
        <v>108</v>
      </c>
      <c r="CL186" s="5" t="s">
        <v>108</v>
      </c>
      <c r="CM186" s="5" t="s">
        <v>108</v>
      </c>
      <c r="CN186" s="5" t="s">
        <v>108</v>
      </c>
      <c r="CO186" s="5" t="s">
        <v>108</v>
      </c>
      <c r="CP186" s="5" t="s">
        <v>108</v>
      </c>
      <c r="CQ186" s="5" t="s">
        <v>108</v>
      </c>
      <c r="CR186" s="5" t="s">
        <v>108</v>
      </c>
      <c r="CS186" s="5" t="s">
        <v>108</v>
      </c>
      <c r="CT186" s="5" t="s">
        <v>108</v>
      </c>
      <c r="CU186" s="5" t="s">
        <v>108</v>
      </c>
      <c r="CV186" s="5" t="s">
        <v>121</v>
      </c>
      <c r="CW186" s="5" t="s">
        <v>108</v>
      </c>
      <c r="CX186" s="5" t="s">
        <v>108</v>
      </c>
      <c r="CY186" s="13" t="s">
        <v>1795</v>
      </c>
      <c r="CZ186" s="6"/>
      <c r="DA186" s="6"/>
      <c r="DB186" s="6"/>
      <c r="DC186" s="6"/>
      <c r="DD186" s="6"/>
      <c r="DE186" s="6"/>
      <c r="DF186" s="6"/>
      <c r="DG186" s="6"/>
      <c r="DH186" s="6"/>
      <c r="DI186" s="6"/>
    </row>
    <row r="187">
      <c r="A187" s="5" t="s">
        <v>103</v>
      </c>
      <c r="B187" s="5" t="s">
        <v>1501</v>
      </c>
      <c r="C187" s="5" t="s">
        <v>1785</v>
      </c>
      <c r="D187" s="5">
        <v>659.0</v>
      </c>
      <c r="E187" s="5" t="s">
        <v>108</v>
      </c>
      <c r="F187" s="5">
        <v>1993.0</v>
      </c>
      <c r="G187" s="5" t="s">
        <v>316</v>
      </c>
      <c r="H187" s="5" t="s">
        <v>108</v>
      </c>
      <c r="I187" s="5" t="s">
        <v>217</v>
      </c>
      <c r="J187" s="5" t="s">
        <v>110</v>
      </c>
      <c r="K187" s="5" t="s">
        <v>111</v>
      </c>
      <c r="L187" s="5" t="s">
        <v>202</v>
      </c>
      <c r="M187" s="5" t="s">
        <v>112</v>
      </c>
      <c r="N187" s="5">
        <v>2.0</v>
      </c>
      <c r="O187" s="29" t="s">
        <v>1796</v>
      </c>
      <c r="P187" s="5" t="s">
        <v>1797</v>
      </c>
      <c r="Q187" s="5" t="s">
        <v>108</v>
      </c>
      <c r="R187" s="5" t="s">
        <v>108</v>
      </c>
      <c r="S187" s="5" t="s">
        <v>1798</v>
      </c>
      <c r="T187" s="5" t="s">
        <v>108</v>
      </c>
      <c r="U187" s="5" t="s">
        <v>108</v>
      </c>
      <c r="V187" s="5" t="s">
        <v>108</v>
      </c>
      <c r="W187" s="5" t="s">
        <v>108</v>
      </c>
      <c r="X187" s="5">
        <v>1500.0</v>
      </c>
      <c r="Y187" s="5" t="s">
        <v>108</v>
      </c>
      <c r="Z187" s="5" t="s">
        <v>170</v>
      </c>
      <c r="AA187" s="5" t="s">
        <v>108</v>
      </c>
      <c r="AB187" s="5" t="s">
        <v>108</v>
      </c>
      <c r="AC187" s="5" t="s">
        <v>1799</v>
      </c>
      <c r="AD187" s="5" t="s">
        <v>108</v>
      </c>
      <c r="AE187" s="5" t="s">
        <v>108</v>
      </c>
      <c r="AF187" s="5" t="s">
        <v>108</v>
      </c>
      <c r="AG187" s="5" t="s">
        <v>108</v>
      </c>
      <c r="AH187" s="5">
        <v>0.5</v>
      </c>
      <c r="AI187" s="23" t="s">
        <v>108</v>
      </c>
      <c r="AJ187" s="22" t="s">
        <v>108</v>
      </c>
      <c r="AK187" s="5" t="s">
        <v>108</v>
      </c>
      <c r="AL187" s="5" t="s">
        <v>108</v>
      </c>
      <c r="AM187" s="5">
        <v>3.0</v>
      </c>
      <c r="AN187" s="5">
        <v>7.5</v>
      </c>
      <c r="AO187" s="5">
        <v>6.5</v>
      </c>
      <c r="AP187" s="5">
        <v>6.5</v>
      </c>
      <c r="AQ187" s="5" t="s">
        <v>108</v>
      </c>
      <c r="AR187" s="5" t="s">
        <v>108</v>
      </c>
      <c r="AS187" s="5" t="s">
        <v>108</v>
      </c>
      <c r="AT187" s="5" t="s">
        <v>108</v>
      </c>
      <c r="AU187" s="5" t="s">
        <v>108</v>
      </c>
      <c r="AV187" s="5" t="s">
        <v>108</v>
      </c>
      <c r="AW187" s="5" t="s">
        <v>289</v>
      </c>
      <c r="AX187" s="5" t="s">
        <v>108</v>
      </c>
      <c r="AY187" s="5" t="s">
        <v>108</v>
      </c>
      <c r="AZ187" s="5" t="s">
        <v>108</v>
      </c>
      <c r="BA187" s="5" t="s">
        <v>108</v>
      </c>
      <c r="BB187" s="5" t="s">
        <v>108</v>
      </c>
      <c r="BC187" s="5" t="s">
        <v>108</v>
      </c>
      <c r="BD187" s="5" t="s">
        <v>108</v>
      </c>
      <c r="BE187" s="5" t="s">
        <v>108</v>
      </c>
      <c r="BF187" s="5" t="s">
        <v>108</v>
      </c>
      <c r="BG187" s="5" t="s">
        <v>108</v>
      </c>
      <c r="BH187" s="5" t="s">
        <v>108</v>
      </c>
      <c r="BI187" s="5" t="s">
        <v>108</v>
      </c>
      <c r="BJ187" s="5" t="s">
        <v>108</v>
      </c>
      <c r="BK187" s="5" t="s">
        <v>108</v>
      </c>
      <c r="BL187" s="5" t="s">
        <v>108</v>
      </c>
      <c r="BM187" s="5" t="s">
        <v>108</v>
      </c>
      <c r="BN187" s="5" t="s">
        <v>108</v>
      </c>
      <c r="BO187" s="5" t="s">
        <v>108</v>
      </c>
      <c r="BP187" s="5" t="s">
        <v>108</v>
      </c>
      <c r="BQ187" s="5" t="s">
        <v>108</v>
      </c>
      <c r="BR187" s="5" t="s">
        <v>108</v>
      </c>
      <c r="BS187" s="5" t="s">
        <v>108</v>
      </c>
      <c r="BT187" s="5" t="s">
        <v>108</v>
      </c>
      <c r="BU187" s="5" t="s">
        <v>1800</v>
      </c>
      <c r="BV187" s="5" t="s">
        <v>108</v>
      </c>
      <c r="BW187" s="5" t="s">
        <v>1801</v>
      </c>
      <c r="BX187" s="5" t="s">
        <v>122</v>
      </c>
      <c r="BY187" s="10" t="s">
        <v>351</v>
      </c>
      <c r="BZ187" s="5" t="s">
        <v>121</v>
      </c>
      <c r="CA187" s="5" t="s">
        <v>1577</v>
      </c>
      <c r="CB187" s="5" t="s">
        <v>108</v>
      </c>
      <c r="CC187" s="5" t="s">
        <v>108</v>
      </c>
      <c r="CD187" s="5">
        <v>1.0</v>
      </c>
      <c r="CE187" s="5" t="s">
        <v>108</v>
      </c>
      <c r="CF187" s="5" t="s">
        <v>108</v>
      </c>
      <c r="CG187" s="5">
        <v>21.0</v>
      </c>
      <c r="CH187" s="5">
        <v>8.0</v>
      </c>
      <c r="CI187" s="5" t="s">
        <v>108</v>
      </c>
      <c r="CJ187" s="5" t="s">
        <v>108</v>
      </c>
      <c r="CK187" s="5" t="s">
        <v>108</v>
      </c>
      <c r="CL187" s="5" t="s">
        <v>108</v>
      </c>
      <c r="CM187" s="5" t="s">
        <v>108</v>
      </c>
      <c r="CN187" s="5" t="s">
        <v>108</v>
      </c>
      <c r="CO187" s="5" t="s">
        <v>108</v>
      </c>
      <c r="CP187" s="5" t="s">
        <v>108</v>
      </c>
      <c r="CQ187" s="5" t="s">
        <v>108</v>
      </c>
      <c r="CR187" s="5" t="s">
        <v>108</v>
      </c>
      <c r="CS187" s="5" t="s">
        <v>1802</v>
      </c>
      <c r="CT187" s="5" t="s">
        <v>108</v>
      </c>
      <c r="CU187" s="5" t="s">
        <v>108</v>
      </c>
      <c r="CV187" s="5" t="s">
        <v>121</v>
      </c>
      <c r="CW187" s="5" t="s">
        <v>108</v>
      </c>
      <c r="CX187" s="5" t="s">
        <v>108</v>
      </c>
      <c r="CY187" s="13" t="s">
        <v>1803</v>
      </c>
      <c r="CZ187" s="6"/>
      <c r="DA187" s="6"/>
      <c r="DB187" s="6"/>
      <c r="DC187" s="6"/>
      <c r="DD187" s="6"/>
      <c r="DE187" s="6"/>
      <c r="DF187" s="6"/>
      <c r="DG187" s="6"/>
      <c r="DH187" s="6"/>
      <c r="DI187" s="6"/>
    </row>
    <row r="188">
      <c r="A188" s="5" t="s">
        <v>103</v>
      </c>
      <c r="B188" s="5" t="s">
        <v>1501</v>
      </c>
      <c r="C188" s="5" t="s">
        <v>1785</v>
      </c>
      <c r="D188" s="5">
        <v>10097.0</v>
      </c>
      <c r="E188" s="5" t="s">
        <v>106</v>
      </c>
      <c r="F188" s="5">
        <v>1993.0</v>
      </c>
      <c r="G188" s="5" t="s">
        <v>138</v>
      </c>
      <c r="H188" s="16">
        <v>45022.0</v>
      </c>
      <c r="I188" s="5" t="s">
        <v>139</v>
      </c>
      <c r="J188" s="5" t="s">
        <v>110</v>
      </c>
      <c r="K188" s="5" t="s">
        <v>111</v>
      </c>
      <c r="L188" s="5" t="s">
        <v>108</v>
      </c>
      <c r="M188" s="5" t="s">
        <v>112</v>
      </c>
      <c r="N188" s="5">
        <v>2.0</v>
      </c>
      <c r="O188" s="29" t="s">
        <v>1804</v>
      </c>
      <c r="P188" s="5" t="s">
        <v>1805</v>
      </c>
      <c r="Q188" s="5" t="s">
        <v>1788</v>
      </c>
      <c r="R188" s="5" t="s">
        <v>1806</v>
      </c>
      <c r="S188" s="5" t="s">
        <v>1807</v>
      </c>
      <c r="T188" s="5" t="s">
        <v>108</v>
      </c>
      <c r="U188" s="5" t="s">
        <v>108</v>
      </c>
      <c r="V188" s="5" t="s">
        <v>108</v>
      </c>
      <c r="W188" s="5" t="s">
        <v>108</v>
      </c>
      <c r="X188" s="5">
        <v>1700.0</v>
      </c>
      <c r="Y188" s="5" t="s">
        <v>108</v>
      </c>
      <c r="Z188" s="5" t="s">
        <v>170</v>
      </c>
      <c r="AA188" s="5" t="s">
        <v>108</v>
      </c>
      <c r="AB188" s="5" t="s">
        <v>108</v>
      </c>
      <c r="AC188" s="5" t="s">
        <v>1808</v>
      </c>
      <c r="AD188" s="5" t="s">
        <v>108</v>
      </c>
      <c r="AE188" s="5" t="s">
        <v>108</v>
      </c>
      <c r="AF188" s="5" t="s">
        <v>108</v>
      </c>
      <c r="AG188" s="5" t="s">
        <v>108</v>
      </c>
      <c r="AH188" s="5" t="s">
        <v>108</v>
      </c>
      <c r="AI188" s="28">
        <f>CONVERT(AJ188, "ft", "m")</f>
        <v>9.144</v>
      </c>
      <c r="AJ188" s="22">
        <v>30.0</v>
      </c>
      <c r="AK188" s="24">
        <f>CONVERT(AJ188, "ft", "yd")</f>
        <v>10</v>
      </c>
      <c r="AL188" s="5" t="s">
        <v>108</v>
      </c>
      <c r="AM188" s="5">
        <v>1.0</v>
      </c>
      <c r="AN188" s="5">
        <v>6.5</v>
      </c>
      <c r="AO188" s="5" t="s">
        <v>108</v>
      </c>
      <c r="AP188" s="5" t="s">
        <v>108</v>
      </c>
      <c r="AQ188" s="5" t="s">
        <v>108</v>
      </c>
      <c r="AR188" s="5" t="s">
        <v>108</v>
      </c>
      <c r="AS188" s="5" t="s">
        <v>108</v>
      </c>
      <c r="AT188" s="5">
        <v>270.0</v>
      </c>
      <c r="AU188" s="5" t="s">
        <v>108</v>
      </c>
      <c r="AV188" s="5" t="s">
        <v>108</v>
      </c>
      <c r="AW188" s="5" t="s">
        <v>289</v>
      </c>
      <c r="AX188" s="5" t="s">
        <v>108</v>
      </c>
      <c r="AY188" s="5" t="s">
        <v>108</v>
      </c>
      <c r="AZ188" s="5" t="s">
        <v>108</v>
      </c>
      <c r="BA188" s="5" t="s">
        <v>108</v>
      </c>
      <c r="BB188" s="5" t="s">
        <v>108</v>
      </c>
      <c r="BC188" s="5" t="s">
        <v>108</v>
      </c>
      <c r="BD188" s="5" t="s">
        <v>108</v>
      </c>
      <c r="BE188" s="5" t="s">
        <v>108</v>
      </c>
      <c r="BF188" s="5" t="s">
        <v>108</v>
      </c>
      <c r="BG188" s="5" t="s">
        <v>108</v>
      </c>
      <c r="BH188" s="5" t="s">
        <v>108</v>
      </c>
      <c r="BI188" s="5" t="s">
        <v>108</v>
      </c>
      <c r="BJ188" s="5" t="s">
        <v>108</v>
      </c>
      <c r="BK188" s="5" t="s">
        <v>108</v>
      </c>
      <c r="BL188" s="5" t="s">
        <v>321</v>
      </c>
      <c r="BM188" s="5" t="s">
        <v>108</v>
      </c>
      <c r="BN188" s="5" t="s">
        <v>108</v>
      </c>
      <c r="BO188" s="5" t="s">
        <v>770</v>
      </c>
      <c r="BP188" s="5" t="s">
        <v>108</v>
      </c>
      <c r="BQ188" s="5" t="s">
        <v>108</v>
      </c>
      <c r="BR188" s="5" t="s">
        <v>108</v>
      </c>
      <c r="BS188" s="5" t="s">
        <v>1809</v>
      </c>
      <c r="BT188" s="5" t="s">
        <v>108</v>
      </c>
      <c r="BU188" s="5" t="s">
        <v>1810</v>
      </c>
      <c r="BV188" s="5" t="s">
        <v>121</v>
      </c>
      <c r="BW188" s="5" t="s">
        <v>1811</v>
      </c>
      <c r="BX188" s="5" t="s">
        <v>122</v>
      </c>
      <c r="BY188" s="10" t="s">
        <v>108</v>
      </c>
      <c r="BZ188" s="10" t="s">
        <v>108</v>
      </c>
      <c r="CA188" s="5" t="s">
        <v>1812</v>
      </c>
      <c r="CB188" s="5" t="s">
        <v>108</v>
      </c>
      <c r="CC188" s="5" t="s">
        <v>108</v>
      </c>
      <c r="CD188" s="5" t="s">
        <v>108</v>
      </c>
      <c r="CE188" s="5" t="s">
        <v>108</v>
      </c>
      <c r="CF188" s="5" t="s">
        <v>108</v>
      </c>
      <c r="CG188" s="5" t="s">
        <v>108</v>
      </c>
      <c r="CH188" s="5" t="s">
        <v>108</v>
      </c>
      <c r="CI188" s="5" t="s">
        <v>108</v>
      </c>
      <c r="CJ188" s="5" t="s">
        <v>108</v>
      </c>
      <c r="CK188" s="5" t="s">
        <v>108</v>
      </c>
      <c r="CL188" s="5" t="s">
        <v>108</v>
      </c>
      <c r="CM188" s="5" t="s">
        <v>108</v>
      </c>
      <c r="CN188" s="5" t="s">
        <v>108</v>
      </c>
      <c r="CO188" s="5" t="s">
        <v>108</v>
      </c>
      <c r="CP188" s="5" t="s">
        <v>108</v>
      </c>
      <c r="CQ188" s="5" t="s">
        <v>108</v>
      </c>
      <c r="CR188" s="5" t="s">
        <v>108</v>
      </c>
      <c r="CS188" s="5" t="s">
        <v>1813</v>
      </c>
      <c r="CT188" s="29" t="s">
        <v>1814</v>
      </c>
      <c r="CU188" s="5" t="s">
        <v>108</v>
      </c>
      <c r="CV188" s="5" t="s">
        <v>121</v>
      </c>
      <c r="CW188" s="5" t="s">
        <v>108</v>
      </c>
      <c r="CX188" s="5" t="s">
        <v>108</v>
      </c>
      <c r="CY188" s="13" t="s">
        <v>1815</v>
      </c>
      <c r="CZ188" s="6"/>
      <c r="DA188" s="6"/>
      <c r="DB188" s="6"/>
      <c r="DC188" s="6"/>
      <c r="DD188" s="6"/>
      <c r="DE188" s="6"/>
      <c r="DF188" s="6"/>
      <c r="DG188" s="6"/>
      <c r="DH188" s="6"/>
      <c r="DI188" s="6"/>
    </row>
    <row r="189">
      <c r="A189" s="5" t="s">
        <v>103</v>
      </c>
      <c r="B189" s="5" t="s">
        <v>1501</v>
      </c>
      <c r="C189" s="5" t="s">
        <v>1785</v>
      </c>
      <c r="D189" s="5">
        <v>658.0</v>
      </c>
      <c r="E189" s="5" t="s">
        <v>1816</v>
      </c>
      <c r="F189" s="5">
        <v>2000.0</v>
      </c>
      <c r="G189" s="5" t="s">
        <v>400</v>
      </c>
      <c r="H189" s="5">
        <v>17.0</v>
      </c>
      <c r="I189" s="5" t="s">
        <v>109</v>
      </c>
      <c r="J189" s="5" t="s">
        <v>127</v>
      </c>
      <c r="K189" s="5" t="s">
        <v>154</v>
      </c>
      <c r="L189" s="5" t="s">
        <v>108</v>
      </c>
      <c r="M189" s="5" t="s">
        <v>154</v>
      </c>
      <c r="N189" s="5">
        <v>1.0</v>
      </c>
      <c r="O189" s="29" t="s">
        <v>1817</v>
      </c>
      <c r="P189" s="5" t="s">
        <v>108</v>
      </c>
      <c r="Q189" s="5" t="s">
        <v>1818</v>
      </c>
      <c r="R189" s="5" t="s">
        <v>1646</v>
      </c>
      <c r="S189" s="5" t="s">
        <v>108</v>
      </c>
      <c r="T189" s="5" t="s">
        <v>108</v>
      </c>
      <c r="U189" s="5" t="s">
        <v>108</v>
      </c>
      <c r="V189" s="5" t="s">
        <v>108</v>
      </c>
      <c r="W189" s="5" t="s">
        <v>108</v>
      </c>
      <c r="X189" s="5" t="s">
        <v>108</v>
      </c>
      <c r="Y189" s="5" t="s">
        <v>108</v>
      </c>
      <c r="Z189" s="5" t="s">
        <v>108</v>
      </c>
      <c r="AA189" s="5" t="s">
        <v>144</v>
      </c>
      <c r="AB189" s="5">
        <v>81.0</v>
      </c>
      <c r="AC189" s="5" t="s">
        <v>108</v>
      </c>
      <c r="AD189" s="5" t="s">
        <v>108</v>
      </c>
      <c r="AE189" s="5" t="s">
        <v>108</v>
      </c>
      <c r="AF189" s="5" t="s">
        <v>121</v>
      </c>
      <c r="AG189" s="5" t="s">
        <v>108</v>
      </c>
      <c r="AH189" s="5" t="s">
        <v>108</v>
      </c>
      <c r="AI189" s="23" t="s">
        <v>108</v>
      </c>
      <c r="AJ189" s="22" t="s">
        <v>108</v>
      </c>
      <c r="AK189" s="5" t="s">
        <v>108</v>
      </c>
      <c r="AL189" s="5" t="s">
        <v>108</v>
      </c>
      <c r="AM189" s="5" t="s">
        <v>108</v>
      </c>
      <c r="AN189" s="5" t="s">
        <v>108</v>
      </c>
      <c r="AO189" s="5" t="s">
        <v>108</v>
      </c>
      <c r="AP189" s="5" t="s">
        <v>108</v>
      </c>
      <c r="AQ189" s="5" t="s">
        <v>108</v>
      </c>
      <c r="AR189" s="5" t="s">
        <v>108</v>
      </c>
      <c r="AS189" s="5" t="s">
        <v>108</v>
      </c>
      <c r="AT189" s="5" t="s">
        <v>108</v>
      </c>
      <c r="AU189" s="5" t="s">
        <v>108</v>
      </c>
      <c r="AV189" s="5" t="s">
        <v>108</v>
      </c>
      <c r="AW189" s="5" t="s">
        <v>108</v>
      </c>
      <c r="AX189" s="5" t="s">
        <v>108</v>
      </c>
      <c r="AY189" s="5" t="s">
        <v>108</v>
      </c>
      <c r="AZ189" s="5" t="s">
        <v>108</v>
      </c>
      <c r="BA189" s="5" t="s">
        <v>108</v>
      </c>
      <c r="BB189" s="5" t="s">
        <v>108</v>
      </c>
      <c r="BC189" s="5" t="s">
        <v>108</v>
      </c>
      <c r="BD189" s="5" t="s">
        <v>108</v>
      </c>
      <c r="BE189" s="5" t="s">
        <v>108</v>
      </c>
      <c r="BF189" s="5" t="s">
        <v>108</v>
      </c>
      <c r="BG189" s="5" t="s">
        <v>108</v>
      </c>
      <c r="BH189" s="5" t="s">
        <v>108</v>
      </c>
      <c r="BI189" s="5" t="s">
        <v>108</v>
      </c>
      <c r="BJ189" s="5" t="s">
        <v>108</v>
      </c>
      <c r="BK189" s="5" t="s">
        <v>108</v>
      </c>
      <c r="BL189" s="5" t="s">
        <v>108</v>
      </c>
      <c r="BM189" s="5" t="s">
        <v>108</v>
      </c>
      <c r="BN189" s="5" t="s">
        <v>108</v>
      </c>
      <c r="BO189" s="5" t="s">
        <v>108</v>
      </c>
      <c r="BP189" s="5" t="s">
        <v>108</v>
      </c>
      <c r="BQ189" s="5" t="s">
        <v>108</v>
      </c>
      <c r="BR189" s="5" t="s">
        <v>108</v>
      </c>
      <c r="BS189" s="5" t="s">
        <v>108</v>
      </c>
      <c r="BT189" s="5" t="s">
        <v>108</v>
      </c>
      <c r="BU189" s="5" t="s">
        <v>1819</v>
      </c>
      <c r="BV189" s="5" t="s">
        <v>108</v>
      </c>
      <c r="BW189" s="5" t="s">
        <v>108</v>
      </c>
      <c r="BX189" s="5" t="s">
        <v>122</v>
      </c>
      <c r="BY189" s="10" t="s">
        <v>108</v>
      </c>
      <c r="BZ189" s="10" t="s">
        <v>108</v>
      </c>
      <c r="CA189" s="5" t="s">
        <v>108</v>
      </c>
      <c r="CB189" s="5" t="s">
        <v>108</v>
      </c>
      <c r="CC189" s="5" t="s">
        <v>108</v>
      </c>
      <c r="CD189" s="5">
        <v>1.0</v>
      </c>
      <c r="CE189" s="5" t="s">
        <v>108</v>
      </c>
      <c r="CF189" s="5" t="s">
        <v>108</v>
      </c>
      <c r="CG189" s="5">
        <v>16.0</v>
      </c>
      <c r="CH189" s="5" t="s">
        <v>108</v>
      </c>
      <c r="CI189" s="5" t="s">
        <v>108</v>
      </c>
      <c r="CJ189" s="5" t="s">
        <v>108</v>
      </c>
      <c r="CK189" s="5" t="s">
        <v>108</v>
      </c>
      <c r="CL189" s="5" t="s">
        <v>108</v>
      </c>
      <c r="CM189" s="5" t="s">
        <v>108</v>
      </c>
      <c r="CN189" s="5" t="s">
        <v>108</v>
      </c>
      <c r="CO189" s="5" t="s">
        <v>121</v>
      </c>
      <c r="CP189" s="5">
        <v>5.0</v>
      </c>
      <c r="CQ189" s="5" t="s">
        <v>108</v>
      </c>
      <c r="CR189" s="5" t="s">
        <v>108</v>
      </c>
      <c r="CS189" s="5" t="s">
        <v>108</v>
      </c>
      <c r="CT189" s="29" t="s">
        <v>1820</v>
      </c>
      <c r="CU189" s="5" t="s">
        <v>108</v>
      </c>
      <c r="CV189" s="5" t="s">
        <v>108</v>
      </c>
      <c r="CW189" s="5" t="s">
        <v>108</v>
      </c>
      <c r="CX189" s="5" t="s">
        <v>108</v>
      </c>
      <c r="CY189" s="13" t="s">
        <v>1821</v>
      </c>
      <c r="CZ189" s="6"/>
      <c r="DA189" s="6"/>
      <c r="DB189" s="6"/>
      <c r="DC189" s="6"/>
      <c r="DD189" s="6"/>
      <c r="DE189" s="6"/>
      <c r="DF189" s="6"/>
      <c r="DG189" s="6"/>
      <c r="DH189" s="6"/>
      <c r="DI189" s="6"/>
    </row>
    <row r="190">
      <c r="A190" s="5" t="s">
        <v>103</v>
      </c>
      <c r="B190" s="5" t="s">
        <v>1501</v>
      </c>
      <c r="C190" s="5" t="s">
        <v>1785</v>
      </c>
      <c r="D190" s="5">
        <v>3766.0</v>
      </c>
      <c r="E190" s="5" t="s">
        <v>108</v>
      </c>
      <c r="F190" s="5">
        <v>2001.0</v>
      </c>
      <c r="G190" s="5" t="s">
        <v>200</v>
      </c>
      <c r="H190" s="5">
        <v>3.0</v>
      </c>
      <c r="I190" s="5" t="s">
        <v>153</v>
      </c>
      <c r="J190" s="5" t="s">
        <v>127</v>
      </c>
      <c r="K190" s="5" t="s">
        <v>154</v>
      </c>
      <c r="L190" s="5" t="s">
        <v>202</v>
      </c>
      <c r="M190" s="5" t="s">
        <v>108</v>
      </c>
      <c r="N190" s="5">
        <v>9.0</v>
      </c>
      <c r="O190" s="29" t="s">
        <v>1822</v>
      </c>
      <c r="P190" s="5" t="s">
        <v>108</v>
      </c>
      <c r="Q190" s="5" t="s">
        <v>1818</v>
      </c>
      <c r="R190" s="5" t="s">
        <v>108</v>
      </c>
      <c r="S190" s="5" t="s">
        <v>108</v>
      </c>
      <c r="T190" s="5" t="s">
        <v>108</v>
      </c>
      <c r="U190" s="5" t="s">
        <v>108</v>
      </c>
      <c r="V190" s="5" t="s">
        <v>108</v>
      </c>
      <c r="W190" s="5" t="s">
        <v>108</v>
      </c>
      <c r="X190" s="5" t="s">
        <v>108</v>
      </c>
      <c r="Y190" s="5" t="s">
        <v>193</v>
      </c>
      <c r="Z190" s="5" t="s">
        <v>108</v>
      </c>
      <c r="AA190" s="5" t="s">
        <v>550</v>
      </c>
      <c r="AB190" s="5">
        <v>100.0</v>
      </c>
      <c r="AC190" s="5" t="s">
        <v>1823</v>
      </c>
      <c r="AD190" s="5" t="s">
        <v>1824</v>
      </c>
      <c r="AE190" s="5" t="s">
        <v>108</v>
      </c>
      <c r="AF190" s="5" t="s">
        <v>108</v>
      </c>
      <c r="AG190" s="5" t="s">
        <v>108</v>
      </c>
      <c r="AH190" s="5" t="s">
        <v>108</v>
      </c>
      <c r="AI190" s="23" t="s">
        <v>108</v>
      </c>
      <c r="AJ190" s="22" t="s">
        <v>108</v>
      </c>
      <c r="AK190" s="5" t="s">
        <v>108</v>
      </c>
      <c r="AL190" s="5" t="s">
        <v>108</v>
      </c>
      <c r="AM190" s="5" t="s">
        <v>108</v>
      </c>
      <c r="AN190" s="5" t="s">
        <v>108</v>
      </c>
      <c r="AO190" s="5" t="s">
        <v>108</v>
      </c>
      <c r="AP190" s="5" t="s">
        <v>108</v>
      </c>
      <c r="AQ190" s="5" t="s">
        <v>108</v>
      </c>
      <c r="AR190" s="5" t="s">
        <v>108</v>
      </c>
      <c r="AS190" s="5" t="s">
        <v>108</v>
      </c>
      <c r="AT190" s="5" t="s">
        <v>108</v>
      </c>
      <c r="AU190" s="5" t="s">
        <v>108</v>
      </c>
      <c r="AV190" s="5" t="s">
        <v>108</v>
      </c>
      <c r="AW190" s="5" t="s">
        <v>108</v>
      </c>
      <c r="AX190" s="5" t="s">
        <v>108</v>
      </c>
      <c r="AY190" s="5" t="s">
        <v>108</v>
      </c>
      <c r="AZ190" s="5" t="s">
        <v>108</v>
      </c>
      <c r="BA190" s="5" t="s">
        <v>108</v>
      </c>
      <c r="BB190" s="5" t="s">
        <v>108</v>
      </c>
      <c r="BC190" s="5" t="s">
        <v>108</v>
      </c>
      <c r="BD190" s="5" t="s">
        <v>108</v>
      </c>
      <c r="BE190" s="5" t="s">
        <v>108</v>
      </c>
      <c r="BF190" s="5" t="s">
        <v>108</v>
      </c>
      <c r="BG190" s="5" t="s">
        <v>108</v>
      </c>
      <c r="BH190" s="5" t="s">
        <v>108</v>
      </c>
      <c r="BI190" s="5" t="s">
        <v>108</v>
      </c>
      <c r="BJ190" s="5" t="s">
        <v>108</v>
      </c>
      <c r="BK190" s="5" t="s">
        <v>108</v>
      </c>
      <c r="BL190" s="5" t="s">
        <v>108</v>
      </c>
      <c r="BM190" s="5" t="s">
        <v>108</v>
      </c>
      <c r="BN190" s="5" t="s">
        <v>108</v>
      </c>
      <c r="BO190" s="5" t="s">
        <v>108</v>
      </c>
      <c r="BP190" s="5" t="s">
        <v>108</v>
      </c>
      <c r="BQ190" s="5" t="s">
        <v>108</v>
      </c>
      <c r="BR190" s="5" t="s">
        <v>108</v>
      </c>
      <c r="BS190" s="5" t="s">
        <v>108</v>
      </c>
      <c r="BT190" s="5" t="s">
        <v>108</v>
      </c>
      <c r="BU190" s="5" t="s">
        <v>108</v>
      </c>
      <c r="BV190" s="5" t="s">
        <v>108</v>
      </c>
      <c r="BW190" s="5" t="s">
        <v>108</v>
      </c>
      <c r="BX190" s="5" t="s">
        <v>108</v>
      </c>
      <c r="BY190" s="10" t="s">
        <v>108</v>
      </c>
      <c r="BZ190" s="10" t="s">
        <v>108</v>
      </c>
      <c r="CA190" s="5" t="s">
        <v>1825</v>
      </c>
      <c r="CB190" s="5" t="s">
        <v>108</v>
      </c>
      <c r="CC190" s="5" t="s">
        <v>108</v>
      </c>
      <c r="CD190" s="5" t="s">
        <v>108</v>
      </c>
      <c r="CE190" s="5" t="s">
        <v>108</v>
      </c>
      <c r="CF190" s="5" t="s">
        <v>108</v>
      </c>
      <c r="CG190" s="5" t="s">
        <v>108</v>
      </c>
      <c r="CH190" s="5" t="s">
        <v>108</v>
      </c>
      <c r="CI190" s="5" t="s">
        <v>108</v>
      </c>
      <c r="CJ190" s="5" t="s">
        <v>108</v>
      </c>
      <c r="CK190" s="5" t="s">
        <v>108</v>
      </c>
      <c r="CL190" s="5" t="s">
        <v>108</v>
      </c>
      <c r="CM190" s="5" t="s">
        <v>108</v>
      </c>
      <c r="CN190" s="5" t="s">
        <v>108</v>
      </c>
      <c r="CO190" s="5" t="s">
        <v>108</v>
      </c>
      <c r="CP190" s="5" t="s">
        <v>108</v>
      </c>
      <c r="CQ190" s="5" t="s">
        <v>108</v>
      </c>
      <c r="CR190" s="5" t="s">
        <v>108</v>
      </c>
      <c r="CS190" s="5" t="s">
        <v>1826</v>
      </c>
      <c r="CT190" s="5" t="s">
        <v>108</v>
      </c>
      <c r="CU190" s="5" t="s">
        <v>108</v>
      </c>
      <c r="CV190" s="5" t="s">
        <v>108</v>
      </c>
      <c r="CW190" s="5" t="s">
        <v>108</v>
      </c>
      <c r="CX190" s="5" t="s">
        <v>108</v>
      </c>
      <c r="CY190" s="13" t="s">
        <v>1827</v>
      </c>
      <c r="CZ190" s="6"/>
      <c r="DA190" s="6"/>
      <c r="DB190" s="6"/>
      <c r="DC190" s="6"/>
      <c r="DD190" s="6"/>
      <c r="DE190" s="6"/>
      <c r="DF190" s="6"/>
      <c r="DG190" s="6"/>
      <c r="DH190" s="6"/>
      <c r="DI190" s="6"/>
    </row>
    <row r="191">
      <c r="A191" s="5" t="s">
        <v>103</v>
      </c>
      <c r="B191" s="5" t="s">
        <v>1501</v>
      </c>
      <c r="C191" s="5" t="s">
        <v>1785</v>
      </c>
      <c r="D191" s="5">
        <v>3148.0</v>
      </c>
      <c r="E191" s="5" t="s">
        <v>108</v>
      </c>
      <c r="F191" s="5">
        <v>2001.0</v>
      </c>
      <c r="G191" s="5" t="s">
        <v>138</v>
      </c>
      <c r="H191" s="5">
        <v>20.0</v>
      </c>
      <c r="I191" s="5" t="s">
        <v>139</v>
      </c>
      <c r="J191" s="5" t="s">
        <v>127</v>
      </c>
      <c r="K191" s="5" t="s">
        <v>202</v>
      </c>
      <c r="L191" s="5" t="s">
        <v>108</v>
      </c>
      <c r="M191" s="5" t="s">
        <v>108</v>
      </c>
      <c r="N191" s="5">
        <v>1.0</v>
      </c>
      <c r="O191" s="29" t="s">
        <v>1828</v>
      </c>
      <c r="P191" s="5" t="s">
        <v>1829</v>
      </c>
      <c r="Q191" s="5" t="s">
        <v>1830</v>
      </c>
      <c r="R191" s="5" t="s">
        <v>1646</v>
      </c>
      <c r="S191" s="5" t="s">
        <v>1831</v>
      </c>
      <c r="T191" s="5">
        <v>45.796003</v>
      </c>
      <c r="U191" s="5">
        <v>-123.459205</v>
      </c>
      <c r="V191" s="5">
        <v>437.6576002</v>
      </c>
      <c r="W191" s="5" t="s">
        <v>108</v>
      </c>
      <c r="X191" s="5">
        <v>2330.0</v>
      </c>
      <c r="Y191" s="5" t="s">
        <v>108</v>
      </c>
      <c r="Z191" s="5" t="s">
        <v>170</v>
      </c>
      <c r="AA191" s="5" t="s">
        <v>159</v>
      </c>
      <c r="AB191" s="5">
        <v>13.0</v>
      </c>
      <c r="AC191" s="5" t="s">
        <v>287</v>
      </c>
      <c r="AD191" s="5" t="s">
        <v>108</v>
      </c>
      <c r="AE191" s="5" t="s">
        <v>108</v>
      </c>
      <c r="AF191" s="5" t="s">
        <v>108</v>
      </c>
      <c r="AG191" s="5" t="s">
        <v>108</v>
      </c>
      <c r="AH191" s="6">
        <f>4.5/60</f>
        <v>0.075</v>
      </c>
      <c r="AI191" s="23" t="s">
        <v>108</v>
      </c>
      <c r="AJ191" s="22" t="s">
        <v>1228</v>
      </c>
      <c r="AK191" s="5" t="s">
        <v>108</v>
      </c>
      <c r="AL191" s="5" t="s">
        <v>108</v>
      </c>
      <c r="AM191" s="5">
        <v>1.0</v>
      </c>
      <c r="AN191" s="5" t="s">
        <v>108</v>
      </c>
      <c r="AO191" s="5" t="s">
        <v>108</v>
      </c>
      <c r="AP191" s="5" t="s">
        <v>108</v>
      </c>
      <c r="AQ191" s="5" t="s">
        <v>108</v>
      </c>
      <c r="AR191" s="5" t="s">
        <v>108</v>
      </c>
      <c r="AS191" s="5" t="s">
        <v>108</v>
      </c>
      <c r="AT191" s="5" t="s">
        <v>108</v>
      </c>
      <c r="AU191" s="5" t="s">
        <v>108</v>
      </c>
      <c r="AV191" s="5" t="s">
        <v>108</v>
      </c>
      <c r="AW191" s="5" t="s">
        <v>108</v>
      </c>
      <c r="AX191" s="5" t="s">
        <v>108</v>
      </c>
      <c r="AY191" s="5" t="s">
        <v>108</v>
      </c>
      <c r="AZ191" s="5" t="s">
        <v>108</v>
      </c>
      <c r="BA191" s="5" t="s">
        <v>108</v>
      </c>
      <c r="BB191" s="5" t="s">
        <v>108</v>
      </c>
      <c r="BC191" s="5" t="s">
        <v>108</v>
      </c>
      <c r="BD191" s="5" t="s">
        <v>108</v>
      </c>
      <c r="BE191" s="5" t="s">
        <v>108</v>
      </c>
      <c r="BF191" s="5" t="s">
        <v>108</v>
      </c>
      <c r="BG191" s="5" t="s">
        <v>108</v>
      </c>
      <c r="BH191" s="5" t="s">
        <v>108</v>
      </c>
      <c r="BI191" s="5" t="s">
        <v>108</v>
      </c>
      <c r="BJ191" s="5" t="s">
        <v>108</v>
      </c>
      <c r="BK191" s="5" t="s">
        <v>108</v>
      </c>
      <c r="BL191" s="5" t="s">
        <v>108</v>
      </c>
      <c r="BM191" s="5" t="s">
        <v>108</v>
      </c>
      <c r="BN191" s="5" t="s">
        <v>108</v>
      </c>
      <c r="BO191" s="5" t="s">
        <v>108</v>
      </c>
      <c r="BP191" s="5" t="s">
        <v>108</v>
      </c>
      <c r="BQ191" s="5" t="s">
        <v>108</v>
      </c>
      <c r="BR191" s="5" t="s">
        <v>108</v>
      </c>
      <c r="BS191" s="5" t="s">
        <v>108</v>
      </c>
      <c r="BT191" s="5" t="s">
        <v>108</v>
      </c>
      <c r="BU191" s="5" t="s">
        <v>108</v>
      </c>
      <c r="BV191" s="5" t="s">
        <v>108</v>
      </c>
      <c r="BW191" s="5" t="s">
        <v>108</v>
      </c>
      <c r="BX191" s="5" t="s">
        <v>108</v>
      </c>
      <c r="BY191" s="10" t="s">
        <v>108</v>
      </c>
      <c r="BZ191" s="10" t="s">
        <v>108</v>
      </c>
      <c r="CA191" s="5" t="s">
        <v>1049</v>
      </c>
      <c r="CB191" s="5" t="s">
        <v>108</v>
      </c>
      <c r="CC191" s="5" t="s">
        <v>108</v>
      </c>
      <c r="CD191" s="5" t="s">
        <v>108</v>
      </c>
      <c r="CE191" s="5" t="s">
        <v>108</v>
      </c>
      <c r="CF191" s="5" t="s">
        <v>108</v>
      </c>
      <c r="CG191" s="5" t="s">
        <v>108</v>
      </c>
      <c r="CH191" s="5" t="s">
        <v>108</v>
      </c>
      <c r="CI191" s="5" t="s">
        <v>108</v>
      </c>
      <c r="CJ191" s="5" t="s">
        <v>108</v>
      </c>
      <c r="CK191" s="5" t="s">
        <v>108</v>
      </c>
      <c r="CL191" s="5" t="s">
        <v>108</v>
      </c>
      <c r="CM191" s="5" t="s">
        <v>108</v>
      </c>
      <c r="CN191" s="5" t="s">
        <v>108</v>
      </c>
      <c r="CO191" s="5" t="s">
        <v>108</v>
      </c>
      <c r="CP191" s="5" t="s">
        <v>108</v>
      </c>
      <c r="CQ191" s="5" t="s">
        <v>108</v>
      </c>
      <c r="CR191" s="5" t="s">
        <v>108</v>
      </c>
      <c r="CS191" s="5" t="s">
        <v>108</v>
      </c>
      <c r="CT191" s="29" t="s">
        <v>1832</v>
      </c>
      <c r="CU191" s="5" t="s">
        <v>121</v>
      </c>
      <c r="CV191" s="5" t="s">
        <v>108</v>
      </c>
      <c r="CW191" s="5" t="s">
        <v>108</v>
      </c>
      <c r="CX191" s="5" t="s">
        <v>108</v>
      </c>
      <c r="CY191" s="13" t="s">
        <v>1833</v>
      </c>
      <c r="CZ191" s="6"/>
      <c r="DA191" s="6"/>
      <c r="DB191" s="6"/>
      <c r="DC191" s="6"/>
      <c r="DD191" s="6"/>
      <c r="DE191" s="6"/>
      <c r="DF191" s="6"/>
      <c r="DG191" s="6"/>
      <c r="DH191" s="6"/>
      <c r="DI191" s="6"/>
    </row>
    <row r="192">
      <c r="A192" s="5" t="s">
        <v>103</v>
      </c>
      <c r="B192" s="5" t="s">
        <v>1501</v>
      </c>
      <c r="C192" s="5" t="s">
        <v>1785</v>
      </c>
      <c r="D192" s="5">
        <v>9547.0</v>
      </c>
      <c r="E192" s="5" t="s">
        <v>108</v>
      </c>
      <c r="F192" s="5">
        <v>2004.0</v>
      </c>
      <c r="G192" s="5" t="s">
        <v>166</v>
      </c>
      <c r="H192" s="5" t="s">
        <v>108</v>
      </c>
      <c r="I192" s="5" t="s">
        <v>153</v>
      </c>
      <c r="J192" s="5" t="s">
        <v>127</v>
      </c>
      <c r="K192" s="5" t="s">
        <v>202</v>
      </c>
      <c r="L192" s="5" t="s">
        <v>108</v>
      </c>
      <c r="M192" s="5" t="s">
        <v>108</v>
      </c>
      <c r="N192" s="5">
        <v>2.0</v>
      </c>
      <c r="O192" s="29" t="s">
        <v>1834</v>
      </c>
      <c r="P192" s="5" t="s">
        <v>1835</v>
      </c>
      <c r="Q192" s="5" t="s">
        <v>1836</v>
      </c>
      <c r="R192" s="5" t="s">
        <v>1837</v>
      </c>
      <c r="S192" s="5" t="s">
        <v>1838</v>
      </c>
      <c r="T192" s="5" t="s">
        <v>108</v>
      </c>
      <c r="U192" s="5" t="s">
        <v>108</v>
      </c>
      <c r="V192" s="5" t="s">
        <v>108</v>
      </c>
      <c r="W192" s="5" t="s">
        <v>108</v>
      </c>
      <c r="X192" s="5">
        <v>607.0</v>
      </c>
      <c r="Y192" s="5" t="s">
        <v>108</v>
      </c>
      <c r="Z192" s="5" t="s">
        <v>170</v>
      </c>
      <c r="AA192" s="5" t="s">
        <v>108</v>
      </c>
      <c r="AB192" s="5" t="s">
        <v>108</v>
      </c>
      <c r="AC192" s="5" t="s">
        <v>1839</v>
      </c>
      <c r="AD192" s="5" t="s">
        <v>1840</v>
      </c>
      <c r="AE192" s="5" t="s">
        <v>108</v>
      </c>
      <c r="AF192" s="5" t="s">
        <v>108</v>
      </c>
      <c r="AG192" s="5" t="s">
        <v>108</v>
      </c>
      <c r="AH192" s="5" t="s">
        <v>108</v>
      </c>
      <c r="AI192" s="23" t="s">
        <v>108</v>
      </c>
      <c r="AJ192" s="22" t="s">
        <v>108</v>
      </c>
      <c r="AK192" s="5" t="s">
        <v>108</v>
      </c>
      <c r="AL192" s="5" t="s">
        <v>108</v>
      </c>
      <c r="AM192" s="5" t="s">
        <v>108</v>
      </c>
      <c r="AN192" s="5" t="s">
        <v>108</v>
      </c>
      <c r="AO192" s="5" t="s">
        <v>108</v>
      </c>
      <c r="AP192" s="5" t="s">
        <v>108</v>
      </c>
      <c r="AQ192" s="5" t="s">
        <v>108</v>
      </c>
      <c r="AR192" s="5" t="s">
        <v>108</v>
      </c>
      <c r="AS192" s="5" t="s">
        <v>108</v>
      </c>
      <c r="AT192" s="5" t="s">
        <v>108</v>
      </c>
      <c r="AU192" s="5" t="s">
        <v>108</v>
      </c>
      <c r="AV192" s="5" t="s">
        <v>108</v>
      </c>
      <c r="AW192" s="5" t="s">
        <v>108</v>
      </c>
      <c r="AX192" s="5" t="s">
        <v>108</v>
      </c>
      <c r="AY192" s="5" t="s">
        <v>108</v>
      </c>
      <c r="AZ192" s="5" t="s">
        <v>108</v>
      </c>
      <c r="BA192" s="5" t="s">
        <v>108</v>
      </c>
      <c r="BB192" s="5" t="s">
        <v>108</v>
      </c>
      <c r="BC192" s="5" t="s">
        <v>108</v>
      </c>
      <c r="BD192" s="5" t="s">
        <v>108</v>
      </c>
      <c r="BE192" s="5" t="s">
        <v>108</v>
      </c>
      <c r="BF192" s="5" t="s">
        <v>108</v>
      </c>
      <c r="BG192" s="5" t="s">
        <v>108</v>
      </c>
      <c r="BH192" s="5" t="s">
        <v>108</v>
      </c>
      <c r="BI192" s="5" t="s">
        <v>108</v>
      </c>
      <c r="BJ192" s="5" t="s">
        <v>108</v>
      </c>
      <c r="BK192" s="5" t="s">
        <v>108</v>
      </c>
      <c r="BL192" s="5" t="s">
        <v>108</v>
      </c>
      <c r="BM192" s="5" t="s">
        <v>108</v>
      </c>
      <c r="BN192" s="5" t="s">
        <v>108</v>
      </c>
      <c r="BO192" s="5" t="s">
        <v>108</v>
      </c>
      <c r="BP192" s="5" t="s">
        <v>108</v>
      </c>
      <c r="BQ192" s="5" t="s">
        <v>108</v>
      </c>
      <c r="BR192" s="5" t="s">
        <v>108</v>
      </c>
      <c r="BS192" s="5" t="s">
        <v>108</v>
      </c>
      <c r="BT192" s="5" t="s">
        <v>108</v>
      </c>
      <c r="BU192" s="5" t="s">
        <v>108</v>
      </c>
      <c r="BV192" s="5" t="s">
        <v>108</v>
      </c>
      <c r="BW192" s="5" t="s">
        <v>108</v>
      </c>
      <c r="BX192" s="5" t="s">
        <v>108</v>
      </c>
      <c r="BY192" s="10" t="s">
        <v>108</v>
      </c>
      <c r="BZ192" s="10" t="s">
        <v>108</v>
      </c>
      <c r="CA192" s="5" t="s">
        <v>1577</v>
      </c>
      <c r="CB192" s="5" t="s">
        <v>108</v>
      </c>
      <c r="CC192" s="5" t="s">
        <v>108</v>
      </c>
      <c r="CD192" s="5" t="s">
        <v>108</v>
      </c>
      <c r="CE192" s="5" t="s">
        <v>108</v>
      </c>
      <c r="CF192" s="5" t="s">
        <v>108</v>
      </c>
      <c r="CG192" s="5" t="s">
        <v>108</v>
      </c>
      <c r="CH192" s="5" t="s">
        <v>108</v>
      </c>
      <c r="CI192" s="5" t="s">
        <v>108</v>
      </c>
      <c r="CJ192" s="5" t="s">
        <v>108</v>
      </c>
      <c r="CK192" s="5" t="s">
        <v>108</v>
      </c>
      <c r="CL192" s="5" t="s">
        <v>108</v>
      </c>
      <c r="CM192" s="5" t="s">
        <v>108</v>
      </c>
      <c r="CN192" s="5" t="s">
        <v>108</v>
      </c>
      <c r="CO192" s="5" t="s">
        <v>108</v>
      </c>
      <c r="CP192" s="5" t="s">
        <v>108</v>
      </c>
      <c r="CQ192" s="5" t="s">
        <v>108</v>
      </c>
      <c r="CR192" s="5" t="s">
        <v>108</v>
      </c>
      <c r="CS192" s="5" t="s">
        <v>1841</v>
      </c>
      <c r="CT192" s="29" t="s">
        <v>1842</v>
      </c>
      <c r="CU192" s="5" t="s">
        <v>108</v>
      </c>
      <c r="CV192" s="5" t="s">
        <v>108</v>
      </c>
      <c r="CW192" s="5" t="s">
        <v>108</v>
      </c>
      <c r="CX192" s="5" t="s">
        <v>108</v>
      </c>
      <c r="CY192" s="13" t="s">
        <v>1843</v>
      </c>
      <c r="CZ192" s="6"/>
      <c r="DA192" s="6"/>
      <c r="DB192" s="6"/>
      <c r="DC192" s="6"/>
      <c r="DD192" s="6"/>
      <c r="DE192" s="6"/>
      <c r="DF192" s="6"/>
      <c r="DG192" s="6"/>
      <c r="DH192" s="6"/>
      <c r="DI192" s="6"/>
    </row>
    <row r="193">
      <c r="A193" s="5" t="s">
        <v>103</v>
      </c>
      <c r="B193" s="5" t="s">
        <v>1501</v>
      </c>
      <c r="C193" s="5" t="s">
        <v>1785</v>
      </c>
      <c r="D193" s="5">
        <v>24328.0</v>
      </c>
      <c r="E193" s="5" t="s">
        <v>1503</v>
      </c>
      <c r="F193" s="5">
        <v>2008.0</v>
      </c>
      <c r="G193" s="5" t="s">
        <v>200</v>
      </c>
      <c r="H193" s="5">
        <v>1.0</v>
      </c>
      <c r="I193" s="5" t="s">
        <v>153</v>
      </c>
      <c r="J193" s="5" t="s">
        <v>127</v>
      </c>
      <c r="K193" s="5" t="s">
        <v>202</v>
      </c>
      <c r="L193" s="5" t="s">
        <v>108</v>
      </c>
      <c r="M193" s="5" t="s">
        <v>203</v>
      </c>
      <c r="N193" s="5">
        <v>2.0</v>
      </c>
      <c r="O193" s="29" t="s">
        <v>1844</v>
      </c>
      <c r="P193" s="5" t="s">
        <v>1845</v>
      </c>
      <c r="Q193" s="5" t="s">
        <v>1818</v>
      </c>
      <c r="R193" s="5" t="s">
        <v>1806</v>
      </c>
      <c r="S193" s="5" t="s">
        <v>1846</v>
      </c>
      <c r="T193" s="5">
        <v>45.9653131</v>
      </c>
      <c r="U193" s="5">
        <v>-123.9263421</v>
      </c>
      <c r="V193" s="5">
        <v>6.27</v>
      </c>
      <c r="W193" s="5" t="s">
        <v>108</v>
      </c>
      <c r="X193" s="5">
        <v>235.0</v>
      </c>
      <c r="Y193" s="5" t="s">
        <v>108</v>
      </c>
      <c r="Z193" s="5" t="s">
        <v>285</v>
      </c>
      <c r="AA193" s="5" t="s">
        <v>1847</v>
      </c>
      <c r="AB193" s="5">
        <v>0.0</v>
      </c>
      <c r="AC193" s="5" t="s">
        <v>1848</v>
      </c>
      <c r="AD193" s="5" t="s">
        <v>108</v>
      </c>
      <c r="AE193" s="5" t="s">
        <v>108</v>
      </c>
      <c r="AF193" s="5" t="s">
        <v>108</v>
      </c>
      <c r="AG193" s="5" t="s">
        <v>108</v>
      </c>
      <c r="AH193" s="5">
        <v>25.0</v>
      </c>
      <c r="AI193" s="28">
        <f t="shared" ref="AI193:AI196" si="51">CONVERT(AJ193, "ft", "m")</f>
        <v>50.292</v>
      </c>
      <c r="AJ193" s="22">
        <v>165.0</v>
      </c>
      <c r="AK193" s="24">
        <f t="shared" ref="AK193:AK196" si="52">CONVERT(AJ193, "ft", "yd")</f>
        <v>55</v>
      </c>
      <c r="AL193" s="5" t="s">
        <v>108</v>
      </c>
      <c r="AM193" s="5">
        <v>1.0</v>
      </c>
      <c r="AN193" s="5" t="s">
        <v>108</v>
      </c>
      <c r="AO193" s="5" t="s">
        <v>108</v>
      </c>
      <c r="AP193" s="5" t="s">
        <v>108</v>
      </c>
      <c r="AQ193" s="5" t="s">
        <v>108</v>
      </c>
      <c r="AR193" s="5" t="s">
        <v>108</v>
      </c>
      <c r="AS193" s="5" t="s">
        <v>108</v>
      </c>
      <c r="AT193" s="5" t="s">
        <v>108</v>
      </c>
      <c r="AU193" s="5" t="s">
        <v>108</v>
      </c>
      <c r="AV193" s="5" t="s">
        <v>108</v>
      </c>
      <c r="AW193" s="5" t="s">
        <v>108</v>
      </c>
      <c r="AX193" s="5" t="s">
        <v>108</v>
      </c>
      <c r="AY193" s="5" t="s">
        <v>108</v>
      </c>
      <c r="AZ193" s="5" t="s">
        <v>108</v>
      </c>
      <c r="BA193" s="5" t="s">
        <v>108</v>
      </c>
      <c r="BB193" s="5" t="s">
        <v>108</v>
      </c>
      <c r="BC193" s="5" t="s">
        <v>108</v>
      </c>
      <c r="BD193" s="5" t="s">
        <v>108</v>
      </c>
      <c r="BE193" s="5" t="s">
        <v>108</v>
      </c>
      <c r="BF193" s="5" t="s">
        <v>108</v>
      </c>
      <c r="BG193" s="5" t="s">
        <v>108</v>
      </c>
      <c r="BH193" s="5" t="s">
        <v>108</v>
      </c>
      <c r="BI193" s="5" t="s">
        <v>108</v>
      </c>
      <c r="BJ193" s="5" t="s">
        <v>108</v>
      </c>
      <c r="BK193" s="5" t="s">
        <v>108</v>
      </c>
      <c r="BL193" s="5" t="s">
        <v>108</v>
      </c>
      <c r="BM193" s="5" t="s">
        <v>108</v>
      </c>
      <c r="BN193" s="5" t="s">
        <v>108</v>
      </c>
      <c r="BO193" s="5" t="s">
        <v>108</v>
      </c>
      <c r="BP193" s="5" t="s">
        <v>108</v>
      </c>
      <c r="BQ193" s="5" t="s">
        <v>108</v>
      </c>
      <c r="BR193" s="5" t="s">
        <v>108</v>
      </c>
      <c r="BS193" s="5" t="s">
        <v>108</v>
      </c>
      <c r="BT193" s="5" t="s">
        <v>108</v>
      </c>
      <c r="BU193" s="5" t="s">
        <v>1849</v>
      </c>
      <c r="BV193" s="5" t="s">
        <v>108</v>
      </c>
      <c r="BW193" s="5" t="s">
        <v>1358</v>
      </c>
      <c r="BX193" s="5" t="s">
        <v>108</v>
      </c>
      <c r="BY193" s="10" t="s">
        <v>108</v>
      </c>
      <c r="BZ193" s="10" t="s">
        <v>108</v>
      </c>
      <c r="CA193" s="5" t="s">
        <v>1850</v>
      </c>
      <c r="CB193" s="5" t="s">
        <v>108</v>
      </c>
      <c r="CC193" s="5" t="s">
        <v>108</v>
      </c>
      <c r="CD193" s="5" t="s">
        <v>108</v>
      </c>
      <c r="CE193" s="5" t="s">
        <v>108</v>
      </c>
      <c r="CF193" s="5" t="s">
        <v>108</v>
      </c>
      <c r="CG193" s="5" t="s">
        <v>108</v>
      </c>
      <c r="CH193" s="5" t="s">
        <v>108</v>
      </c>
      <c r="CI193" s="5" t="s">
        <v>108</v>
      </c>
      <c r="CJ193" s="5" t="s">
        <v>108</v>
      </c>
      <c r="CK193" s="5" t="s">
        <v>108</v>
      </c>
      <c r="CL193" s="5" t="s">
        <v>108</v>
      </c>
      <c r="CM193" s="5" t="s">
        <v>108</v>
      </c>
      <c r="CN193" s="5" t="s">
        <v>108</v>
      </c>
      <c r="CO193" s="5" t="s">
        <v>108</v>
      </c>
      <c r="CP193" s="5" t="s">
        <v>108</v>
      </c>
      <c r="CQ193" s="5" t="s">
        <v>108</v>
      </c>
      <c r="CR193" s="5" t="s">
        <v>108</v>
      </c>
      <c r="CS193" s="5" t="s">
        <v>108</v>
      </c>
      <c r="CT193" s="29" t="s">
        <v>1851</v>
      </c>
      <c r="CU193" s="5" t="s">
        <v>121</v>
      </c>
      <c r="CV193" s="5" t="s">
        <v>108</v>
      </c>
      <c r="CW193" s="5" t="s">
        <v>108</v>
      </c>
      <c r="CX193" s="5" t="s">
        <v>108</v>
      </c>
      <c r="CY193" s="13" t="s">
        <v>1852</v>
      </c>
      <c r="CZ193" s="6"/>
      <c r="DA193" s="6"/>
      <c r="DB193" s="6"/>
      <c r="DC193" s="6"/>
      <c r="DD193" s="6"/>
      <c r="DE193" s="6"/>
      <c r="DF193" s="6"/>
      <c r="DG193" s="6"/>
      <c r="DH193" s="6"/>
      <c r="DI193" s="6"/>
    </row>
    <row r="194">
      <c r="A194" s="5" t="s">
        <v>103</v>
      </c>
      <c r="B194" s="5" t="s">
        <v>1501</v>
      </c>
      <c r="C194" s="5" t="s">
        <v>1853</v>
      </c>
      <c r="D194" s="5">
        <v>7957.0</v>
      </c>
      <c r="E194" s="5" t="s">
        <v>106</v>
      </c>
      <c r="F194" s="5">
        <v>2003.0</v>
      </c>
      <c r="G194" s="5" t="s">
        <v>244</v>
      </c>
      <c r="H194" s="5">
        <v>9.0</v>
      </c>
      <c r="I194" s="5" t="s">
        <v>139</v>
      </c>
      <c r="J194" s="5" t="s">
        <v>127</v>
      </c>
      <c r="K194" s="5" t="s">
        <v>202</v>
      </c>
      <c r="L194" s="5" t="s">
        <v>108</v>
      </c>
      <c r="M194" s="5" t="s">
        <v>108</v>
      </c>
      <c r="N194" s="5">
        <v>2.0</v>
      </c>
      <c r="O194" s="29" t="s">
        <v>1854</v>
      </c>
      <c r="P194" s="5" t="s">
        <v>1855</v>
      </c>
      <c r="Q194" s="5" t="s">
        <v>1856</v>
      </c>
      <c r="R194" s="5" t="s">
        <v>1857</v>
      </c>
      <c r="S194" s="5" t="s">
        <v>108</v>
      </c>
      <c r="T194" s="5">
        <v>45.825103</v>
      </c>
      <c r="U194" s="5">
        <v>-123.2831573</v>
      </c>
      <c r="V194" s="5">
        <v>284.15</v>
      </c>
      <c r="W194" s="5" t="s">
        <v>108</v>
      </c>
      <c r="X194" s="5">
        <v>800.0</v>
      </c>
      <c r="Y194" s="5" t="s">
        <v>108</v>
      </c>
      <c r="Z194" s="5" t="s">
        <v>170</v>
      </c>
      <c r="AA194" s="5" t="s">
        <v>550</v>
      </c>
      <c r="AB194" s="5">
        <v>100.0</v>
      </c>
      <c r="AC194" s="5" t="s">
        <v>1858</v>
      </c>
      <c r="AD194" s="5" t="s">
        <v>1859</v>
      </c>
      <c r="AE194" s="5" t="s">
        <v>108</v>
      </c>
      <c r="AF194" s="5" t="s">
        <v>108</v>
      </c>
      <c r="AG194" s="5" t="s">
        <v>108</v>
      </c>
      <c r="AH194" s="5">
        <v>10.0</v>
      </c>
      <c r="AI194" s="28">
        <f t="shared" si="51"/>
        <v>251.46</v>
      </c>
      <c r="AJ194" s="22">
        <v>825.0</v>
      </c>
      <c r="AK194" s="24">
        <f t="shared" si="52"/>
        <v>275</v>
      </c>
      <c r="AL194" s="5" t="s">
        <v>108</v>
      </c>
      <c r="AM194" s="5">
        <v>1.0</v>
      </c>
      <c r="AN194" s="5" t="s">
        <v>108</v>
      </c>
      <c r="AO194" s="5" t="s">
        <v>108</v>
      </c>
      <c r="AP194" s="5" t="s">
        <v>108</v>
      </c>
      <c r="AQ194" s="5" t="s">
        <v>108</v>
      </c>
      <c r="AR194" s="5" t="s">
        <v>108</v>
      </c>
      <c r="AS194" s="5" t="s">
        <v>108</v>
      </c>
      <c r="AT194" s="5" t="s">
        <v>108</v>
      </c>
      <c r="AU194" s="5" t="s">
        <v>108</v>
      </c>
      <c r="AV194" s="5" t="s">
        <v>108</v>
      </c>
      <c r="AW194" s="5" t="s">
        <v>108</v>
      </c>
      <c r="AX194" s="5" t="s">
        <v>108</v>
      </c>
      <c r="AY194" s="5" t="s">
        <v>108</v>
      </c>
      <c r="AZ194" s="5" t="s">
        <v>108</v>
      </c>
      <c r="BA194" s="5" t="s">
        <v>108</v>
      </c>
      <c r="BB194" s="5" t="s">
        <v>108</v>
      </c>
      <c r="BC194" s="5" t="s">
        <v>108</v>
      </c>
      <c r="BD194" s="5" t="s">
        <v>108</v>
      </c>
      <c r="BE194" s="5" t="s">
        <v>108</v>
      </c>
      <c r="BF194" s="5" t="s">
        <v>108</v>
      </c>
      <c r="BG194" s="5" t="s">
        <v>108</v>
      </c>
      <c r="BH194" s="5" t="s">
        <v>108</v>
      </c>
      <c r="BI194" s="5" t="s">
        <v>108</v>
      </c>
      <c r="BJ194" s="5" t="s">
        <v>108</v>
      </c>
      <c r="BK194" s="5" t="s">
        <v>108</v>
      </c>
      <c r="BL194" s="5" t="s">
        <v>108</v>
      </c>
      <c r="BM194" s="5" t="s">
        <v>108</v>
      </c>
      <c r="BN194" s="5" t="s">
        <v>108</v>
      </c>
      <c r="BO194" s="5" t="s">
        <v>108</v>
      </c>
      <c r="BP194" s="5" t="s">
        <v>108</v>
      </c>
      <c r="BQ194" s="5" t="s">
        <v>108</v>
      </c>
      <c r="BR194" s="5" t="s">
        <v>108</v>
      </c>
      <c r="BS194" s="5" t="s">
        <v>108</v>
      </c>
      <c r="BT194" s="5" t="s">
        <v>108</v>
      </c>
      <c r="BU194" s="5" t="s">
        <v>108</v>
      </c>
      <c r="BV194" s="5" t="s">
        <v>108</v>
      </c>
      <c r="BW194" s="5" t="s">
        <v>108</v>
      </c>
      <c r="BX194" s="5" t="s">
        <v>108</v>
      </c>
      <c r="BY194" s="10" t="s">
        <v>108</v>
      </c>
      <c r="BZ194" s="10" t="s">
        <v>108</v>
      </c>
      <c r="CA194" s="5" t="s">
        <v>371</v>
      </c>
      <c r="CB194" s="5" t="s">
        <v>108</v>
      </c>
      <c r="CC194" s="5" t="s">
        <v>108</v>
      </c>
      <c r="CD194" s="5" t="s">
        <v>108</v>
      </c>
      <c r="CE194" s="5" t="s">
        <v>108</v>
      </c>
      <c r="CF194" s="5" t="s">
        <v>108</v>
      </c>
      <c r="CG194" s="5" t="s">
        <v>108</v>
      </c>
      <c r="CH194" s="5" t="s">
        <v>108</v>
      </c>
      <c r="CI194" s="5" t="s">
        <v>108</v>
      </c>
      <c r="CJ194" s="5" t="s">
        <v>108</v>
      </c>
      <c r="CK194" s="5" t="s">
        <v>108</v>
      </c>
      <c r="CL194" s="5" t="s">
        <v>108</v>
      </c>
      <c r="CM194" s="5" t="s">
        <v>108</v>
      </c>
      <c r="CN194" s="5" t="s">
        <v>108</v>
      </c>
      <c r="CO194" s="5" t="s">
        <v>108</v>
      </c>
      <c r="CP194" s="5" t="s">
        <v>108</v>
      </c>
      <c r="CQ194" s="5" t="s">
        <v>108</v>
      </c>
      <c r="CR194" s="5" t="s">
        <v>108</v>
      </c>
      <c r="CS194" s="5" t="s">
        <v>1860</v>
      </c>
      <c r="CT194" s="29" t="s">
        <v>1861</v>
      </c>
      <c r="CU194" s="5" t="s">
        <v>121</v>
      </c>
      <c r="CV194" s="5" t="s">
        <v>108</v>
      </c>
      <c r="CW194" s="5" t="s">
        <v>108</v>
      </c>
      <c r="CX194" s="5" t="s">
        <v>108</v>
      </c>
      <c r="CY194" s="13" t="s">
        <v>1862</v>
      </c>
      <c r="CZ194" s="6"/>
      <c r="DA194" s="6"/>
      <c r="DB194" s="6"/>
      <c r="DC194" s="6"/>
      <c r="DD194" s="6"/>
      <c r="DE194" s="6"/>
      <c r="DF194" s="6"/>
      <c r="DG194" s="6"/>
      <c r="DH194" s="6"/>
      <c r="DI194" s="6"/>
    </row>
    <row r="195">
      <c r="A195" s="5" t="s">
        <v>103</v>
      </c>
      <c r="B195" s="5" t="s">
        <v>1501</v>
      </c>
      <c r="C195" s="5" t="s">
        <v>1853</v>
      </c>
      <c r="D195" s="5">
        <v>9204.0</v>
      </c>
      <c r="E195" s="5" t="s">
        <v>108</v>
      </c>
      <c r="F195" s="5">
        <v>2004.0</v>
      </c>
      <c r="G195" s="5" t="s">
        <v>200</v>
      </c>
      <c r="H195" s="5">
        <v>6.0</v>
      </c>
      <c r="I195" s="5" t="s">
        <v>153</v>
      </c>
      <c r="J195" s="5" t="s">
        <v>127</v>
      </c>
      <c r="K195" s="5" t="s">
        <v>202</v>
      </c>
      <c r="L195" s="5" t="s">
        <v>108</v>
      </c>
      <c r="M195" s="5" t="s">
        <v>108</v>
      </c>
      <c r="N195" s="5">
        <v>1.0</v>
      </c>
      <c r="O195" s="29" t="s">
        <v>1863</v>
      </c>
      <c r="P195" s="5" t="s">
        <v>1864</v>
      </c>
      <c r="Q195" s="5" t="s">
        <v>1865</v>
      </c>
      <c r="R195" s="5" t="s">
        <v>1866</v>
      </c>
      <c r="S195" s="5" t="s">
        <v>108</v>
      </c>
      <c r="T195" s="5" t="s">
        <v>108</v>
      </c>
      <c r="U195" s="5" t="s">
        <v>108</v>
      </c>
      <c r="V195" s="5" t="s">
        <v>108</v>
      </c>
      <c r="W195" s="5" t="s">
        <v>108</v>
      </c>
      <c r="X195" s="5">
        <v>630.0</v>
      </c>
      <c r="Y195" s="5">
        <v>69.0</v>
      </c>
      <c r="Z195" s="5" t="s">
        <v>622</v>
      </c>
      <c r="AA195" s="5" t="s">
        <v>286</v>
      </c>
      <c r="AB195" s="5">
        <v>64.0</v>
      </c>
      <c r="AC195" s="5" t="s">
        <v>1867</v>
      </c>
      <c r="AD195" s="5" t="s">
        <v>108</v>
      </c>
      <c r="AE195" s="5" t="s">
        <v>108</v>
      </c>
      <c r="AF195" s="5" t="s">
        <v>108</v>
      </c>
      <c r="AG195" s="5" t="s">
        <v>108</v>
      </c>
      <c r="AH195" s="5" t="s">
        <v>108</v>
      </c>
      <c r="AI195" s="28">
        <f t="shared" si="51"/>
        <v>999.744</v>
      </c>
      <c r="AJ195" s="22">
        <v>3280.0</v>
      </c>
      <c r="AK195" s="24">
        <f t="shared" si="52"/>
        <v>1093.333333</v>
      </c>
      <c r="AL195" s="5" t="s">
        <v>108</v>
      </c>
      <c r="AM195" s="5">
        <v>1.0</v>
      </c>
      <c r="AN195" s="5" t="s">
        <v>108</v>
      </c>
      <c r="AO195" s="5" t="s">
        <v>108</v>
      </c>
      <c r="AP195" s="5" t="s">
        <v>108</v>
      </c>
      <c r="AQ195" s="5" t="s">
        <v>108</v>
      </c>
      <c r="AR195" s="5" t="s">
        <v>108</v>
      </c>
      <c r="AS195" s="5" t="s">
        <v>108</v>
      </c>
      <c r="AT195" s="5" t="s">
        <v>108</v>
      </c>
      <c r="AU195" s="5" t="s">
        <v>108</v>
      </c>
      <c r="AV195" s="5" t="s">
        <v>108</v>
      </c>
      <c r="AW195" s="5" t="s">
        <v>108</v>
      </c>
      <c r="AX195" s="5" t="s">
        <v>108</v>
      </c>
      <c r="AY195" s="5" t="s">
        <v>108</v>
      </c>
      <c r="AZ195" s="5" t="s">
        <v>108</v>
      </c>
      <c r="BA195" s="5" t="s">
        <v>108</v>
      </c>
      <c r="BB195" s="5" t="s">
        <v>108</v>
      </c>
      <c r="BC195" s="5" t="s">
        <v>108</v>
      </c>
      <c r="BD195" s="5" t="s">
        <v>108</v>
      </c>
      <c r="BE195" s="5" t="s">
        <v>108</v>
      </c>
      <c r="BF195" s="5" t="s">
        <v>108</v>
      </c>
      <c r="BG195" s="5" t="s">
        <v>108</v>
      </c>
      <c r="BH195" s="5" t="s">
        <v>108</v>
      </c>
      <c r="BI195" s="5" t="s">
        <v>108</v>
      </c>
      <c r="BJ195" s="5" t="s">
        <v>108</v>
      </c>
      <c r="BK195" s="5" t="s">
        <v>108</v>
      </c>
      <c r="BL195" s="5" t="s">
        <v>108</v>
      </c>
      <c r="BM195" s="5" t="s">
        <v>108</v>
      </c>
      <c r="BN195" s="5" t="s">
        <v>108</v>
      </c>
      <c r="BO195" s="5" t="s">
        <v>108</v>
      </c>
      <c r="BP195" s="5" t="s">
        <v>108</v>
      </c>
      <c r="BQ195" s="5" t="s">
        <v>108</v>
      </c>
      <c r="BR195" s="5" t="s">
        <v>108</v>
      </c>
      <c r="BS195" s="5" t="s">
        <v>108</v>
      </c>
      <c r="BT195" s="5" t="s">
        <v>108</v>
      </c>
      <c r="BU195" s="5" t="s">
        <v>108</v>
      </c>
      <c r="BV195" s="5" t="s">
        <v>108</v>
      </c>
      <c r="BW195" s="5" t="s">
        <v>108</v>
      </c>
      <c r="BX195" s="5" t="s">
        <v>108</v>
      </c>
      <c r="BY195" s="10" t="s">
        <v>108</v>
      </c>
      <c r="BZ195" s="10" t="s">
        <v>108</v>
      </c>
      <c r="CA195" s="5" t="s">
        <v>1049</v>
      </c>
      <c r="CB195" s="5" t="s">
        <v>108</v>
      </c>
      <c r="CC195" s="5" t="s">
        <v>108</v>
      </c>
      <c r="CD195" s="5" t="s">
        <v>108</v>
      </c>
      <c r="CE195" s="5" t="s">
        <v>108</v>
      </c>
      <c r="CF195" s="5" t="s">
        <v>108</v>
      </c>
      <c r="CG195" s="5" t="s">
        <v>108</v>
      </c>
      <c r="CH195" s="5" t="s">
        <v>108</v>
      </c>
      <c r="CI195" s="5" t="s">
        <v>108</v>
      </c>
      <c r="CJ195" s="5" t="s">
        <v>108</v>
      </c>
      <c r="CK195" s="5" t="s">
        <v>108</v>
      </c>
      <c r="CL195" s="5" t="s">
        <v>108</v>
      </c>
      <c r="CM195" s="5" t="s">
        <v>108</v>
      </c>
      <c r="CN195" s="5" t="s">
        <v>108</v>
      </c>
      <c r="CO195" s="5" t="s">
        <v>108</v>
      </c>
      <c r="CP195" s="5" t="s">
        <v>108</v>
      </c>
      <c r="CQ195" s="5" t="s">
        <v>108</v>
      </c>
      <c r="CR195" s="5" t="s">
        <v>108</v>
      </c>
      <c r="CS195" s="5" t="s">
        <v>108</v>
      </c>
      <c r="CT195" s="5" t="s">
        <v>108</v>
      </c>
      <c r="CU195" s="5" t="s">
        <v>108</v>
      </c>
      <c r="CV195" s="5" t="s">
        <v>108</v>
      </c>
      <c r="CW195" s="5" t="s">
        <v>108</v>
      </c>
      <c r="CX195" s="5" t="s">
        <v>108</v>
      </c>
      <c r="CY195" s="13" t="s">
        <v>1868</v>
      </c>
      <c r="CZ195" s="6"/>
      <c r="DA195" s="6"/>
      <c r="DB195" s="6"/>
      <c r="DC195" s="6"/>
      <c r="DD195" s="6"/>
      <c r="DE195" s="6"/>
      <c r="DF195" s="6"/>
      <c r="DG195" s="6"/>
      <c r="DH195" s="6"/>
      <c r="DI195" s="6"/>
    </row>
    <row r="196">
      <c r="A196" s="5" t="s">
        <v>103</v>
      </c>
      <c r="B196" s="5" t="s">
        <v>1501</v>
      </c>
      <c r="C196" s="5" t="s">
        <v>1853</v>
      </c>
      <c r="D196" s="5">
        <v>59632.0</v>
      </c>
      <c r="E196" s="5" t="s">
        <v>1742</v>
      </c>
      <c r="F196" s="5">
        <v>2018.0</v>
      </c>
      <c r="G196" s="5" t="s">
        <v>166</v>
      </c>
      <c r="H196" s="5">
        <v>24.0</v>
      </c>
      <c r="I196" s="5" t="s">
        <v>153</v>
      </c>
      <c r="J196" s="5" t="s">
        <v>110</v>
      </c>
      <c r="K196" s="5" t="s">
        <v>111</v>
      </c>
      <c r="L196" s="5" t="s">
        <v>108</v>
      </c>
      <c r="M196" s="5" t="s">
        <v>281</v>
      </c>
      <c r="N196" s="5">
        <v>1.0</v>
      </c>
      <c r="O196" s="29" t="s">
        <v>1869</v>
      </c>
      <c r="P196" s="5" t="s">
        <v>719</v>
      </c>
      <c r="Q196" s="5" t="s">
        <v>1856</v>
      </c>
      <c r="R196" s="5" t="s">
        <v>1870</v>
      </c>
      <c r="S196" s="5" t="s">
        <v>108</v>
      </c>
      <c r="T196" s="5" t="s">
        <v>108</v>
      </c>
      <c r="U196" s="5" t="s">
        <v>108</v>
      </c>
      <c r="V196" s="5" t="s">
        <v>108</v>
      </c>
      <c r="W196" s="5" t="s">
        <v>108</v>
      </c>
      <c r="X196" s="5">
        <v>730.0</v>
      </c>
      <c r="Y196" s="5" t="s">
        <v>108</v>
      </c>
      <c r="Z196" s="5" t="s">
        <v>108</v>
      </c>
      <c r="AA196" s="5" t="s">
        <v>144</v>
      </c>
      <c r="AB196" s="5">
        <v>87.0</v>
      </c>
      <c r="AC196" s="5" t="s">
        <v>1871</v>
      </c>
      <c r="AD196" s="5" t="s">
        <v>108</v>
      </c>
      <c r="AE196" s="5" t="s">
        <v>108</v>
      </c>
      <c r="AF196" s="5" t="s">
        <v>108</v>
      </c>
      <c r="AG196" s="5" t="s">
        <v>108</v>
      </c>
      <c r="AH196" s="5" t="s">
        <v>108</v>
      </c>
      <c r="AI196" s="28">
        <f t="shared" si="51"/>
        <v>6.096</v>
      </c>
      <c r="AJ196" s="22">
        <v>20.0</v>
      </c>
      <c r="AK196" s="24">
        <f t="shared" si="52"/>
        <v>6.666666667</v>
      </c>
      <c r="AL196" s="5" t="s">
        <v>108</v>
      </c>
      <c r="AM196" s="5">
        <v>1.0</v>
      </c>
      <c r="AN196" s="5">
        <v>7.0</v>
      </c>
      <c r="AO196" s="5" t="s">
        <v>108</v>
      </c>
      <c r="AP196" s="5" t="s">
        <v>108</v>
      </c>
      <c r="AQ196" s="5" t="s">
        <v>108</v>
      </c>
      <c r="AR196" s="5" t="s">
        <v>108</v>
      </c>
      <c r="AS196" s="5" t="s">
        <v>108</v>
      </c>
      <c r="AT196" s="5" t="s">
        <v>108</v>
      </c>
      <c r="AU196" s="5" t="s">
        <v>108</v>
      </c>
      <c r="AV196" s="5" t="s">
        <v>108</v>
      </c>
      <c r="AW196" s="5" t="s">
        <v>119</v>
      </c>
      <c r="AX196" s="5" t="s">
        <v>108</v>
      </c>
      <c r="AY196" s="5" t="s">
        <v>108</v>
      </c>
      <c r="AZ196" s="5" t="s">
        <v>108</v>
      </c>
      <c r="BA196" s="5" t="s">
        <v>108</v>
      </c>
      <c r="BB196" s="5" t="s">
        <v>108</v>
      </c>
      <c r="BC196" s="5" t="s">
        <v>108</v>
      </c>
      <c r="BD196" s="5" t="s">
        <v>108</v>
      </c>
      <c r="BE196" s="5" t="s">
        <v>108</v>
      </c>
      <c r="BF196" s="5" t="s">
        <v>108</v>
      </c>
      <c r="BG196" s="5" t="s">
        <v>108</v>
      </c>
      <c r="BH196" s="5" t="s">
        <v>108</v>
      </c>
      <c r="BI196" s="5" t="s">
        <v>108</v>
      </c>
      <c r="BJ196" s="5" t="s">
        <v>108</v>
      </c>
      <c r="BK196" s="5" t="s">
        <v>108</v>
      </c>
      <c r="BL196" s="5" t="s">
        <v>108</v>
      </c>
      <c r="BM196" s="5" t="s">
        <v>108</v>
      </c>
      <c r="BN196" s="5" t="s">
        <v>108</v>
      </c>
      <c r="BO196" s="5" t="s">
        <v>108</v>
      </c>
      <c r="BP196" s="5" t="s">
        <v>703</v>
      </c>
      <c r="BQ196" s="5" t="s">
        <v>108</v>
      </c>
      <c r="BR196" s="5" t="s">
        <v>121</v>
      </c>
      <c r="BS196" s="5" t="s">
        <v>1872</v>
      </c>
      <c r="BT196" s="5" t="s">
        <v>108</v>
      </c>
      <c r="BU196" s="5" t="s">
        <v>1873</v>
      </c>
      <c r="BV196" s="5" t="s">
        <v>108</v>
      </c>
      <c r="BW196" s="5" t="s">
        <v>1528</v>
      </c>
      <c r="BX196" s="5" t="s">
        <v>122</v>
      </c>
      <c r="BY196" s="10" t="s">
        <v>108</v>
      </c>
      <c r="BZ196" s="10" t="s">
        <v>108</v>
      </c>
      <c r="CA196" s="5" t="s">
        <v>108</v>
      </c>
      <c r="CB196" s="5" t="s">
        <v>108</v>
      </c>
      <c r="CC196" s="5" t="s">
        <v>108</v>
      </c>
      <c r="CD196" s="5" t="s">
        <v>108</v>
      </c>
      <c r="CE196" s="5" t="s">
        <v>108</v>
      </c>
      <c r="CF196" s="5" t="s">
        <v>108</v>
      </c>
      <c r="CG196" s="5" t="s">
        <v>108</v>
      </c>
      <c r="CH196" s="5" t="s">
        <v>108</v>
      </c>
      <c r="CI196" s="5" t="s">
        <v>108</v>
      </c>
      <c r="CJ196" s="5" t="s">
        <v>108</v>
      </c>
      <c r="CK196" s="5" t="s">
        <v>108</v>
      </c>
      <c r="CL196" s="5" t="s">
        <v>108</v>
      </c>
      <c r="CM196" s="5" t="s">
        <v>108</v>
      </c>
      <c r="CN196" s="5" t="s">
        <v>108</v>
      </c>
      <c r="CO196" s="5" t="s">
        <v>108</v>
      </c>
      <c r="CP196" s="5" t="s">
        <v>108</v>
      </c>
      <c r="CQ196" s="5" t="s">
        <v>108</v>
      </c>
      <c r="CR196" s="5" t="s">
        <v>108</v>
      </c>
      <c r="CS196" s="5" t="s">
        <v>108</v>
      </c>
      <c r="CT196" s="29" t="s">
        <v>1874</v>
      </c>
      <c r="CU196" s="5" t="s">
        <v>108</v>
      </c>
      <c r="CV196" s="5" t="s">
        <v>108</v>
      </c>
      <c r="CW196" s="5" t="s">
        <v>108</v>
      </c>
      <c r="CX196" s="5" t="s">
        <v>108</v>
      </c>
      <c r="CY196" s="13" t="s">
        <v>1875</v>
      </c>
      <c r="CZ196" s="6"/>
      <c r="DA196" s="6"/>
      <c r="DB196" s="6"/>
      <c r="DC196" s="6"/>
      <c r="DD196" s="6"/>
      <c r="DE196" s="6"/>
      <c r="DF196" s="6"/>
      <c r="DG196" s="6"/>
      <c r="DH196" s="6"/>
      <c r="DI196" s="6"/>
    </row>
    <row r="197">
      <c r="A197" s="5" t="s">
        <v>103</v>
      </c>
      <c r="B197" s="5" t="s">
        <v>1501</v>
      </c>
      <c r="C197" s="5" t="s">
        <v>1876</v>
      </c>
      <c r="D197" s="5">
        <v>8745.0</v>
      </c>
      <c r="E197" s="5" t="s">
        <v>106</v>
      </c>
      <c r="F197" s="5">
        <v>1949.0</v>
      </c>
      <c r="G197" s="5" t="s">
        <v>200</v>
      </c>
      <c r="H197" s="5" t="s">
        <v>108</v>
      </c>
      <c r="I197" s="5" t="s">
        <v>153</v>
      </c>
      <c r="J197" s="5" t="s">
        <v>110</v>
      </c>
      <c r="K197" s="5" t="s">
        <v>202</v>
      </c>
      <c r="L197" s="5" t="s">
        <v>111</v>
      </c>
      <c r="M197" s="5" t="s">
        <v>140</v>
      </c>
      <c r="N197" s="5">
        <v>2.0</v>
      </c>
      <c r="O197" s="29" t="s">
        <v>1877</v>
      </c>
      <c r="P197" s="5" t="s">
        <v>1878</v>
      </c>
      <c r="Q197" s="5" t="s">
        <v>1879</v>
      </c>
      <c r="R197" s="5" t="s">
        <v>1880</v>
      </c>
      <c r="S197" s="5" t="s">
        <v>1881</v>
      </c>
      <c r="T197" s="5" t="s">
        <v>108</v>
      </c>
      <c r="U197" s="5" t="s">
        <v>108</v>
      </c>
      <c r="V197" s="5" t="s">
        <v>108</v>
      </c>
      <c r="W197" s="5" t="s">
        <v>108</v>
      </c>
      <c r="X197" s="5">
        <v>207.0</v>
      </c>
      <c r="Y197" s="5" t="s">
        <v>108</v>
      </c>
      <c r="Z197" s="5" t="s">
        <v>170</v>
      </c>
      <c r="AA197" s="5" t="s">
        <v>171</v>
      </c>
      <c r="AB197" s="5" t="s">
        <v>1882</v>
      </c>
      <c r="AC197" s="5" t="s">
        <v>1883</v>
      </c>
      <c r="AD197" s="5" t="s">
        <v>108</v>
      </c>
      <c r="AE197" s="5" t="s">
        <v>108</v>
      </c>
      <c r="AF197" s="5" t="s">
        <v>108</v>
      </c>
      <c r="AG197" s="5" t="s">
        <v>108</v>
      </c>
      <c r="AH197" s="5" t="s">
        <v>108</v>
      </c>
      <c r="AI197" s="15" t="s">
        <v>108</v>
      </c>
      <c r="AJ197" s="22" t="s">
        <v>108</v>
      </c>
      <c r="AK197" s="25" t="s">
        <v>108</v>
      </c>
      <c r="AL197" s="5" t="s">
        <v>108</v>
      </c>
      <c r="AM197" s="5">
        <v>1.0</v>
      </c>
      <c r="AN197" s="5" t="s">
        <v>108</v>
      </c>
      <c r="AO197" s="5" t="s">
        <v>108</v>
      </c>
      <c r="AP197" s="5" t="s">
        <v>108</v>
      </c>
      <c r="AQ197" s="5" t="s">
        <v>108</v>
      </c>
      <c r="AR197" s="5" t="s">
        <v>108</v>
      </c>
      <c r="AS197" s="5" t="s">
        <v>108</v>
      </c>
      <c r="AT197" s="5" t="s">
        <v>108</v>
      </c>
      <c r="AU197" s="5" t="s">
        <v>108</v>
      </c>
      <c r="AV197" s="5" t="s">
        <v>108</v>
      </c>
      <c r="AW197" s="5" t="s">
        <v>289</v>
      </c>
      <c r="AX197" s="5" t="s">
        <v>108</v>
      </c>
      <c r="AY197" s="5" t="s">
        <v>108</v>
      </c>
      <c r="AZ197" s="5" t="s">
        <v>108</v>
      </c>
      <c r="BA197" s="5" t="s">
        <v>108</v>
      </c>
      <c r="BB197" s="5" t="s">
        <v>108</v>
      </c>
      <c r="BC197" s="5" t="s">
        <v>108</v>
      </c>
      <c r="BD197" s="5" t="s">
        <v>108</v>
      </c>
      <c r="BE197" s="5" t="s">
        <v>108</v>
      </c>
      <c r="BF197" s="5" t="s">
        <v>108</v>
      </c>
      <c r="BG197" s="5" t="s">
        <v>108</v>
      </c>
      <c r="BH197" s="5" t="s">
        <v>108</v>
      </c>
      <c r="BI197" s="5" t="s">
        <v>108</v>
      </c>
      <c r="BJ197" s="5" t="s">
        <v>108</v>
      </c>
      <c r="BK197" s="5" t="s">
        <v>108</v>
      </c>
      <c r="BL197" s="5" t="s">
        <v>108</v>
      </c>
      <c r="BM197" s="5" t="s">
        <v>108</v>
      </c>
      <c r="BN197" s="5" t="s">
        <v>108</v>
      </c>
      <c r="BO197" s="5" t="s">
        <v>108</v>
      </c>
      <c r="BP197" s="5" t="s">
        <v>108</v>
      </c>
      <c r="BQ197" s="5" t="s">
        <v>108</v>
      </c>
      <c r="BR197" s="5" t="s">
        <v>108</v>
      </c>
      <c r="BS197" s="5" t="s">
        <v>108</v>
      </c>
      <c r="BT197" s="5" t="s">
        <v>108</v>
      </c>
      <c r="BU197" s="5" t="s">
        <v>1884</v>
      </c>
      <c r="BV197" s="5" t="s">
        <v>108</v>
      </c>
      <c r="BW197" s="5" t="s">
        <v>108</v>
      </c>
      <c r="BX197" s="5" t="s">
        <v>122</v>
      </c>
      <c r="BY197" s="10" t="s">
        <v>108</v>
      </c>
      <c r="BZ197" s="10" t="s">
        <v>108</v>
      </c>
      <c r="CA197" s="5" t="s">
        <v>1885</v>
      </c>
      <c r="CB197" s="5" t="s">
        <v>108</v>
      </c>
      <c r="CC197" s="5" t="s">
        <v>108</v>
      </c>
      <c r="CD197" s="5" t="s">
        <v>108</v>
      </c>
      <c r="CE197" s="5" t="s">
        <v>108</v>
      </c>
      <c r="CF197" s="5" t="s">
        <v>108</v>
      </c>
      <c r="CG197" s="5" t="s">
        <v>108</v>
      </c>
      <c r="CH197" s="5" t="s">
        <v>108</v>
      </c>
      <c r="CI197" s="5" t="s">
        <v>108</v>
      </c>
      <c r="CJ197" s="5" t="s">
        <v>108</v>
      </c>
      <c r="CK197" s="5" t="s">
        <v>108</v>
      </c>
      <c r="CL197" s="5" t="s">
        <v>108</v>
      </c>
      <c r="CM197" s="5" t="s">
        <v>108</v>
      </c>
      <c r="CN197" s="5" t="s">
        <v>108</v>
      </c>
      <c r="CO197" s="5" t="s">
        <v>108</v>
      </c>
      <c r="CP197" s="5" t="s">
        <v>108</v>
      </c>
      <c r="CQ197" s="5" t="s">
        <v>108</v>
      </c>
      <c r="CR197" s="5" t="s">
        <v>108</v>
      </c>
      <c r="CS197" s="5" t="s">
        <v>108</v>
      </c>
      <c r="CT197" s="29" t="s">
        <v>1886</v>
      </c>
      <c r="CU197" s="5" t="s">
        <v>108</v>
      </c>
      <c r="CV197" s="5" t="s">
        <v>108</v>
      </c>
      <c r="CW197" s="5" t="s">
        <v>108</v>
      </c>
      <c r="CX197" s="5" t="s">
        <v>108</v>
      </c>
      <c r="CY197" s="13" t="s">
        <v>1887</v>
      </c>
      <c r="CZ197" s="6"/>
      <c r="DA197" s="6"/>
      <c r="DB197" s="6"/>
      <c r="DC197" s="6"/>
      <c r="DD197" s="6"/>
      <c r="DE197" s="6"/>
      <c r="DF197" s="6"/>
      <c r="DG197" s="6"/>
      <c r="DH197" s="6"/>
      <c r="DI197" s="6"/>
    </row>
    <row r="198">
      <c r="A198" s="5" t="s">
        <v>103</v>
      </c>
      <c r="B198" s="5" t="s">
        <v>1501</v>
      </c>
      <c r="C198" s="5" t="s">
        <v>1876</v>
      </c>
      <c r="D198" s="5">
        <v>25531.0</v>
      </c>
      <c r="E198" s="5" t="s">
        <v>1503</v>
      </c>
      <c r="F198" s="5">
        <v>1971.0</v>
      </c>
      <c r="G198" s="5" t="s">
        <v>108</v>
      </c>
      <c r="H198" s="5" t="s">
        <v>108</v>
      </c>
      <c r="I198" s="5" t="s">
        <v>139</v>
      </c>
      <c r="J198" s="5" t="s">
        <v>110</v>
      </c>
      <c r="K198" s="5" t="s">
        <v>111</v>
      </c>
      <c r="L198" s="5" t="s">
        <v>108</v>
      </c>
      <c r="M198" s="5" t="s">
        <v>281</v>
      </c>
      <c r="N198" s="5">
        <v>1.0</v>
      </c>
      <c r="O198" s="29" t="s">
        <v>1888</v>
      </c>
      <c r="P198" s="5" t="s">
        <v>719</v>
      </c>
      <c r="Q198" s="5" t="s">
        <v>1889</v>
      </c>
      <c r="R198" s="5" t="s">
        <v>108</v>
      </c>
      <c r="S198" s="5" t="s">
        <v>108</v>
      </c>
      <c r="T198" s="5" t="s">
        <v>108</v>
      </c>
      <c r="U198" s="5" t="s">
        <v>108</v>
      </c>
      <c r="V198" s="5" t="s">
        <v>108</v>
      </c>
      <c r="W198" s="5" t="s">
        <v>108</v>
      </c>
      <c r="X198" s="5">
        <v>1907.0</v>
      </c>
      <c r="Y198" s="5" t="s">
        <v>108</v>
      </c>
      <c r="Z198" s="5" t="s">
        <v>108</v>
      </c>
      <c r="AA198" s="5" t="s">
        <v>108</v>
      </c>
      <c r="AB198" s="5" t="s">
        <v>108</v>
      </c>
      <c r="AC198" s="5" t="s">
        <v>432</v>
      </c>
      <c r="AD198" s="5" t="s">
        <v>406</v>
      </c>
      <c r="AE198" s="5" t="s">
        <v>108</v>
      </c>
      <c r="AF198" s="5" t="s">
        <v>108</v>
      </c>
      <c r="AG198" s="5" t="s">
        <v>108</v>
      </c>
      <c r="AH198" s="5" t="s">
        <v>108</v>
      </c>
      <c r="AI198" s="28">
        <f t="shared" ref="AI198:AI200" si="53">CONVERT(AJ198, "ft", "m")</f>
        <v>3.048</v>
      </c>
      <c r="AJ198" s="22">
        <v>10.0</v>
      </c>
      <c r="AK198" s="24">
        <f t="shared" ref="AK198:AK200" si="54">CONVERT(AJ198, "ft", "yd")</f>
        <v>3.333333333</v>
      </c>
      <c r="AL198" s="5" t="s">
        <v>108</v>
      </c>
      <c r="AM198" s="5">
        <v>1.0</v>
      </c>
      <c r="AN198" s="5">
        <v>7.45</v>
      </c>
      <c r="AO198" s="5" t="s">
        <v>108</v>
      </c>
      <c r="AP198" s="5" t="s">
        <v>108</v>
      </c>
      <c r="AQ198" s="5" t="s">
        <v>108</v>
      </c>
      <c r="AR198" s="5" t="s">
        <v>108</v>
      </c>
      <c r="AS198" s="5" t="s">
        <v>108</v>
      </c>
      <c r="AT198" s="5" t="s">
        <v>108</v>
      </c>
      <c r="AU198" s="5" t="s">
        <v>108</v>
      </c>
      <c r="AV198" s="5" t="s">
        <v>108</v>
      </c>
      <c r="AW198" s="5" t="s">
        <v>173</v>
      </c>
      <c r="AX198" s="5" t="s">
        <v>108</v>
      </c>
      <c r="AY198" s="5" t="s">
        <v>108</v>
      </c>
      <c r="AZ198" s="5" t="s">
        <v>108</v>
      </c>
      <c r="BA198" s="5" t="s">
        <v>1890</v>
      </c>
      <c r="BB198" s="5" t="s">
        <v>561</v>
      </c>
      <c r="BC198" s="5" t="s">
        <v>108</v>
      </c>
      <c r="BD198" s="5" t="s">
        <v>1891</v>
      </c>
      <c r="BE198" s="5" t="s">
        <v>108</v>
      </c>
      <c r="BF198" s="5" t="s">
        <v>108</v>
      </c>
      <c r="BG198" s="5" t="s">
        <v>108</v>
      </c>
      <c r="BH198" s="5" t="s">
        <v>1892</v>
      </c>
      <c r="BI198" s="5" t="s">
        <v>108</v>
      </c>
      <c r="BJ198" s="5" t="s">
        <v>983</v>
      </c>
      <c r="BK198" s="5" t="s">
        <v>1893</v>
      </c>
      <c r="BL198" s="5" t="s">
        <v>108</v>
      </c>
      <c r="BM198" s="5" t="s">
        <v>1894</v>
      </c>
      <c r="BN198" s="5" t="s">
        <v>770</v>
      </c>
      <c r="BO198" s="5" t="s">
        <v>108</v>
      </c>
      <c r="BP198" s="5" t="s">
        <v>108</v>
      </c>
      <c r="BQ198" s="5" t="s">
        <v>690</v>
      </c>
      <c r="BR198" s="5" t="s">
        <v>121</v>
      </c>
      <c r="BS198" s="5" t="s">
        <v>1895</v>
      </c>
      <c r="BT198" s="5" t="s">
        <v>504</v>
      </c>
      <c r="BU198" s="5" t="s">
        <v>1896</v>
      </c>
      <c r="BV198" s="5" t="s">
        <v>108</v>
      </c>
      <c r="BW198" s="5" t="s">
        <v>108</v>
      </c>
      <c r="BX198" s="5" t="s">
        <v>108</v>
      </c>
      <c r="BY198" s="10" t="s">
        <v>108</v>
      </c>
      <c r="BZ198" s="10" t="s">
        <v>108</v>
      </c>
      <c r="CA198" s="5" t="s">
        <v>108</v>
      </c>
      <c r="CB198" s="5" t="s">
        <v>108</v>
      </c>
      <c r="CC198" s="5" t="s">
        <v>108</v>
      </c>
      <c r="CD198" s="5" t="s">
        <v>108</v>
      </c>
      <c r="CE198" s="5" t="s">
        <v>108</v>
      </c>
      <c r="CF198" s="5" t="s">
        <v>108</v>
      </c>
      <c r="CG198" s="5" t="s">
        <v>108</v>
      </c>
      <c r="CH198" s="5" t="s">
        <v>108</v>
      </c>
      <c r="CI198" s="5" t="s">
        <v>108</v>
      </c>
      <c r="CJ198" s="5" t="s">
        <v>108</v>
      </c>
      <c r="CK198" s="5" t="s">
        <v>108</v>
      </c>
      <c r="CL198" s="5" t="s">
        <v>108</v>
      </c>
      <c r="CM198" s="5" t="s">
        <v>108</v>
      </c>
      <c r="CN198" s="5" t="s">
        <v>108</v>
      </c>
      <c r="CO198" s="5" t="s">
        <v>108</v>
      </c>
      <c r="CP198" s="5" t="s">
        <v>108</v>
      </c>
      <c r="CQ198" s="5" t="s">
        <v>108</v>
      </c>
      <c r="CR198" s="5" t="s">
        <v>108</v>
      </c>
      <c r="CS198" s="5" t="s">
        <v>108</v>
      </c>
      <c r="CT198" s="29" t="s">
        <v>1897</v>
      </c>
      <c r="CU198" s="5" t="s">
        <v>108</v>
      </c>
      <c r="CV198" s="5" t="s">
        <v>121</v>
      </c>
      <c r="CW198" s="5" t="s">
        <v>108</v>
      </c>
      <c r="CX198" s="5" t="s">
        <v>108</v>
      </c>
      <c r="CY198" s="13" t="s">
        <v>1898</v>
      </c>
      <c r="CZ198" s="6"/>
      <c r="DA198" s="6"/>
      <c r="DB198" s="6"/>
      <c r="DC198" s="6"/>
      <c r="DD198" s="6"/>
      <c r="DE198" s="6"/>
      <c r="DF198" s="6"/>
      <c r="DG198" s="6"/>
      <c r="DH198" s="6"/>
      <c r="DI198" s="6"/>
    </row>
    <row r="199">
      <c r="A199" s="5" t="s">
        <v>103</v>
      </c>
      <c r="B199" s="5" t="s">
        <v>1501</v>
      </c>
      <c r="C199" s="5" t="s">
        <v>1876</v>
      </c>
      <c r="D199" s="5">
        <v>1031.0</v>
      </c>
      <c r="E199" s="5" t="s">
        <v>108</v>
      </c>
      <c r="F199" s="5">
        <v>1980.0</v>
      </c>
      <c r="G199" s="5" t="s">
        <v>107</v>
      </c>
      <c r="H199" s="5" t="s">
        <v>108</v>
      </c>
      <c r="I199" s="5" t="s">
        <v>109</v>
      </c>
      <c r="J199" s="5" t="s">
        <v>110</v>
      </c>
      <c r="K199" s="5" t="s">
        <v>111</v>
      </c>
      <c r="L199" s="5" t="s">
        <v>108</v>
      </c>
      <c r="M199" s="5" t="s">
        <v>140</v>
      </c>
      <c r="N199" s="5">
        <v>1.0</v>
      </c>
      <c r="O199" s="29" t="s">
        <v>1899</v>
      </c>
      <c r="P199" s="5" t="s">
        <v>1900</v>
      </c>
      <c r="Q199" s="5" t="s">
        <v>1901</v>
      </c>
      <c r="R199" s="5" t="s">
        <v>1902</v>
      </c>
      <c r="S199" s="5" t="s">
        <v>108</v>
      </c>
      <c r="T199" s="5" t="s">
        <v>108</v>
      </c>
      <c r="U199" s="5" t="s">
        <v>108</v>
      </c>
      <c r="V199" s="5" t="s">
        <v>108</v>
      </c>
      <c r="W199" s="5" t="s">
        <v>108</v>
      </c>
      <c r="X199" s="5">
        <v>330.0</v>
      </c>
      <c r="Y199" s="5" t="s">
        <v>274</v>
      </c>
      <c r="Z199" s="5" t="s">
        <v>285</v>
      </c>
      <c r="AA199" s="5" t="s">
        <v>108</v>
      </c>
      <c r="AB199" s="5" t="s">
        <v>108</v>
      </c>
      <c r="AC199" s="5" t="s">
        <v>1903</v>
      </c>
      <c r="AD199" s="5" t="s">
        <v>1881</v>
      </c>
      <c r="AE199" s="5" t="s">
        <v>108</v>
      </c>
      <c r="AF199" s="5" t="s">
        <v>108</v>
      </c>
      <c r="AG199" s="5" t="s">
        <v>108</v>
      </c>
      <c r="AH199" s="5" t="s">
        <v>108</v>
      </c>
      <c r="AI199" s="28">
        <f t="shared" si="53"/>
        <v>4.572</v>
      </c>
      <c r="AJ199" s="22">
        <v>15.0</v>
      </c>
      <c r="AK199" s="24">
        <f t="shared" si="54"/>
        <v>5</v>
      </c>
      <c r="AL199" s="5" t="s">
        <v>108</v>
      </c>
      <c r="AM199" s="5">
        <v>1.0</v>
      </c>
      <c r="AN199" s="5">
        <v>6.0</v>
      </c>
      <c r="AO199" s="5" t="s">
        <v>108</v>
      </c>
      <c r="AP199" s="5" t="s">
        <v>108</v>
      </c>
      <c r="AQ199" s="5" t="s">
        <v>108</v>
      </c>
      <c r="AR199" s="5" t="s">
        <v>108</v>
      </c>
      <c r="AS199" s="5" t="s">
        <v>108</v>
      </c>
      <c r="AT199" s="5" t="s">
        <v>108</v>
      </c>
      <c r="AU199" s="5" t="s">
        <v>108</v>
      </c>
      <c r="AV199" s="5" t="s">
        <v>108</v>
      </c>
      <c r="AW199" s="5" t="s">
        <v>320</v>
      </c>
      <c r="AX199" s="5" t="s">
        <v>108</v>
      </c>
      <c r="AY199" s="5" t="s">
        <v>108</v>
      </c>
      <c r="AZ199" s="5" t="s">
        <v>108</v>
      </c>
      <c r="BA199" s="5" t="s">
        <v>108</v>
      </c>
      <c r="BB199" s="5" t="s">
        <v>108</v>
      </c>
      <c r="BC199" s="5" t="s">
        <v>108</v>
      </c>
      <c r="BD199" s="5" t="s">
        <v>108</v>
      </c>
      <c r="BE199" s="5" t="s">
        <v>108</v>
      </c>
      <c r="BF199" s="5" t="s">
        <v>108</v>
      </c>
      <c r="BG199" s="5" t="s">
        <v>108</v>
      </c>
      <c r="BH199" s="5" t="s">
        <v>108</v>
      </c>
      <c r="BI199" s="5" t="s">
        <v>108</v>
      </c>
      <c r="BJ199" s="5" t="s">
        <v>108</v>
      </c>
      <c r="BK199" s="5" t="s">
        <v>108</v>
      </c>
      <c r="BL199" s="5" t="s">
        <v>108</v>
      </c>
      <c r="BM199" s="5" t="s">
        <v>108</v>
      </c>
      <c r="BN199" s="5" t="s">
        <v>108</v>
      </c>
      <c r="BO199" s="5" t="s">
        <v>108</v>
      </c>
      <c r="BP199" s="5" t="s">
        <v>755</v>
      </c>
      <c r="BQ199" s="5" t="s">
        <v>108</v>
      </c>
      <c r="BR199" s="5" t="s">
        <v>108</v>
      </c>
      <c r="BS199" s="5" t="s">
        <v>1904</v>
      </c>
      <c r="BT199" s="5" t="s">
        <v>108</v>
      </c>
      <c r="BU199" s="5" t="s">
        <v>1905</v>
      </c>
      <c r="BV199" s="5" t="s">
        <v>108</v>
      </c>
      <c r="BW199" s="5" t="s">
        <v>1906</v>
      </c>
      <c r="BX199" s="5" t="s">
        <v>108</v>
      </c>
      <c r="BY199" s="10" t="s">
        <v>108</v>
      </c>
      <c r="BZ199" s="10" t="s">
        <v>108</v>
      </c>
      <c r="CA199" s="5" t="s">
        <v>108</v>
      </c>
      <c r="CB199" s="5" t="s">
        <v>108</v>
      </c>
      <c r="CC199" s="5" t="s">
        <v>108</v>
      </c>
      <c r="CD199" s="5" t="s">
        <v>108</v>
      </c>
      <c r="CE199" s="5" t="s">
        <v>108</v>
      </c>
      <c r="CF199" s="5" t="s">
        <v>108</v>
      </c>
      <c r="CG199" s="5" t="s">
        <v>108</v>
      </c>
      <c r="CH199" s="5" t="s">
        <v>108</v>
      </c>
      <c r="CI199" s="5" t="s">
        <v>108</v>
      </c>
      <c r="CJ199" s="5" t="s">
        <v>108</v>
      </c>
      <c r="CK199" s="5" t="s">
        <v>108</v>
      </c>
      <c r="CL199" s="5" t="s">
        <v>108</v>
      </c>
      <c r="CM199" s="5" t="s">
        <v>108</v>
      </c>
      <c r="CN199" s="5" t="s">
        <v>108</v>
      </c>
      <c r="CO199" s="5" t="s">
        <v>108</v>
      </c>
      <c r="CP199" s="5" t="s">
        <v>108</v>
      </c>
      <c r="CQ199" s="5" t="s">
        <v>108</v>
      </c>
      <c r="CR199" s="5" t="s">
        <v>108</v>
      </c>
      <c r="CS199" s="5" t="s">
        <v>1907</v>
      </c>
      <c r="CT199" s="29" t="s">
        <v>1908</v>
      </c>
      <c r="CU199" s="5" t="s">
        <v>108</v>
      </c>
      <c r="CV199" s="5" t="s">
        <v>108</v>
      </c>
      <c r="CW199" s="5" t="s">
        <v>108</v>
      </c>
      <c r="CX199" s="5" t="s">
        <v>108</v>
      </c>
      <c r="CY199" s="13" t="s">
        <v>1909</v>
      </c>
      <c r="CZ199" s="6"/>
      <c r="DA199" s="6"/>
      <c r="DB199" s="6"/>
      <c r="DC199" s="6"/>
      <c r="DD199" s="6"/>
      <c r="DE199" s="6"/>
      <c r="DF199" s="6"/>
      <c r="DG199" s="6"/>
      <c r="DH199" s="6"/>
      <c r="DI199" s="6"/>
    </row>
    <row r="200">
      <c r="A200" s="5" t="s">
        <v>103</v>
      </c>
      <c r="B200" s="5" t="s">
        <v>1501</v>
      </c>
      <c r="C200" s="5" t="s">
        <v>1876</v>
      </c>
      <c r="D200" s="5">
        <v>3297.0</v>
      </c>
      <c r="E200" s="5" t="s">
        <v>108</v>
      </c>
      <c r="F200" s="5">
        <v>1995.0</v>
      </c>
      <c r="G200" s="5" t="s">
        <v>244</v>
      </c>
      <c r="H200" s="5">
        <v>14.0</v>
      </c>
      <c r="I200" s="5" t="s">
        <v>139</v>
      </c>
      <c r="J200" s="5" t="s">
        <v>110</v>
      </c>
      <c r="K200" s="5" t="s">
        <v>111</v>
      </c>
      <c r="L200" s="5" t="s">
        <v>108</v>
      </c>
      <c r="M200" s="5" t="s">
        <v>140</v>
      </c>
      <c r="N200" s="5">
        <v>1.0</v>
      </c>
      <c r="O200" s="29" t="s">
        <v>1910</v>
      </c>
      <c r="P200" s="5" t="s">
        <v>1911</v>
      </c>
      <c r="Q200" s="5" t="s">
        <v>1912</v>
      </c>
      <c r="R200" s="5" t="s">
        <v>1913</v>
      </c>
      <c r="S200" s="5" t="s">
        <v>108</v>
      </c>
      <c r="T200" s="5" t="s">
        <v>108</v>
      </c>
      <c r="U200" s="5" t="s">
        <v>108</v>
      </c>
      <c r="V200" s="5" t="s">
        <v>108</v>
      </c>
      <c r="W200" s="5" t="s">
        <v>108</v>
      </c>
      <c r="X200" s="5">
        <v>1400.0</v>
      </c>
      <c r="Y200" s="5" t="s">
        <v>108</v>
      </c>
      <c r="Z200" s="5" t="s">
        <v>264</v>
      </c>
      <c r="AA200" s="5" t="s">
        <v>286</v>
      </c>
      <c r="AB200" s="5">
        <v>59.0</v>
      </c>
      <c r="AC200" s="5" t="s">
        <v>287</v>
      </c>
      <c r="AD200" s="5" t="s">
        <v>1914</v>
      </c>
      <c r="AE200" s="5" t="s">
        <v>108</v>
      </c>
      <c r="AF200" s="5" t="s">
        <v>108</v>
      </c>
      <c r="AG200" s="5" t="s">
        <v>108</v>
      </c>
      <c r="AH200" s="5">
        <v>30.0</v>
      </c>
      <c r="AI200" s="28">
        <f t="shared" si="53"/>
        <v>41.148</v>
      </c>
      <c r="AJ200" s="22">
        <v>135.0</v>
      </c>
      <c r="AK200" s="24">
        <f t="shared" si="54"/>
        <v>45</v>
      </c>
      <c r="AL200" s="5" t="s">
        <v>108</v>
      </c>
      <c r="AM200" s="5">
        <v>1.0</v>
      </c>
      <c r="AN200" s="5">
        <v>8.0</v>
      </c>
      <c r="AO200" s="5" t="s">
        <v>108</v>
      </c>
      <c r="AP200" s="5" t="s">
        <v>108</v>
      </c>
      <c r="AQ200" s="5" t="s">
        <v>108</v>
      </c>
      <c r="AR200" s="5" t="s">
        <v>108</v>
      </c>
      <c r="AS200" s="5" t="s">
        <v>108</v>
      </c>
      <c r="AT200" s="5" t="s">
        <v>108</v>
      </c>
      <c r="AU200" s="5" t="s">
        <v>108</v>
      </c>
      <c r="AV200" s="5" t="s">
        <v>108</v>
      </c>
      <c r="AW200" s="5" t="s">
        <v>561</v>
      </c>
      <c r="AX200" s="5" t="s">
        <v>108</v>
      </c>
      <c r="AY200" s="5" t="s">
        <v>108</v>
      </c>
      <c r="AZ200" s="5" t="s">
        <v>108</v>
      </c>
      <c r="BA200" s="5" t="s">
        <v>108</v>
      </c>
      <c r="BB200" s="5" t="s">
        <v>108</v>
      </c>
      <c r="BC200" s="5" t="s">
        <v>108</v>
      </c>
      <c r="BD200" s="5" t="s">
        <v>108</v>
      </c>
      <c r="BE200" s="5" t="s">
        <v>108</v>
      </c>
      <c r="BF200" s="5" t="s">
        <v>108</v>
      </c>
      <c r="BG200" s="5" t="s">
        <v>108</v>
      </c>
      <c r="BH200" s="5" t="s">
        <v>108</v>
      </c>
      <c r="BI200" s="5" t="s">
        <v>108</v>
      </c>
      <c r="BJ200" s="5" t="s">
        <v>108</v>
      </c>
      <c r="BK200" s="5" t="s">
        <v>108</v>
      </c>
      <c r="BL200" s="5" t="s">
        <v>108</v>
      </c>
      <c r="BM200" s="5" t="s">
        <v>108</v>
      </c>
      <c r="BN200" s="5" t="s">
        <v>108</v>
      </c>
      <c r="BO200" s="5" t="s">
        <v>108</v>
      </c>
      <c r="BP200" s="5" t="s">
        <v>108</v>
      </c>
      <c r="BQ200" s="5" t="s">
        <v>108</v>
      </c>
      <c r="BR200" s="5" t="s">
        <v>108</v>
      </c>
      <c r="BS200" s="5" t="s">
        <v>1915</v>
      </c>
      <c r="BT200" s="5" t="s">
        <v>108</v>
      </c>
      <c r="BU200" s="5" t="s">
        <v>1916</v>
      </c>
      <c r="BV200" s="5" t="s">
        <v>108</v>
      </c>
      <c r="BW200" s="5" t="s">
        <v>1528</v>
      </c>
      <c r="BX200" s="5" t="s">
        <v>122</v>
      </c>
      <c r="BY200" s="10" t="s">
        <v>108</v>
      </c>
      <c r="BZ200" s="10" t="s">
        <v>108</v>
      </c>
      <c r="CA200" s="5" t="s">
        <v>108</v>
      </c>
      <c r="CB200" s="5" t="s">
        <v>108</v>
      </c>
      <c r="CC200" s="5" t="s">
        <v>108</v>
      </c>
      <c r="CD200" s="5" t="s">
        <v>108</v>
      </c>
      <c r="CE200" s="5" t="s">
        <v>108</v>
      </c>
      <c r="CF200" s="5" t="s">
        <v>108</v>
      </c>
      <c r="CG200" s="5" t="s">
        <v>108</v>
      </c>
      <c r="CH200" s="5" t="s">
        <v>108</v>
      </c>
      <c r="CI200" s="5" t="s">
        <v>108</v>
      </c>
      <c r="CJ200" s="5" t="s">
        <v>108</v>
      </c>
      <c r="CK200" s="5" t="s">
        <v>108</v>
      </c>
      <c r="CL200" s="5" t="s">
        <v>108</v>
      </c>
      <c r="CM200" s="5" t="s">
        <v>108</v>
      </c>
      <c r="CN200" s="5" t="s">
        <v>108</v>
      </c>
      <c r="CO200" s="5" t="s">
        <v>108</v>
      </c>
      <c r="CP200" s="5" t="s">
        <v>108</v>
      </c>
      <c r="CQ200" s="5" t="s">
        <v>108</v>
      </c>
      <c r="CR200" s="5" t="s">
        <v>108</v>
      </c>
      <c r="CS200" s="5" t="s">
        <v>108</v>
      </c>
      <c r="CT200" s="29" t="s">
        <v>1917</v>
      </c>
      <c r="CU200" s="5" t="s">
        <v>108</v>
      </c>
      <c r="CV200" s="5" t="s">
        <v>108</v>
      </c>
      <c r="CW200" s="5" t="s">
        <v>108</v>
      </c>
      <c r="CX200" s="5" t="s">
        <v>108</v>
      </c>
      <c r="CY200" s="13" t="s">
        <v>1918</v>
      </c>
      <c r="CZ200" s="6"/>
      <c r="DA200" s="6"/>
      <c r="DB200" s="6"/>
      <c r="DC200" s="6"/>
      <c r="DD200" s="6"/>
      <c r="DE200" s="6"/>
      <c r="DF200" s="6"/>
      <c r="DG200" s="6"/>
      <c r="DH200" s="6"/>
      <c r="DI200" s="6"/>
    </row>
    <row r="201">
      <c r="A201" s="5" t="s">
        <v>103</v>
      </c>
      <c r="B201" s="5" t="s">
        <v>1501</v>
      </c>
      <c r="C201" s="5" t="s">
        <v>1876</v>
      </c>
      <c r="D201" s="5">
        <v>660.0</v>
      </c>
      <c r="E201" s="5" t="s">
        <v>108</v>
      </c>
      <c r="F201" s="5">
        <v>1996.0</v>
      </c>
      <c r="G201" s="5" t="s">
        <v>108</v>
      </c>
      <c r="H201" s="5" t="s">
        <v>108</v>
      </c>
      <c r="I201" s="5" t="s">
        <v>153</v>
      </c>
      <c r="J201" s="5" t="s">
        <v>110</v>
      </c>
      <c r="K201" s="5" t="s">
        <v>111</v>
      </c>
      <c r="L201" s="5" t="s">
        <v>108</v>
      </c>
      <c r="M201" s="5" t="s">
        <v>140</v>
      </c>
      <c r="N201" s="5">
        <v>2.0</v>
      </c>
      <c r="O201" s="29" t="s">
        <v>1919</v>
      </c>
      <c r="P201" s="5" t="s">
        <v>1920</v>
      </c>
      <c r="Q201" s="5" t="s">
        <v>1921</v>
      </c>
      <c r="R201" s="5" t="s">
        <v>1922</v>
      </c>
      <c r="S201" s="5" t="s">
        <v>108</v>
      </c>
      <c r="T201" s="5" t="s">
        <v>108</v>
      </c>
      <c r="U201" s="5" t="s">
        <v>108</v>
      </c>
      <c r="V201" s="5" t="s">
        <v>108</v>
      </c>
      <c r="W201" s="5" t="s">
        <v>108</v>
      </c>
      <c r="X201" s="5" t="s">
        <v>108</v>
      </c>
      <c r="Y201" s="5" t="s">
        <v>108</v>
      </c>
      <c r="Z201" s="5" t="s">
        <v>108</v>
      </c>
      <c r="AA201" s="5" t="s">
        <v>108</v>
      </c>
      <c r="AB201" s="5" t="s">
        <v>108</v>
      </c>
      <c r="AC201" s="5" t="s">
        <v>1923</v>
      </c>
      <c r="AD201" s="5" t="s">
        <v>406</v>
      </c>
      <c r="AE201" s="5" t="s">
        <v>108</v>
      </c>
      <c r="AF201" s="5" t="s">
        <v>108</v>
      </c>
      <c r="AG201" s="5" t="s">
        <v>108</v>
      </c>
      <c r="AH201" s="5" t="s">
        <v>108</v>
      </c>
      <c r="AI201" s="15" t="s">
        <v>108</v>
      </c>
      <c r="AJ201" s="22" t="s">
        <v>108</v>
      </c>
      <c r="AK201" s="25" t="s">
        <v>108</v>
      </c>
      <c r="AL201" s="5" t="s">
        <v>108</v>
      </c>
      <c r="AM201" s="5">
        <v>1.0</v>
      </c>
      <c r="AN201" s="5">
        <v>6.5</v>
      </c>
      <c r="AO201" s="5" t="s">
        <v>108</v>
      </c>
      <c r="AP201" s="5" t="s">
        <v>108</v>
      </c>
      <c r="AQ201" s="5" t="s">
        <v>108</v>
      </c>
      <c r="AR201" s="5" t="s">
        <v>108</v>
      </c>
      <c r="AS201" s="5" t="s">
        <v>108</v>
      </c>
      <c r="AT201" s="5" t="s">
        <v>108</v>
      </c>
      <c r="AU201" s="5" t="s">
        <v>108</v>
      </c>
      <c r="AV201" s="5" t="s">
        <v>108</v>
      </c>
      <c r="AW201" s="5" t="s">
        <v>108</v>
      </c>
      <c r="AX201" s="5" t="s">
        <v>108</v>
      </c>
      <c r="AY201" s="5" t="s">
        <v>108</v>
      </c>
      <c r="AZ201" s="5" t="s">
        <v>108</v>
      </c>
      <c r="BA201" s="5" t="s">
        <v>108</v>
      </c>
      <c r="BB201" s="5" t="s">
        <v>108</v>
      </c>
      <c r="BC201" s="5" t="s">
        <v>108</v>
      </c>
      <c r="BD201" s="5" t="s">
        <v>108</v>
      </c>
      <c r="BE201" s="5" t="s">
        <v>108</v>
      </c>
      <c r="BF201" s="5" t="s">
        <v>108</v>
      </c>
      <c r="BG201" s="5" t="s">
        <v>108</v>
      </c>
      <c r="BH201" s="5" t="s">
        <v>108</v>
      </c>
      <c r="BI201" s="5" t="s">
        <v>108</v>
      </c>
      <c r="BJ201" s="5" t="s">
        <v>108</v>
      </c>
      <c r="BK201" s="5" t="s">
        <v>108</v>
      </c>
      <c r="BL201" s="5" t="s">
        <v>108</v>
      </c>
      <c r="BM201" s="5" t="s">
        <v>108</v>
      </c>
      <c r="BN201" s="5" t="s">
        <v>108</v>
      </c>
      <c r="BO201" s="5" t="s">
        <v>108</v>
      </c>
      <c r="BP201" s="5" t="s">
        <v>108</v>
      </c>
      <c r="BQ201" s="5" t="s">
        <v>108</v>
      </c>
      <c r="BR201" s="5" t="s">
        <v>108</v>
      </c>
      <c r="BS201" s="5" t="s">
        <v>1924</v>
      </c>
      <c r="BT201" s="5" t="s">
        <v>108</v>
      </c>
      <c r="BU201" s="5" t="s">
        <v>1925</v>
      </c>
      <c r="BV201" s="5" t="s">
        <v>108</v>
      </c>
      <c r="BW201" s="5" t="s">
        <v>1528</v>
      </c>
      <c r="BX201" s="5" t="s">
        <v>122</v>
      </c>
      <c r="BY201" s="10" t="s">
        <v>108</v>
      </c>
      <c r="BZ201" s="10" t="s">
        <v>108</v>
      </c>
      <c r="CA201" s="5" t="s">
        <v>108</v>
      </c>
      <c r="CB201" s="5" t="s">
        <v>108</v>
      </c>
      <c r="CC201" s="5" t="s">
        <v>108</v>
      </c>
      <c r="CD201" s="5" t="s">
        <v>108</v>
      </c>
      <c r="CE201" s="5" t="s">
        <v>108</v>
      </c>
      <c r="CF201" s="5" t="s">
        <v>108</v>
      </c>
      <c r="CG201" s="5" t="s">
        <v>108</v>
      </c>
      <c r="CH201" s="5" t="s">
        <v>108</v>
      </c>
      <c r="CI201" s="5" t="s">
        <v>108</v>
      </c>
      <c r="CJ201" s="5" t="s">
        <v>108</v>
      </c>
      <c r="CK201" s="5" t="s">
        <v>108</v>
      </c>
      <c r="CL201" s="5" t="s">
        <v>108</v>
      </c>
      <c r="CM201" s="5" t="s">
        <v>108</v>
      </c>
      <c r="CN201" s="5" t="s">
        <v>108</v>
      </c>
      <c r="CO201" s="5" t="s">
        <v>108</v>
      </c>
      <c r="CP201" s="5" t="s">
        <v>108</v>
      </c>
      <c r="CQ201" s="5" t="s">
        <v>108</v>
      </c>
      <c r="CR201" s="5" t="s">
        <v>108</v>
      </c>
      <c r="CS201" s="5" t="s">
        <v>108</v>
      </c>
      <c r="CT201" s="5" t="s">
        <v>108</v>
      </c>
      <c r="CU201" s="5" t="s">
        <v>108</v>
      </c>
      <c r="CV201" s="5" t="s">
        <v>108</v>
      </c>
      <c r="CW201" s="5" t="s">
        <v>108</v>
      </c>
      <c r="CX201" s="5" t="s">
        <v>108</v>
      </c>
      <c r="CY201" s="13" t="s">
        <v>1926</v>
      </c>
      <c r="CZ201" s="6"/>
      <c r="DA201" s="6"/>
      <c r="DB201" s="6"/>
      <c r="DC201" s="6"/>
      <c r="DD201" s="6"/>
      <c r="DE201" s="6"/>
      <c r="DF201" s="6"/>
      <c r="DG201" s="6"/>
      <c r="DH201" s="6"/>
      <c r="DI201" s="6"/>
    </row>
    <row r="202">
      <c r="A202" s="5" t="s">
        <v>103</v>
      </c>
      <c r="B202" s="5" t="s">
        <v>1501</v>
      </c>
      <c r="C202" s="5" t="s">
        <v>1876</v>
      </c>
      <c r="D202" s="5">
        <v>9276.0</v>
      </c>
      <c r="E202" s="5" t="s">
        <v>106</v>
      </c>
      <c r="F202" s="5">
        <v>2004.0</v>
      </c>
      <c r="G202" s="5" t="s">
        <v>200</v>
      </c>
      <c r="H202" s="5" t="s">
        <v>1927</v>
      </c>
      <c r="I202" s="5" t="s">
        <v>153</v>
      </c>
      <c r="J202" s="5" t="s">
        <v>127</v>
      </c>
      <c r="K202" s="5" t="s">
        <v>154</v>
      </c>
      <c r="L202" s="5" t="s">
        <v>108</v>
      </c>
      <c r="M202" s="5" t="s">
        <v>108</v>
      </c>
      <c r="N202" s="5">
        <v>1.0</v>
      </c>
      <c r="O202" s="29" t="s">
        <v>1928</v>
      </c>
      <c r="P202" s="5" t="s">
        <v>1929</v>
      </c>
      <c r="Q202" s="5" t="s">
        <v>1921</v>
      </c>
      <c r="R202" s="5" t="s">
        <v>1930</v>
      </c>
      <c r="S202" s="5" t="s">
        <v>1931</v>
      </c>
      <c r="T202" s="5" t="s">
        <v>108</v>
      </c>
      <c r="U202" s="5" t="s">
        <v>108</v>
      </c>
      <c r="V202" s="5" t="s">
        <v>108</v>
      </c>
      <c r="W202" s="5" t="s">
        <v>108</v>
      </c>
      <c r="X202" s="5">
        <v>1507.0</v>
      </c>
      <c r="Y202" s="5" t="s">
        <v>193</v>
      </c>
      <c r="Z202" s="5" t="s">
        <v>170</v>
      </c>
      <c r="AA202" s="5" t="s">
        <v>108</v>
      </c>
      <c r="AB202" s="5" t="s">
        <v>108</v>
      </c>
      <c r="AC202" s="5" t="s">
        <v>1932</v>
      </c>
      <c r="AD202" s="5" t="s">
        <v>108</v>
      </c>
      <c r="AE202" s="5" t="s">
        <v>108</v>
      </c>
      <c r="AF202" s="5" t="s">
        <v>108</v>
      </c>
      <c r="AG202" s="5" t="s">
        <v>108</v>
      </c>
      <c r="AH202" s="5" t="s">
        <v>108</v>
      </c>
      <c r="AI202" s="5" t="s">
        <v>108</v>
      </c>
      <c r="AJ202" s="5" t="s">
        <v>108</v>
      </c>
      <c r="AK202" s="5" t="s">
        <v>108</v>
      </c>
      <c r="AL202" s="5" t="s">
        <v>108</v>
      </c>
      <c r="AM202" s="5" t="s">
        <v>108</v>
      </c>
      <c r="AN202" s="5" t="s">
        <v>108</v>
      </c>
      <c r="AO202" s="5" t="s">
        <v>108</v>
      </c>
      <c r="AP202" s="5" t="s">
        <v>108</v>
      </c>
      <c r="AQ202" s="5" t="s">
        <v>108</v>
      </c>
      <c r="AR202" s="5" t="s">
        <v>108</v>
      </c>
      <c r="AS202" s="5" t="s">
        <v>108</v>
      </c>
      <c r="AT202" s="5" t="s">
        <v>108</v>
      </c>
      <c r="AU202" s="5" t="s">
        <v>108</v>
      </c>
      <c r="AV202" s="5" t="s">
        <v>108</v>
      </c>
      <c r="AW202" s="5" t="s">
        <v>108</v>
      </c>
      <c r="AX202" s="5" t="s">
        <v>108</v>
      </c>
      <c r="AY202" s="5" t="s">
        <v>108</v>
      </c>
      <c r="AZ202" s="5" t="s">
        <v>108</v>
      </c>
      <c r="BA202" s="5" t="s">
        <v>108</v>
      </c>
      <c r="BB202" s="5" t="s">
        <v>108</v>
      </c>
      <c r="BC202" s="5" t="s">
        <v>108</v>
      </c>
      <c r="BD202" s="5" t="s">
        <v>108</v>
      </c>
      <c r="BE202" s="5" t="s">
        <v>108</v>
      </c>
      <c r="BF202" s="5" t="s">
        <v>108</v>
      </c>
      <c r="BG202" s="5" t="s">
        <v>108</v>
      </c>
      <c r="BH202" s="5" t="s">
        <v>108</v>
      </c>
      <c r="BI202" s="5" t="s">
        <v>108</v>
      </c>
      <c r="BJ202" s="5" t="s">
        <v>108</v>
      </c>
      <c r="BK202" s="5" t="s">
        <v>108</v>
      </c>
      <c r="BL202" s="5" t="s">
        <v>108</v>
      </c>
      <c r="BM202" s="5" t="s">
        <v>108</v>
      </c>
      <c r="BN202" s="5" t="s">
        <v>108</v>
      </c>
      <c r="BO202" s="5" t="s">
        <v>108</v>
      </c>
      <c r="BP202" s="5" t="s">
        <v>108</v>
      </c>
      <c r="BQ202" s="5" t="s">
        <v>108</v>
      </c>
      <c r="BR202" s="5" t="s">
        <v>108</v>
      </c>
      <c r="BS202" s="5" t="s">
        <v>108</v>
      </c>
      <c r="BT202" s="5" t="s">
        <v>108</v>
      </c>
      <c r="BU202" s="5" t="s">
        <v>108</v>
      </c>
      <c r="BV202" s="5" t="s">
        <v>108</v>
      </c>
      <c r="BW202" s="5" t="s">
        <v>108</v>
      </c>
      <c r="BX202" s="5" t="s">
        <v>108</v>
      </c>
      <c r="BY202" s="10" t="s">
        <v>108</v>
      </c>
      <c r="BZ202" s="10" t="s">
        <v>108</v>
      </c>
      <c r="CA202" s="5" t="s">
        <v>108</v>
      </c>
      <c r="CB202" s="5" t="s">
        <v>108</v>
      </c>
      <c r="CC202" s="5" t="s">
        <v>108</v>
      </c>
      <c r="CD202" s="5">
        <v>2.0</v>
      </c>
      <c r="CE202" s="5" t="s">
        <v>108</v>
      </c>
      <c r="CF202" s="5" t="s">
        <v>108</v>
      </c>
      <c r="CG202" s="5">
        <v>15.0</v>
      </c>
      <c r="CH202" s="5" t="s">
        <v>108</v>
      </c>
      <c r="CI202" s="5" t="s">
        <v>108</v>
      </c>
      <c r="CJ202" s="5">
        <v>1.0</v>
      </c>
      <c r="CK202" s="5">
        <v>5.5</v>
      </c>
      <c r="CL202" s="5" t="s">
        <v>108</v>
      </c>
      <c r="CM202" s="5" t="s">
        <v>108</v>
      </c>
      <c r="CN202" s="5" t="s">
        <v>108</v>
      </c>
      <c r="CO202" s="5" t="s">
        <v>121</v>
      </c>
      <c r="CP202" s="5" t="s">
        <v>108</v>
      </c>
      <c r="CQ202" s="5">
        <v>5.5</v>
      </c>
      <c r="CR202" s="5" t="s">
        <v>108</v>
      </c>
      <c r="CS202" s="5" t="s">
        <v>1933</v>
      </c>
      <c r="CT202" s="29" t="s">
        <v>1934</v>
      </c>
      <c r="CU202" s="5" t="s">
        <v>108</v>
      </c>
      <c r="CV202" s="5" t="s">
        <v>108</v>
      </c>
      <c r="CW202" s="5" t="s">
        <v>108</v>
      </c>
      <c r="CX202" s="5" t="s">
        <v>108</v>
      </c>
      <c r="CY202" s="13" t="s">
        <v>1935</v>
      </c>
      <c r="CZ202" s="6"/>
      <c r="DA202" s="6"/>
      <c r="DB202" s="6"/>
      <c r="DC202" s="6"/>
      <c r="DD202" s="6"/>
      <c r="DE202" s="6"/>
      <c r="DF202" s="6"/>
      <c r="DG202" s="6"/>
      <c r="DH202" s="6"/>
      <c r="DI202" s="6"/>
    </row>
    <row r="203">
      <c r="A203" s="5" t="s">
        <v>103</v>
      </c>
      <c r="B203" s="5" t="s">
        <v>1501</v>
      </c>
      <c r="C203" s="5" t="s">
        <v>1876</v>
      </c>
      <c r="D203" s="5">
        <v>42352.0</v>
      </c>
      <c r="E203" s="5" t="s">
        <v>1936</v>
      </c>
      <c r="F203" s="5">
        <v>2004.0</v>
      </c>
      <c r="G203" s="5" t="s">
        <v>497</v>
      </c>
      <c r="H203" s="5">
        <v>29.0</v>
      </c>
      <c r="I203" s="5" t="s">
        <v>139</v>
      </c>
      <c r="J203" s="5" t="s">
        <v>110</v>
      </c>
      <c r="K203" s="5" t="s">
        <v>111</v>
      </c>
      <c r="L203" s="5" t="s">
        <v>202</v>
      </c>
      <c r="M203" s="5" t="s">
        <v>375</v>
      </c>
      <c r="N203" s="5">
        <v>2.0</v>
      </c>
      <c r="O203" s="29" t="s">
        <v>1937</v>
      </c>
      <c r="P203" s="5" t="s">
        <v>1938</v>
      </c>
      <c r="Q203" s="5" t="s">
        <v>1921</v>
      </c>
      <c r="R203" s="5" t="s">
        <v>1806</v>
      </c>
      <c r="S203" s="5" t="s">
        <v>108</v>
      </c>
      <c r="T203" s="5" t="s">
        <v>108</v>
      </c>
      <c r="U203" s="5" t="s">
        <v>108</v>
      </c>
      <c r="V203" s="5" t="s">
        <v>108</v>
      </c>
      <c r="W203" s="5" t="s">
        <v>108</v>
      </c>
      <c r="X203" s="5">
        <v>1907.0</v>
      </c>
      <c r="Y203" s="5" t="s">
        <v>108</v>
      </c>
      <c r="Z203" s="5" t="s">
        <v>108</v>
      </c>
      <c r="AA203" s="5" t="s">
        <v>286</v>
      </c>
      <c r="AB203" s="5">
        <v>98.0</v>
      </c>
      <c r="AC203" s="5" t="s">
        <v>287</v>
      </c>
      <c r="AD203" s="5" t="s">
        <v>1939</v>
      </c>
      <c r="AE203" s="5" t="s">
        <v>108</v>
      </c>
      <c r="AF203" s="5" t="s">
        <v>108</v>
      </c>
      <c r="AG203" s="5" t="s">
        <v>108</v>
      </c>
      <c r="AH203" s="5">
        <v>180.0</v>
      </c>
      <c r="AI203" s="28">
        <f t="shared" ref="AI203:AI205" si="55">CONVERT(AJ203, "ft", "m")</f>
        <v>30.48</v>
      </c>
      <c r="AJ203" s="22">
        <v>100.0</v>
      </c>
      <c r="AK203" s="24">
        <f t="shared" ref="AK203:AK205" si="56">CONVERT(AJ203, "ft", "yd")</f>
        <v>33.33333333</v>
      </c>
      <c r="AL203" s="5" t="s">
        <v>108</v>
      </c>
      <c r="AM203" s="5">
        <v>1.0</v>
      </c>
      <c r="AN203" s="5">
        <v>7.0</v>
      </c>
      <c r="AO203" s="5" t="s">
        <v>108</v>
      </c>
      <c r="AP203" s="5" t="s">
        <v>108</v>
      </c>
      <c r="AQ203" s="5" t="s">
        <v>108</v>
      </c>
      <c r="AR203" s="5" t="s">
        <v>108</v>
      </c>
      <c r="AS203" s="5" t="s">
        <v>108</v>
      </c>
      <c r="AT203" s="5" t="s">
        <v>108</v>
      </c>
      <c r="AU203" s="5" t="s">
        <v>108</v>
      </c>
      <c r="AV203" s="5" t="s">
        <v>108</v>
      </c>
      <c r="AW203" s="5" t="s">
        <v>1940</v>
      </c>
      <c r="AX203" s="5" t="s">
        <v>108</v>
      </c>
      <c r="AY203" s="5" t="s">
        <v>108</v>
      </c>
      <c r="AZ203" s="5" t="s">
        <v>108</v>
      </c>
      <c r="BA203" s="5" t="s">
        <v>108</v>
      </c>
      <c r="BB203" s="5" t="s">
        <v>108</v>
      </c>
      <c r="BC203" s="5" t="s">
        <v>108</v>
      </c>
      <c r="BD203" s="5" t="s">
        <v>108</v>
      </c>
      <c r="BE203" s="5" t="s">
        <v>108</v>
      </c>
      <c r="BF203" s="5" t="s">
        <v>108</v>
      </c>
      <c r="BG203" s="5" t="s">
        <v>108</v>
      </c>
      <c r="BH203" s="5" t="s">
        <v>108</v>
      </c>
      <c r="BI203" s="5" t="s">
        <v>108</v>
      </c>
      <c r="BJ203" s="5" t="s">
        <v>108</v>
      </c>
      <c r="BK203" s="5" t="s">
        <v>108</v>
      </c>
      <c r="BL203" s="5" t="s">
        <v>321</v>
      </c>
      <c r="BM203" s="5" t="s">
        <v>659</v>
      </c>
      <c r="BN203" s="5" t="s">
        <v>309</v>
      </c>
      <c r="BO203" s="5" t="s">
        <v>770</v>
      </c>
      <c r="BP203" s="5" t="s">
        <v>108</v>
      </c>
      <c r="BQ203" s="5" t="s">
        <v>108</v>
      </c>
      <c r="BR203" s="5" t="s">
        <v>108</v>
      </c>
      <c r="BS203" s="5" t="s">
        <v>1941</v>
      </c>
      <c r="BT203" s="5" t="s">
        <v>108</v>
      </c>
      <c r="BU203" s="5" t="s">
        <v>1942</v>
      </c>
      <c r="BV203" s="5" t="s">
        <v>121</v>
      </c>
      <c r="BW203" s="5" t="s">
        <v>1943</v>
      </c>
      <c r="BX203" s="5" t="s">
        <v>122</v>
      </c>
      <c r="BY203" s="10" t="s">
        <v>108</v>
      </c>
      <c r="BZ203" s="10" t="s">
        <v>108</v>
      </c>
      <c r="CA203" s="5" t="s">
        <v>1944</v>
      </c>
      <c r="CB203" s="5" t="s">
        <v>108</v>
      </c>
      <c r="CC203" s="5" t="s">
        <v>108</v>
      </c>
      <c r="CD203" s="5" t="s">
        <v>108</v>
      </c>
      <c r="CE203" s="5" t="s">
        <v>108</v>
      </c>
      <c r="CF203" s="5" t="s">
        <v>108</v>
      </c>
      <c r="CG203" s="5" t="s">
        <v>108</v>
      </c>
      <c r="CH203" s="5" t="s">
        <v>108</v>
      </c>
      <c r="CI203" s="5" t="s">
        <v>108</v>
      </c>
      <c r="CJ203" s="5" t="s">
        <v>108</v>
      </c>
      <c r="CK203" s="5" t="s">
        <v>108</v>
      </c>
      <c r="CL203" s="5" t="s">
        <v>108</v>
      </c>
      <c r="CM203" s="5" t="s">
        <v>108</v>
      </c>
      <c r="CN203" s="5" t="s">
        <v>108</v>
      </c>
      <c r="CO203" s="5" t="s">
        <v>108</v>
      </c>
      <c r="CP203" s="5" t="s">
        <v>108</v>
      </c>
      <c r="CQ203" s="5" t="s">
        <v>108</v>
      </c>
      <c r="CR203" s="5" t="s">
        <v>108</v>
      </c>
      <c r="CS203" s="5" t="s">
        <v>108</v>
      </c>
      <c r="CT203" s="29" t="s">
        <v>1945</v>
      </c>
      <c r="CU203" s="5" t="s">
        <v>108</v>
      </c>
      <c r="CV203" s="5" t="s">
        <v>108</v>
      </c>
      <c r="CW203" s="5" t="s">
        <v>108</v>
      </c>
      <c r="CX203" s="5" t="s">
        <v>108</v>
      </c>
      <c r="CY203" s="13" t="s">
        <v>1946</v>
      </c>
      <c r="CZ203" s="6"/>
      <c r="DA203" s="6"/>
      <c r="DB203" s="6"/>
      <c r="DC203" s="6"/>
      <c r="DD203" s="6"/>
      <c r="DE203" s="6"/>
      <c r="DF203" s="6"/>
      <c r="DG203" s="6"/>
      <c r="DH203" s="6"/>
      <c r="DI203" s="6"/>
    </row>
    <row r="204">
      <c r="A204" s="5" t="s">
        <v>103</v>
      </c>
      <c r="B204" s="5" t="s">
        <v>1501</v>
      </c>
      <c r="C204" s="5" t="s">
        <v>1876</v>
      </c>
      <c r="D204" s="5">
        <v>67380.0</v>
      </c>
      <c r="E204" s="5" t="s">
        <v>1947</v>
      </c>
      <c r="F204" s="5">
        <v>2020.0</v>
      </c>
      <c r="G204" s="5" t="s">
        <v>316</v>
      </c>
      <c r="H204" s="5" t="s">
        <v>108</v>
      </c>
      <c r="I204" s="5" t="s">
        <v>217</v>
      </c>
      <c r="J204" s="5" t="s">
        <v>127</v>
      </c>
      <c r="K204" s="5" t="s">
        <v>628</v>
      </c>
      <c r="L204" s="5" t="s">
        <v>108</v>
      </c>
      <c r="M204" s="5" t="s">
        <v>1540</v>
      </c>
      <c r="N204" s="5">
        <v>3.0</v>
      </c>
      <c r="O204" s="29" t="s">
        <v>1948</v>
      </c>
      <c r="P204" s="5" t="s">
        <v>1949</v>
      </c>
      <c r="Q204" s="5" t="s">
        <v>1950</v>
      </c>
      <c r="R204" s="5" t="s">
        <v>1951</v>
      </c>
      <c r="S204" s="5" t="s">
        <v>1952</v>
      </c>
      <c r="T204" s="5">
        <v>43.2704758</v>
      </c>
      <c r="U204" s="5">
        <v>-123.9869053</v>
      </c>
      <c r="V204" s="5">
        <v>85.17</v>
      </c>
      <c r="W204" s="5">
        <v>278.0</v>
      </c>
      <c r="X204" s="5">
        <v>1407.0</v>
      </c>
      <c r="Y204" s="5" t="s">
        <v>108</v>
      </c>
      <c r="Z204" s="5" t="s">
        <v>170</v>
      </c>
      <c r="AA204" s="5" t="s">
        <v>108</v>
      </c>
      <c r="AB204" s="5" t="s">
        <v>108</v>
      </c>
      <c r="AC204" s="5" t="s">
        <v>1953</v>
      </c>
      <c r="AD204" s="5" t="s">
        <v>108</v>
      </c>
      <c r="AE204" s="5" t="s">
        <v>108</v>
      </c>
      <c r="AF204" s="5" t="s">
        <v>108</v>
      </c>
      <c r="AG204" s="5" t="s">
        <v>108</v>
      </c>
      <c r="AH204" s="5" t="s">
        <v>108</v>
      </c>
      <c r="AI204" s="28">
        <f t="shared" si="55"/>
        <v>30.48</v>
      </c>
      <c r="AJ204" s="22">
        <v>100.0</v>
      </c>
      <c r="AK204" s="24">
        <f t="shared" si="56"/>
        <v>33.33333333</v>
      </c>
      <c r="AL204" s="5" t="s">
        <v>108</v>
      </c>
      <c r="AM204" s="5" t="s">
        <v>108</v>
      </c>
      <c r="AN204" s="5" t="s">
        <v>108</v>
      </c>
      <c r="AO204" s="5" t="s">
        <v>108</v>
      </c>
      <c r="AP204" s="5" t="s">
        <v>108</v>
      </c>
      <c r="AQ204" s="5" t="s">
        <v>108</v>
      </c>
      <c r="AR204" s="5" t="s">
        <v>108</v>
      </c>
      <c r="AS204" s="5" t="s">
        <v>108</v>
      </c>
      <c r="AT204" s="5" t="s">
        <v>108</v>
      </c>
      <c r="AU204" s="5" t="s">
        <v>108</v>
      </c>
      <c r="AV204" s="5" t="s">
        <v>108</v>
      </c>
      <c r="AW204" s="5" t="s">
        <v>108</v>
      </c>
      <c r="AX204" s="5" t="s">
        <v>108</v>
      </c>
      <c r="AY204" s="5" t="s">
        <v>108</v>
      </c>
      <c r="AZ204" s="5" t="s">
        <v>108</v>
      </c>
      <c r="BA204" s="5" t="s">
        <v>108</v>
      </c>
      <c r="BB204" s="5" t="s">
        <v>108</v>
      </c>
      <c r="BC204" s="5" t="s">
        <v>108</v>
      </c>
      <c r="BD204" s="5" t="s">
        <v>108</v>
      </c>
      <c r="BE204" s="5" t="s">
        <v>108</v>
      </c>
      <c r="BF204" s="5" t="s">
        <v>108</v>
      </c>
      <c r="BG204" s="5" t="s">
        <v>108</v>
      </c>
      <c r="BH204" s="5" t="s">
        <v>108</v>
      </c>
      <c r="BI204" s="5" t="s">
        <v>108</v>
      </c>
      <c r="BJ204" s="5" t="s">
        <v>108</v>
      </c>
      <c r="BK204" s="5" t="s">
        <v>108</v>
      </c>
      <c r="BL204" s="5" t="s">
        <v>108</v>
      </c>
      <c r="BM204" s="5" t="s">
        <v>108</v>
      </c>
      <c r="BN204" s="5" t="s">
        <v>108</v>
      </c>
      <c r="BO204" s="5" t="s">
        <v>108</v>
      </c>
      <c r="BP204" s="5" t="s">
        <v>108</v>
      </c>
      <c r="BQ204" s="5" t="s">
        <v>108</v>
      </c>
      <c r="BR204" s="5" t="s">
        <v>309</v>
      </c>
      <c r="BS204" s="5" t="s">
        <v>108</v>
      </c>
      <c r="BT204" s="5" t="s">
        <v>108</v>
      </c>
      <c r="BU204" s="5" t="s">
        <v>1954</v>
      </c>
      <c r="BV204" s="5" t="s">
        <v>108</v>
      </c>
      <c r="BW204" s="5" t="s">
        <v>108</v>
      </c>
      <c r="BX204" s="5" t="s">
        <v>108</v>
      </c>
      <c r="BY204" s="10" t="s">
        <v>108</v>
      </c>
      <c r="BZ204" s="10" t="s">
        <v>108</v>
      </c>
      <c r="CA204" s="5" t="s">
        <v>108</v>
      </c>
      <c r="CB204" s="5" t="s">
        <v>108</v>
      </c>
      <c r="CC204" s="5" t="s">
        <v>108</v>
      </c>
      <c r="CD204" s="5" t="s">
        <v>108</v>
      </c>
      <c r="CE204" s="5" t="s">
        <v>108</v>
      </c>
      <c r="CF204" s="5" t="s">
        <v>108</v>
      </c>
      <c r="CG204" s="5" t="s">
        <v>108</v>
      </c>
      <c r="CH204" s="5" t="s">
        <v>108</v>
      </c>
      <c r="CI204" s="5" t="s">
        <v>108</v>
      </c>
      <c r="CJ204" s="5" t="s">
        <v>108</v>
      </c>
      <c r="CK204" s="5" t="s">
        <v>108</v>
      </c>
      <c r="CL204" s="5" t="s">
        <v>108</v>
      </c>
      <c r="CM204" s="5" t="s">
        <v>108</v>
      </c>
      <c r="CN204" s="5" t="s">
        <v>108</v>
      </c>
      <c r="CO204" s="5" t="s">
        <v>108</v>
      </c>
      <c r="CP204" s="5" t="s">
        <v>108</v>
      </c>
      <c r="CQ204" s="5" t="s">
        <v>108</v>
      </c>
      <c r="CR204" s="5" t="s">
        <v>108</v>
      </c>
      <c r="CS204" s="5" t="s">
        <v>108</v>
      </c>
      <c r="CT204" s="29" t="s">
        <v>1955</v>
      </c>
      <c r="CU204" s="5" t="s">
        <v>121</v>
      </c>
      <c r="CV204" s="5" t="s">
        <v>108</v>
      </c>
      <c r="CW204" s="5" t="s">
        <v>108</v>
      </c>
      <c r="CX204" s="5" t="s">
        <v>108</v>
      </c>
      <c r="CY204" s="13" t="s">
        <v>1956</v>
      </c>
      <c r="CZ204" s="6"/>
      <c r="DA204" s="6"/>
      <c r="DB204" s="6"/>
      <c r="DC204" s="6"/>
      <c r="DD204" s="6"/>
      <c r="DE204" s="6"/>
      <c r="DF204" s="6"/>
      <c r="DG204" s="6"/>
      <c r="DH204" s="6"/>
      <c r="DI204" s="6"/>
    </row>
    <row r="205">
      <c r="A205" s="5" t="s">
        <v>103</v>
      </c>
      <c r="B205" s="5" t="s">
        <v>1501</v>
      </c>
      <c r="C205" s="5" t="s">
        <v>1957</v>
      </c>
      <c r="D205" s="5">
        <v>10034.0</v>
      </c>
      <c r="E205" s="5" t="s">
        <v>106</v>
      </c>
      <c r="F205" s="5">
        <v>1989.0</v>
      </c>
      <c r="G205" s="5" t="s">
        <v>244</v>
      </c>
      <c r="H205" s="5">
        <v>4.0</v>
      </c>
      <c r="I205" s="5" t="s">
        <v>139</v>
      </c>
      <c r="J205" s="5" t="s">
        <v>127</v>
      </c>
      <c r="K205" s="5" t="s">
        <v>328</v>
      </c>
      <c r="L205" s="5" t="s">
        <v>108</v>
      </c>
      <c r="M205" s="5" t="s">
        <v>108</v>
      </c>
      <c r="N205" s="5">
        <v>1.0</v>
      </c>
      <c r="O205" s="29" t="s">
        <v>1958</v>
      </c>
      <c r="P205" s="5" t="s">
        <v>1959</v>
      </c>
      <c r="Q205" s="5" t="s">
        <v>1960</v>
      </c>
      <c r="R205" s="5" t="s">
        <v>1961</v>
      </c>
      <c r="S205" s="5" t="s">
        <v>1962</v>
      </c>
      <c r="T205" s="5">
        <v>44.5244788</v>
      </c>
      <c r="U205" s="5">
        <v>-120.7858436</v>
      </c>
      <c r="V205" s="5">
        <v>1659.6</v>
      </c>
      <c r="W205" s="5">
        <v>5448.0</v>
      </c>
      <c r="X205" s="5">
        <v>1100.0</v>
      </c>
      <c r="Y205" s="5">
        <v>40.0</v>
      </c>
      <c r="Z205" s="5" t="s">
        <v>264</v>
      </c>
      <c r="AA205" s="5" t="s">
        <v>159</v>
      </c>
      <c r="AB205" s="5">
        <v>29.0</v>
      </c>
      <c r="AC205" s="5" t="s">
        <v>1963</v>
      </c>
      <c r="AD205" s="5" t="s">
        <v>1964</v>
      </c>
      <c r="AE205" s="5" t="s">
        <v>108</v>
      </c>
      <c r="AF205" s="5" t="s">
        <v>108</v>
      </c>
      <c r="AG205" s="5" t="s">
        <v>108</v>
      </c>
      <c r="AH205" s="5" t="s">
        <v>108</v>
      </c>
      <c r="AI205" s="28">
        <f t="shared" si="55"/>
        <v>45.72</v>
      </c>
      <c r="AJ205" s="22">
        <v>150.0</v>
      </c>
      <c r="AK205" s="24">
        <f t="shared" si="56"/>
        <v>50</v>
      </c>
      <c r="AL205" s="5" t="s">
        <v>108</v>
      </c>
      <c r="AM205" s="5" t="s">
        <v>108</v>
      </c>
      <c r="AN205" s="5" t="s">
        <v>108</v>
      </c>
      <c r="AO205" s="5" t="s">
        <v>108</v>
      </c>
      <c r="AP205" s="5" t="s">
        <v>108</v>
      </c>
      <c r="AQ205" s="5" t="s">
        <v>108</v>
      </c>
      <c r="AR205" s="5" t="s">
        <v>108</v>
      </c>
      <c r="AS205" s="5" t="s">
        <v>108</v>
      </c>
      <c r="AT205" s="5" t="s">
        <v>108</v>
      </c>
      <c r="AU205" s="5" t="s">
        <v>108</v>
      </c>
      <c r="AV205" s="5" t="s">
        <v>108</v>
      </c>
      <c r="AW205" s="5" t="s">
        <v>108</v>
      </c>
      <c r="AX205" s="5" t="s">
        <v>108</v>
      </c>
      <c r="AY205" s="5" t="s">
        <v>108</v>
      </c>
      <c r="AZ205" s="5" t="s">
        <v>108</v>
      </c>
      <c r="BA205" s="5" t="s">
        <v>108</v>
      </c>
      <c r="BB205" s="5" t="s">
        <v>108</v>
      </c>
      <c r="BC205" s="5" t="s">
        <v>108</v>
      </c>
      <c r="BD205" s="5" t="s">
        <v>108</v>
      </c>
      <c r="BE205" s="5" t="s">
        <v>108</v>
      </c>
      <c r="BF205" s="5" t="s">
        <v>108</v>
      </c>
      <c r="BG205" s="5" t="s">
        <v>108</v>
      </c>
      <c r="BH205" s="5" t="s">
        <v>108</v>
      </c>
      <c r="BI205" s="5" t="s">
        <v>108</v>
      </c>
      <c r="BJ205" s="5" t="s">
        <v>108</v>
      </c>
      <c r="BK205" s="5" t="s">
        <v>108</v>
      </c>
      <c r="BL205" s="5" t="s">
        <v>108</v>
      </c>
      <c r="BM205" s="5" t="s">
        <v>108</v>
      </c>
      <c r="BN205" s="5" t="s">
        <v>108</v>
      </c>
      <c r="BO205" s="5" t="s">
        <v>108</v>
      </c>
      <c r="BP205" s="5" t="s">
        <v>108</v>
      </c>
      <c r="BQ205" s="5" t="s">
        <v>108</v>
      </c>
      <c r="BR205" s="5" t="s">
        <v>108</v>
      </c>
      <c r="BS205" s="5" t="s">
        <v>108</v>
      </c>
      <c r="BT205" s="5" t="s">
        <v>108</v>
      </c>
      <c r="BU205" s="5" t="s">
        <v>108</v>
      </c>
      <c r="BV205" s="5" t="s">
        <v>108</v>
      </c>
      <c r="BW205" s="5" t="s">
        <v>108</v>
      </c>
      <c r="BX205" s="5" t="s">
        <v>108</v>
      </c>
      <c r="BY205" s="10" t="s">
        <v>108</v>
      </c>
      <c r="BZ205" s="10" t="s">
        <v>108</v>
      </c>
      <c r="CA205" s="5" t="s">
        <v>108</v>
      </c>
      <c r="CB205" s="5" t="s">
        <v>121</v>
      </c>
      <c r="CC205" s="5" t="s">
        <v>1965</v>
      </c>
      <c r="CD205" s="5" t="s">
        <v>108</v>
      </c>
      <c r="CE205" s="5" t="s">
        <v>108</v>
      </c>
      <c r="CF205" s="5" t="s">
        <v>108</v>
      </c>
      <c r="CG205" s="5" t="s">
        <v>108</v>
      </c>
      <c r="CH205" s="5" t="s">
        <v>108</v>
      </c>
      <c r="CI205" s="5" t="s">
        <v>108</v>
      </c>
      <c r="CJ205" s="5" t="s">
        <v>108</v>
      </c>
      <c r="CK205" s="5" t="s">
        <v>108</v>
      </c>
      <c r="CL205" s="5" t="s">
        <v>108</v>
      </c>
      <c r="CM205" s="5" t="s">
        <v>108</v>
      </c>
      <c r="CN205" s="5" t="s">
        <v>108</v>
      </c>
      <c r="CO205" s="5" t="s">
        <v>108</v>
      </c>
      <c r="CP205" s="5" t="s">
        <v>108</v>
      </c>
      <c r="CQ205" s="5" t="s">
        <v>108</v>
      </c>
      <c r="CR205" s="5" t="s">
        <v>108</v>
      </c>
      <c r="CS205" s="5" t="s">
        <v>108</v>
      </c>
      <c r="CT205" s="29" t="s">
        <v>1966</v>
      </c>
      <c r="CU205" s="5" t="s">
        <v>121</v>
      </c>
      <c r="CV205" s="5" t="s">
        <v>108</v>
      </c>
      <c r="CW205" s="5" t="s">
        <v>108</v>
      </c>
      <c r="CX205" s="5" t="s">
        <v>108</v>
      </c>
      <c r="CY205" s="13" t="s">
        <v>1967</v>
      </c>
      <c r="CZ205" s="6"/>
      <c r="DA205" s="6"/>
      <c r="DB205" s="6"/>
      <c r="DC205" s="6"/>
      <c r="DD205" s="6"/>
      <c r="DE205" s="6"/>
      <c r="DF205" s="6"/>
      <c r="DG205" s="6"/>
      <c r="DH205" s="6"/>
      <c r="DI205" s="6"/>
    </row>
    <row r="206">
      <c r="A206" s="5" t="s">
        <v>103</v>
      </c>
      <c r="B206" s="5" t="s">
        <v>1501</v>
      </c>
      <c r="C206" s="5" t="s">
        <v>1968</v>
      </c>
      <c r="D206" s="5">
        <v>661.0</v>
      </c>
      <c r="E206" s="5" t="s">
        <v>108</v>
      </c>
      <c r="F206" s="5">
        <v>1969.0</v>
      </c>
      <c r="G206" s="5" t="s">
        <v>200</v>
      </c>
      <c r="H206" s="5">
        <v>24.0</v>
      </c>
      <c r="I206" s="5" t="s">
        <v>153</v>
      </c>
      <c r="J206" s="5" t="s">
        <v>127</v>
      </c>
      <c r="K206" s="5" t="s">
        <v>202</v>
      </c>
      <c r="L206" s="5" t="s">
        <v>111</v>
      </c>
      <c r="M206" s="5" t="s">
        <v>203</v>
      </c>
      <c r="N206" s="5">
        <v>5.0</v>
      </c>
      <c r="O206" s="29" t="s">
        <v>1969</v>
      </c>
      <c r="P206" s="5" t="s">
        <v>1970</v>
      </c>
      <c r="Q206" s="5" t="s">
        <v>108</v>
      </c>
      <c r="R206" s="5" t="s">
        <v>108</v>
      </c>
      <c r="S206" s="5" t="s">
        <v>1971</v>
      </c>
      <c r="T206" s="5" t="s">
        <v>108</v>
      </c>
      <c r="U206" s="5" t="s">
        <v>108</v>
      </c>
      <c r="V206" s="5" t="s">
        <v>108</v>
      </c>
      <c r="W206" s="5" t="s">
        <v>108</v>
      </c>
      <c r="X206" s="5">
        <v>2300.0</v>
      </c>
      <c r="Y206" s="5" t="s">
        <v>108</v>
      </c>
      <c r="Z206" s="5" t="s">
        <v>108</v>
      </c>
      <c r="AA206" s="5" t="s">
        <v>144</v>
      </c>
      <c r="AB206" s="5">
        <v>88.0</v>
      </c>
      <c r="AC206" s="5" t="s">
        <v>1972</v>
      </c>
      <c r="AD206" s="5" t="s">
        <v>108</v>
      </c>
      <c r="AE206" s="5" t="s">
        <v>108</v>
      </c>
      <c r="AF206" s="5" t="s">
        <v>108</v>
      </c>
      <c r="AG206" s="5" t="s">
        <v>108</v>
      </c>
      <c r="AH206" s="6">
        <f>2.5*60</f>
        <v>150</v>
      </c>
      <c r="AI206" s="15" t="s">
        <v>108</v>
      </c>
      <c r="AJ206" s="22" t="s">
        <v>108</v>
      </c>
      <c r="AK206" s="25" t="s">
        <v>108</v>
      </c>
      <c r="AL206" s="5" t="s">
        <v>108</v>
      </c>
      <c r="AM206" s="5" t="s">
        <v>108</v>
      </c>
      <c r="AN206" s="5" t="s">
        <v>108</v>
      </c>
      <c r="AO206" s="5" t="s">
        <v>108</v>
      </c>
      <c r="AP206" s="5" t="s">
        <v>108</v>
      </c>
      <c r="AQ206" s="5" t="s">
        <v>108</v>
      </c>
      <c r="AR206" s="5" t="s">
        <v>108</v>
      </c>
      <c r="AS206" s="5" t="s">
        <v>108</v>
      </c>
      <c r="AT206" s="5" t="s">
        <v>108</v>
      </c>
      <c r="AU206" s="5" t="s">
        <v>108</v>
      </c>
      <c r="AV206" s="5" t="s">
        <v>108</v>
      </c>
      <c r="AW206" s="5" t="s">
        <v>108</v>
      </c>
      <c r="AX206" s="5" t="s">
        <v>108</v>
      </c>
      <c r="AY206" s="5" t="s">
        <v>108</v>
      </c>
      <c r="AZ206" s="5" t="s">
        <v>108</v>
      </c>
      <c r="BA206" s="5" t="s">
        <v>108</v>
      </c>
      <c r="BB206" s="5" t="s">
        <v>108</v>
      </c>
      <c r="BC206" s="5" t="s">
        <v>108</v>
      </c>
      <c r="BD206" s="5" t="s">
        <v>108</v>
      </c>
      <c r="BE206" s="5" t="s">
        <v>108</v>
      </c>
      <c r="BF206" s="5" t="s">
        <v>108</v>
      </c>
      <c r="BG206" s="5" t="s">
        <v>108</v>
      </c>
      <c r="BH206" s="5" t="s">
        <v>108</v>
      </c>
      <c r="BI206" s="5" t="s">
        <v>108</v>
      </c>
      <c r="BJ206" s="5" t="s">
        <v>108</v>
      </c>
      <c r="BK206" s="5" t="s">
        <v>108</v>
      </c>
      <c r="BL206" s="5" t="s">
        <v>108</v>
      </c>
      <c r="BM206" s="5" t="s">
        <v>108</v>
      </c>
      <c r="BN206" s="5" t="s">
        <v>108</v>
      </c>
      <c r="BO206" s="5" t="s">
        <v>108</v>
      </c>
      <c r="BP206" s="5" t="s">
        <v>108</v>
      </c>
      <c r="BQ206" s="5" t="s">
        <v>108</v>
      </c>
      <c r="BR206" s="5" t="s">
        <v>108</v>
      </c>
      <c r="BS206" s="5" t="s">
        <v>108</v>
      </c>
      <c r="BT206" s="5" t="s">
        <v>108</v>
      </c>
      <c r="BU206" s="5" t="s">
        <v>1973</v>
      </c>
      <c r="BV206" s="5" t="s">
        <v>108</v>
      </c>
      <c r="BW206" s="5" t="s">
        <v>1974</v>
      </c>
      <c r="BX206" s="5" t="s">
        <v>122</v>
      </c>
      <c r="BY206" s="10" t="s">
        <v>108</v>
      </c>
      <c r="BZ206" s="10" t="s">
        <v>108</v>
      </c>
      <c r="CA206" s="5" t="s">
        <v>371</v>
      </c>
      <c r="CB206" s="5" t="s">
        <v>108</v>
      </c>
      <c r="CC206" s="5" t="s">
        <v>108</v>
      </c>
      <c r="CD206" s="5" t="s">
        <v>108</v>
      </c>
      <c r="CE206" s="5" t="s">
        <v>108</v>
      </c>
      <c r="CF206" s="5" t="s">
        <v>108</v>
      </c>
      <c r="CG206" s="5" t="s">
        <v>108</v>
      </c>
      <c r="CH206" s="5" t="s">
        <v>108</v>
      </c>
      <c r="CI206" s="5" t="s">
        <v>108</v>
      </c>
      <c r="CJ206" s="5" t="s">
        <v>108</v>
      </c>
      <c r="CK206" s="5" t="s">
        <v>108</v>
      </c>
      <c r="CL206" s="5" t="s">
        <v>108</v>
      </c>
      <c r="CM206" s="5" t="s">
        <v>108</v>
      </c>
      <c r="CN206" s="5" t="s">
        <v>108</v>
      </c>
      <c r="CO206" s="5" t="s">
        <v>108</v>
      </c>
      <c r="CP206" s="5" t="s">
        <v>108</v>
      </c>
      <c r="CQ206" s="5" t="s">
        <v>108</v>
      </c>
      <c r="CR206" s="5" t="s">
        <v>108</v>
      </c>
      <c r="CS206" s="5" t="s">
        <v>108</v>
      </c>
      <c r="CT206" s="5" t="s">
        <v>108</v>
      </c>
      <c r="CU206" s="5" t="s">
        <v>108</v>
      </c>
      <c r="CV206" s="5" t="s">
        <v>108</v>
      </c>
      <c r="CW206" s="5" t="s">
        <v>108</v>
      </c>
      <c r="CX206" s="5" t="s">
        <v>108</v>
      </c>
      <c r="CY206" s="13" t="s">
        <v>1975</v>
      </c>
      <c r="CZ206" s="6"/>
      <c r="DA206" s="6"/>
      <c r="DB206" s="6"/>
      <c r="DC206" s="6"/>
      <c r="DD206" s="6"/>
      <c r="DE206" s="6"/>
      <c r="DF206" s="6"/>
      <c r="DG206" s="6"/>
      <c r="DH206" s="6"/>
      <c r="DI206" s="6"/>
    </row>
    <row r="207">
      <c r="A207" s="5" t="s">
        <v>103</v>
      </c>
      <c r="B207" s="5" t="s">
        <v>1501</v>
      </c>
      <c r="C207" s="5" t="s">
        <v>1968</v>
      </c>
      <c r="D207" s="5">
        <v>13729.0</v>
      </c>
      <c r="E207" s="5" t="s">
        <v>108</v>
      </c>
      <c r="F207" s="5">
        <v>1974.0</v>
      </c>
      <c r="G207" s="5" t="s">
        <v>244</v>
      </c>
      <c r="H207" s="5" t="s">
        <v>108</v>
      </c>
      <c r="I207" s="5" t="s">
        <v>139</v>
      </c>
      <c r="J207" s="5" t="s">
        <v>110</v>
      </c>
      <c r="K207" s="5" t="s">
        <v>111</v>
      </c>
      <c r="L207" s="5" t="s">
        <v>108</v>
      </c>
      <c r="M207" s="5" t="s">
        <v>140</v>
      </c>
      <c r="N207" s="5">
        <v>4.0</v>
      </c>
      <c r="O207" s="29" t="s">
        <v>1976</v>
      </c>
      <c r="P207" s="5" t="s">
        <v>1977</v>
      </c>
      <c r="Q207" s="5" t="s">
        <v>1978</v>
      </c>
      <c r="R207" s="5" t="s">
        <v>1979</v>
      </c>
      <c r="S207" s="5" t="s">
        <v>1980</v>
      </c>
      <c r="T207" s="5" t="s">
        <v>108</v>
      </c>
      <c r="U207" s="5" t="s">
        <v>108</v>
      </c>
      <c r="V207" s="5" t="s">
        <v>108</v>
      </c>
      <c r="W207" s="5">
        <v>850.0</v>
      </c>
      <c r="X207" s="5" t="s">
        <v>108</v>
      </c>
      <c r="Y207" s="5" t="s">
        <v>108</v>
      </c>
      <c r="Z207" s="5" t="s">
        <v>264</v>
      </c>
      <c r="AA207" s="5" t="s">
        <v>108</v>
      </c>
      <c r="AB207" s="5" t="s">
        <v>108</v>
      </c>
      <c r="AC207" s="5" t="s">
        <v>1981</v>
      </c>
      <c r="AD207" s="5" t="s">
        <v>1982</v>
      </c>
      <c r="AE207" s="5" t="s">
        <v>108</v>
      </c>
      <c r="AF207" s="5" t="s">
        <v>108</v>
      </c>
      <c r="AG207" s="5" t="s">
        <v>108</v>
      </c>
      <c r="AH207" s="5">
        <v>15.0</v>
      </c>
      <c r="AI207" s="28">
        <f>CONVERT(AJ207, "ft", "m")</f>
        <v>762</v>
      </c>
      <c r="AJ207" s="22">
        <v>2500.0</v>
      </c>
      <c r="AK207" s="24">
        <f>CONVERT(AJ207, "ft", "yd")</f>
        <v>833.3333333</v>
      </c>
      <c r="AL207" s="5" t="s">
        <v>108</v>
      </c>
      <c r="AM207" s="5">
        <v>1.0</v>
      </c>
      <c r="AN207" s="5" t="s">
        <v>108</v>
      </c>
      <c r="AO207" s="5" t="s">
        <v>108</v>
      </c>
      <c r="AP207" s="5" t="s">
        <v>108</v>
      </c>
      <c r="AQ207" s="5" t="s">
        <v>108</v>
      </c>
      <c r="AR207" s="5" t="s">
        <v>108</v>
      </c>
      <c r="AS207" s="5" t="s">
        <v>108</v>
      </c>
      <c r="AT207" s="5" t="s">
        <v>108</v>
      </c>
      <c r="AU207" s="5" t="s">
        <v>108</v>
      </c>
      <c r="AV207" s="5" t="s">
        <v>108</v>
      </c>
      <c r="AW207" s="5" t="s">
        <v>320</v>
      </c>
      <c r="AX207" s="5" t="s">
        <v>108</v>
      </c>
      <c r="AY207" s="5" t="s">
        <v>108</v>
      </c>
      <c r="AZ207" s="5" t="s">
        <v>108</v>
      </c>
      <c r="BA207" s="5" t="s">
        <v>108</v>
      </c>
      <c r="BB207" s="5" t="s">
        <v>108</v>
      </c>
      <c r="BC207" s="5" t="s">
        <v>108</v>
      </c>
      <c r="BD207" s="5" t="s">
        <v>108</v>
      </c>
      <c r="BE207" s="5" t="s">
        <v>108</v>
      </c>
      <c r="BF207" s="5" t="s">
        <v>108</v>
      </c>
      <c r="BG207" s="5" t="s">
        <v>108</v>
      </c>
      <c r="BH207" s="5" t="s">
        <v>108</v>
      </c>
      <c r="BI207" s="5" t="s">
        <v>108</v>
      </c>
      <c r="BJ207" s="5" t="s">
        <v>108</v>
      </c>
      <c r="BK207" s="5" t="s">
        <v>108</v>
      </c>
      <c r="BL207" s="5" t="s">
        <v>108</v>
      </c>
      <c r="BM207" s="5" t="s">
        <v>659</v>
      </c>
      <c r="BN207" s="5" t="s">
        <v>108</v>
      </c>
      <c r="BO207" s="5" t="s">
        <v>108</v>
      </c>
      <c r="BP207" s="5" t="s">
        <v>108</v>
      </c>
      <c r="BQ207" s="5" t="s">
        <v>108</v>
      </c>
      <c r="BR207" s="5" t="s">
        <v>108</v>
      </c>
      <c r="BS207" s="5" t="s">
        <v>108</v>
      </c>
      <c r="BT207" s="5" t="s">
        <v>108</v>
      </c>
      <c r="BU207" s="5" t="s">
        <v>1983</v>
      </c>
      <c r="BV207" s="5" t="s">
        <v>108</v>
      </c>
      <c r="BW207" s="5" t="s">
        <v>1984</v>
      </c>
      <c r="BX207" s="5" t="s">
        <v>122</v>
      </c>
      <c r="BY207" s="10" t="s">
        <v>108</v>
      </c>
      <c r="BZ207" s="10" t="s">
        <v>108</v>
      </c>
      <c r="CA207" s="5" t="s">
        <v>108</v>
      </c>
      <c r="CB207" s="5" t="s">
        <v>108</v>
      </c>
      <c r="CC207" s="5" t="s">
        <v>108</v>
      </c>
      <c r="CD207" s="5" t="s">
        <v>108</v>
      </c>
      <c r="CE207" s="5" t="s">
        <v>108</v>
      </c>
      <c r="CF207" s="5" t="s">
        <v>108</v>
      </c>
      <c r="CG207" s="5" t="s">
        <v>108</v>
      </c>
      <c r="CH207" s="5" t="s">
        <v>108</v>
      </c>
      <c r="CI207" s="5" t="s">
        <v>108</v>
      </c>
      <c r="CJ207" s="5" t="s">
        <v>108</v>
      </c>
      <c r="CK207" s="5" t="s">
        <v>108</v>
      </c>
      <c r="CL207" s="5" t="s">
        <v>108</v>
      </c>
      <c r="CM207" s="5" t="s">
        <v>108</v>
      </c>
      <c r="CN207" s="5" t="s">
        <v>108</v>
      </c>
      <c r="CO207" s="5" t="s">
        <v>108</v>
      </c>
      <c r="CP207" s="5" t="s">
        <v>108</v>
      </c>
      <c r="CQ207" s="5" t="s">
        <v>108</v>
      </c>
      <c r="CR207" s="5" t="s">
        <v>108</v>
      </c>
      <c r="CS207" s="5" t="s">
        <v>108</v>
      </c>
      <c r="CT207" s="5" t="s">
        <v>108</v>
      </c>
      <c r="CU207" s="5" t="s">
        <v>108</v>
      </c>
      <c r="CV207" s="5" t="s">
        <v>108</v>
      </c>
      <c r="CW207" s="5" t="s">
        <v>108</v>
      </c>
      <c r="CX207" s="5" t="s">
        <v>108</v>
      </c>
      <c r="CY207" s="13" t="s">
        <v>1985</v>
      </c>
      <c r="CZ207" s="6"/>
      <c r="DA207" s="6"/>
      <c r="DB207" s="6"/>
      <c r="DC207" s="6"/>
      <c r="DD207" s="6"/>
      <c r="DE207" s="6"/>
      <c r="DF207" s="6"/>
      <c r="DG207" s="6"/>
      <c r="DH207" s="6"/>
      <c r="DI207" s="6"/>
    </row>
    <row r="208">
      <c r="A208" s="5" t="s">
        <v>103</v>
      </c>
      <c r="B208" s="5" t="s">
        <v>1501</v>
      </c>
      <c r="C208" s="5" t="s">
        <v>1968</v>
      </c>
      <c r="D208" s="5">
        <v>7954.0</v>
      </c>
      <c r="E208" s="5" t="s">
        <v>106</v>
      </c>
      <c r="F208" s="5" t="s">
        <v>1986</v>
      </c>
      <c r="G208" s="5" t="s">
        <v>108</v>
      </c>
      <c r="H208" s="5" t="s">
        <v>108</v>
      </c>
      <c r="I208" s="5" t="s">
        <v>139</v>
      </c>
      <c r="J208" s="5" t="s">
        <v>127</v>
      </c>
      <c r="K208" s="5" t="s">
        <v>154</v>
      </c>
      <c r="L208" s="5" t="s">
        <v>108</v>
      </c>
      <c r="M208" s="5" t="s">
        <v>154</v>
      </c>
      <c r="N208" s="5">
        <v>1.0</v>
      </c>
      <c r="O208" s="29" t="s">
        <v>1987</v>
      </c>
      <c r="P208" s="5" t="s">
        <v>1988</v>
      </c>
      <c r="Q208" s="5" t="s">
        <v>1989</v>
      </c>
      <c r="R208" s="5" t="s">
        <v>108</v>
      </c>
      <c r="S208" s="5" t="s">
        <v>108</v>
      </c>
      <c r="T208" s="5" t="s">
        <v>108</v>
      </c>
      <c r="U208" s="5" t="s">
        <v>108</v>
      </c>
      <c r="V208" s="5" t="s">
        <v>108</v>
      </c>
      <c r="W208" s="5" t="s">
        <v>108</v>
      </c>
      <c r="X208" s="5">
        <v>907.0</v>
      </c>
      <c r="Y208" s="5" t="s">
        <v>108</v>
      </c>
      <c r="Z208" s="5" t="s">
        <v>108</v>
      </c>
      <c r="AA208" s="5" t="s">
        <v>108</v>
      </c>
      <c r="AB208" s="5" t="s">
        <v>108</v>
      </c>
      <c r="AC208" s="5" t="s">
        <v>1990</v>
      </c>
      <c r="AD208" s="5" t="s">
        <v>1991</v>
      </c>
      <c r="AE208" s="5" t="s">
        <v>108</v>
      </c>
      <c r="AF208" s="5" t="s">
        <v>108</v>
      </c>
      <c r="AG208" s="5" t="s">
        <v>108</v>
      </c>
      <c r="AH208" s="5" t="s">
        <v>108</v>
      </c>
      <c r="AI208" s="5" t="s">
        <v>108</v>
      </c>
      <c r="AJ208" s="5" t="s">
        <v>108</v>
      </c>
      <c r="AK208" s="5" t="s">
        <v>108</v>
      </c>
      <c r="AL208" s="5" t="s">
        <v>108</v>
      </c>
      <c r="AM208" s="5" t="s">
        <v>108</v>
      </c>
      <c r="AN208" s="5" t="s">
        <v>108</v>
      </c>
      <c r="AO208" s="5" t="s">
        <v>108</v>
      </c>
      <c r="AP208" s="5" t="s">
        <v>108</v>
      </c>
      <c r="AQ208" s="5" t="s">
        <v>108</v>
      </c>
      <c r="AR208" s="5" t="s">
        <v>108</v>
      </c>
      <c r="AS208" s="5" t="s">
        <v>108</v>
      </c>
      <c r="AT208" s="5" t="s">
        <v>108</v>
      </c>
      <c r="AU208" s="5" t="s">
        <v>108</v>
      </c>
      <c r="AV208" s="5" t="s">
        <v>108</v>
      </c>
      <c r="AW208" s="5" t="s">
        <v>108</v>
      </c>
      <c r="AX208" s="5" t="s">
        <v>108</v>
      </c>
      <c r="AY208" s="5" t="s">
        <v>108</v>
      </c>
      <c r="AZ208" s="5" t="s">
        <v>108</v>
      </c>
      <c r="BA208" s="5" t="s">
        <v>108</v>
      </c>
      <c r="BB208" s="5" t="s">
        <v>108</v>
      </c>
      <c r="BC208" s="5" t="s">
        <v>108</v>
      </c>
      <c r="BD208" s="5" t="s">
        <v>108</v>
      </c>
      <c r="BE208" s="5" t="s">
        <v>108</v>
      </c>
      <c r="BF208" s="5" t="s">
        <v>108</v>
      </c>
      <c r="BG208" s="5" t="s">
        <v>108</v>
      </c>
      <c r="BH208" s="5" t="s">
        <v>108</v>
      </c>
      <c r="BI208" s="5" t="s">
        <v>108</v>
      </c>
      <c r="BJ208" s="5" t="s">
        <v>108</v>
      </c>
      <c r="BK208" s="5" t="s">
        <v>108</v>
      </c>
      <c r="BL208" s="5" t="s">
        <v>108</v>
      </c>
      <c r="BM208" s="5" t="s">
        <v>108</v>
      </c>
      <c r="BN208" s="5" t="s">
        <v>108</v>
      </c>
      <c r="BO208" s="5" t="s">
        <v>108</v>
      </c>
      <c r="BP208" s="5" t="s">
        <v>108</v>
      </c>
      <c r="BQ208" s="5" t="s">
        <v>108</v>
      </c>
      <c r="BR208" s="5" t="s">
        <v>108</v>
      </c>
      <c r="BS208" s="5" t="s">
        <v>108</v>
      </c>
      <c r="BT208" s="5" t="s">
        <v>108</v>
      </c>
      <c r="BU208" s="5" t="s">
        <v>1992</v>
      </c>
      <c r="BV208" s="5" t="s">
        <v>108</v>
      </c>
      <c r="BW208" s="5" t="s">
        <v>108</v>
      </c>
      <c r="BX208" s="5" t="s">
        <v>108</v>
      </c>
      <c r="BY208" s="10" t="s">
        <v>108</v>
      </c>
      <c r="BZ208" s="10" t="s">
        <v>108</v>
      </c>
      <c r="CA208" s="5" t="s">
        <v>108</v>
      </c>
      <c r="CB208" s="5" t="s">
        <v>108</v>
      </c>
      <c r="CC208" s="5" t="s">
        <v>108</v>
      </c>
      <c r="CD208" s="5" t="s">
        <v>108</v>
      </c>
      <c r="CE208" s="5" t="s">
        <v>108</v>
      </c>
      <c r="CF208" s="5" t="s">
        <v>108</v>
      </c>
      <c r="CG208" s="5">
        <v>24.5</v>
      </c>
      <c r="CH208" s="5">
        <v>8.5</v>
      </c>
      <c r="CI208" s="5" t="s">
        <v>108</v>
      </c>
      <c r="CJ208" s="5" t="s">
        <v>108</v>
      </c>
      <c r="CK208" s="5" t="s">
        <v>108</v>
      </c>
      <c r="CL208" s="5" t="s">
        <v>108</v>
      </c>
      <c r="CM208" s="5" t="s">
        <v>108</v>
      </c>
      <c r="CN208" s="5" t="s">
        <v>108</v>
      </c>
      <c r="CO208" s="5" t="s">
        <v>108</v>
      </c>
      <c r="CP208" s="5" t="s">
        <v>108</v>
      </c>
      <c r="CQ208" s="5" t="s">
        <v>108</v>
      </c>
      <c r="CR208" s="5">
        <v>6.5</v>
      </c>
      <c r="CS208" s="5" t="s">
        <v>108</v>
      </c>
      <c r="CT208" s="5" t="s">
        <v>108</v>
      </c>
      <c r="CU208" s="5" t="s">
        <v>108</v>
      </c>
      <c r="CV208" s="5" t="s">
        <v>108</v>
      </c>
      <c r="CW208" s="5" t="s">
        <v>108</v>
      </c>
      <c r="CX208" s="5" t="s">
        <v>108</v>
      </c>
      <c r="CY208" s="13" t="s">
        <v>1993</v>
      </c>
      <c r="CZ208" s="6"/>
      <c r="DA208" s="6"/>
      <c r="DB208" s="6"/>
      <c r="DC208" s="6"/>
      <c r="DD208" s="6"/>
      <c r="DE208" s="6"/>
      <c r="DF208" s="6"/>
      <c r="DG208" s="6"/>
      <c r="DH208" s="6"/>
      <c r="DI208" s="6"/>
    </row>
    <row r="209">
      <c r="A209" s="5" t="s">
        <v>103</v>
      </c>
      <c r="B209" s="5" t="s">
        <v>1501</v>
      </c>
      <c r="C209" s="5" t="s">
        <v>1968</v>
      </c>
      <c r="D209" s="5">
        <v>662.0</v>
      </c>
      <c r="E209" s="5" t="s">
        <v>108</v>
      </c>
      <c r="F209" s="5">
        <v>1978.0</v>
      </c>
      <c r="G209" s="5" t="s">
        <v>166</v>
      </c>
      <c r="H209" s="5" t="s">
        <v>108</v>
      </c>
      <c r="I209" s="5" t="s">
        <v>153</v>
      </c>
      <c r="J209" s="5" t="s">
        <v>110</v>
      </c>
      <c r="K209" s="5" t="s">
        <v>111</v>
      </c>
      <c r="L209" s="5" t="s">
        <v>108</v>
      </c>
      <c r="M209" s="5" t="s">
        <v>112</v>
      </c>
      <c r="N209" s="5">
        <v>2.0</v>
      </c>
      <c r="O209" s="29" t="s">
        <v>1994</v>
      </c>
      <c r="P209" s="5" t="s">
        <v>1995</v>
      </c>
      <c r="Q209" s="5" t="s">
        <v>1996</v>
      </c>
      <c r="R209" s="5" t="s">
        <v>108</v>
      </c>
      <c r="S209" s="5" t="s">
        <v>1971</v>
      </c>
      <c r="T209" s="5" t="s">
        <v>108</v>
      </c>
      <c r="U209" s="5" t="s">
        <v>108</v>
      </c>
      <c r="V209" s="5" t="s">
        <v>108</v>
      </c>
      <c r="W209" s="5" t="s">
        <v>108</v>
      </c>
      <c r="X209" s="5" t="s">
        <v>108</v>
      </c>
      <c r="Y209" s="5" t="s">
        <v>108</v>
      </c>
      <c r="Z209" s="5" t="s">
        <v>108</v>
      </c>
      <c r="AA209" s="5" t="s">
        <v>108</v>
      </c>
      <c r="AB209" s="5" t="s">
        <v>108</v>
      </c>
      <c r="AC209" s="5" t="s">
        <v>1997</v>
      </c>
      <c r="AD209" s="5" t="s">
        <v>1998</v>
      </c>
      <c r="AE209" s="5" t="s">
        <v>108</v>
      </c>
      <c r="AF209" s="5" t="s">
        <v>108</v>
      </c>
      <c r="AG209" s="5" t="s">
        <v>108</v>
      </c>
      <c r="AH209" s="5" t="s">
        <v>108</v>
      </c>
      <c r="AI209" s="15" t="s">
        <v>108</v>
      </c>
      <c r="AJ209" s="22" t="s">
        <v>108</v>
      </c>
      <c r="AK209" s="25" t="s">
        <v>108</v>
      </c>
      <c r="AL209" s="5" t="s">
        <v>108</v>
      </c>
      <c r="AM209" s="5">
        <v>1.0</v>
      </c>
      <c r="AN209" s="5">
        <v>7.5</v>
      </c>
      <c r="AO209" s="5" t="s">
        <v>108</v>
      </c>
      <c r="AP209" s="5" t="s">
        <v>108</v>
      </c>
      <c r="AQ209" s="5" t="s">
        <v>108</v>
      </c>
      <c r="AR209" s="5" t="s">
        <v>108</v>
      </c>
      <c r="AS209" s="5" t="s">
        <v>108</v>
      </c>
      <c r="AT209" s="5" t="s">
        <v>108</v>
      </c>
      <c r="AU209" s="5" t="s">
        <v>108</v>
      </c>
      <c r="AV209" s="5" t="s">
        <v>108</v>
      </c>
      <c r="AW209" s="5" t="s">
        <v>119</v>
      </c>
      <c r="AX209" s="5" t="s">
        <v>108</v>
      </c>
      <c r="AY209" s="5" t="s">
        <v>108</v>
      </c>
      <c r="AZ209" s="5" t="s">
        <v>108</v>
      </c>
      <c r="BA209" s="5" t="s">
        <v>108</v>
      </c>
      <c r="BB209" s="5" t="s">
        <v>108</v>
      </c>
      <c r="BC209" s="5" t="s">
        <v>108</v>
      </c>
      <c r="BD209" s="5" t="s">
        <v>108</v>
      </c>
      <c r="BE209" s="5" t="s">
        <v>108</v>
      </c>
      <c r="BF209" s="5" t="s">
        <v>108</v>
      </c>
      <c r="BG209" s="5" t="s">
        <v>108</v>
      </c>
      <c r="BH209" s="5" t="s">
        <v>108</v>
      </c>
      <c r="BI209" s="5" t="s">
        <v>108</v>
      </c>
      <c r="BJ209" s="5" t="s">
        <v>108</v>
      </c>
      <c r="BK209" s="5" t="s">
        <v>108</v>
      </c>
      <c r="BL209" s="5" t="s">
        <v>108</v>
      </c>
      <c r="BM209" s="5" t="s">
        <v>108</v>
      </c>
      <c r="BN209" s="5" t="s">
        <v>108</v>
      </c>
      <c r="BO209" s="5" t="s">
        <v>108</v>
      </c>
      <c r="BP209" s="5" t="s">
        <v>108</v>
      </c>
      <c r="BQ209" s="5" t="s">
        <v>108</v>
      </c>
      <c r="BR209" s="5" t="s">
        <v>108</v>
      </c>
      <c r="BS209" s="5" t="s">
        <v>108</v>
      </c>
      <c r="BT209" s="5" t="s">
        <v>108</v>
      </c>
      <c r="BU209" s="5" t="s">
        <v>1999</v>
      </c>
      <c r="BV209" s="5" t="s">
        <v>108</v>
      </c>
      <c r="BW209" s="5" t="s">
        <v>108</v>
      </c>
      <c r="BX209" s="5" t="s">
        <v>108</v>
      </c>
      <c r="BY209" s="10" t="s">
        <v>108</v>
      </c>
      <c r="BZ209" s="10" t="s">
        <v>108</v>
      </c>
      <c r="CA209" s="5" t="s">
        <v>108</v>
      </c>
      <c r="CB209" s="5" t="s">
        <v>108</v>
      </c>
      <c r="CC209" s="5" t="s">
        <v>108</v>
      </c>
      <c r="CD209" s="5" t="s">
        <v>108</v>
      </c>
      <c r="CE209" s="5" t="s">
        <v>108</v>
      </c>
      <c r="CF209" s="5" t="s">
        <v>108</v>
      </c>
      <c r="CG209" s="5" t="s">
        <v>108</v>
      </c>
      <c r="CH209" s="5" t="s">
        <v>108</v>
      </c>
      <c r="CI209" s="5" t="s">
        <v>108</v>
      </c>
      <c r="CJ209" s="5" t="s">
        <v>108</v>
      </c>
      <c r="CK209" s="5" t="s">
        <v>108</v>
      </c>
      <c r="CL209" s="5" t="s">
        <v>108</v>
      </c>
      <c r="CM209" s="5" t="s">
        <v>108</v>
      </c>
      <c r="CN209" s="5" t="s">
        <v>108</v>
      </c>
      <c r="CO209" s="5" t="s">
        <v>108</v>
      </c>
      <c r="CP209" s="5" t="s">
        <v>108</v>
      </c>
      <c r="CQ209" s="5" t="s">
        <v>108</v>
      </c>
      <c r="CR209" s="5" t="s">
        <v>108</v>
      </c>
      <c r="CS209" s="5" t="s">
        <v>108</v>
      </c>
      <c r="CT209" s="5" t="s">
        <v>108</v>
      </c>
      <c r="CU209" s="5" t="s">
        <v>108</v>
      </c>
      <c r="CV209" s="5" t="s">
        <v>108</v>
      </c>
      <c r="CW209" s="5" t="s">
        <v>108</v>
      </c>
      <c r="CX209" s="5" t="s">
        <v>108</v>
      </c>
      <c r="CY209" s="13" t="s">
        <v>2000</v>
      </c>
      <c r="CZ209" s="6"/>
      <c r="DA209" s="6"/>
      <c r="DB209" s="6"/>
      <c r="DC209" s="6"/>
      <c r="DD209" s="6"/>
      <c r="DE209" s="6"/>
      <c r="DF209" s="6"/>
      <c r="DG209" s="6"/>
      <c r="DH209" s="6"/>
      <c r="DI209" s="6"/>
    </row>
    <row r="210">
      <c r="A210" s="5" t="s">
        <v>103</v>
      </c>
      <c r="B210" s="5" t="s">
        <v>1501</v>
      </c>
      <c r="C210" s="5" t="s">
        <v>1968</v>
      </c>
      <c r="D210" s="5">
        <v>1720.0</v>
      </c>
      <c r="E210" s="5" t="s">
        <v>108</v>
      </c>
      <c r="F210" s="5">
        <v>1986.0</v>
      </c>
      <c r="G210" s="5" t="s">
        <v>200</v>
      </c>
      <c r="H210" s="5">
        <v>14.0</v>
      </c>
      <c r="I210" s="5" t="s">
        <v>153</v>
      </c>
      <c r="J210" s="5" t="s">
        <v>127</v>
      </c>
      <c r="K210" s="5" t="s">
        <v>154</v>
      </c>
      <c r="L210" s="5" t="s">
        <v>108</v>
      </c>
      <c r="M210" s="5" t="s">
        <v>140</v>
      </c>
      <c r="N210" s="5">
        <v>1.0</v>
      </c>
      <c r="O210" s="29" t="s">
        <v>2001</v>
      </c>
      <c r="P210" s="5" t="s">
        <v>2002</v>
      </c>
      <c r="Q210" s="5" t="s">
        <v>2003</v>
      </c>
      <c r="R210" s="5" t="s">
        <v>2004</v>
      </c>
      <c r="S210" s="5" t="s">
        <v>2005</v>
      </c>
      <c r="T210" s="5" t="s">
        <v>108</v>
      </c>
      <c r="U210" s="5" t="s">
        <v>108</v>
      </c>
      <c r="V210" s="5" t="s">
        <v>108</v>
      </c>
      <c r="W210" s="5" t="s">
        <v>108</v>
      </c>
      <c r="X210" s="5">
        <v>730.0</v>
      </c>
      <c r="Y210" s="5" t="s">
        <v>108</v>
      </c>
      <c r="Z210" s="5" t="s">
        <v>108</v>
      </c>
      <c r="AA210" s="5" t="s">
        <v>144</v>
      </c>
      <c r="AB210" s="5">
        <v>66.0</v>
      </c>
      <c r="AC210" s="5" t="s">
        <v>2006</v>
      </c>
      <c r="AD210" s="5" t="s">
        <v>2007</v>
      </c>
      <c r="AE210" s="5" t="s">
        <v>108</v>
      </c>
      <c r="AF210" s="5" t="s">
        <v>108</v>
      </c>
      <c r="AG210" s="5" t="s">
        <v>108</v>
      </c>
      <c r="AH210" s="5" t="s">
        <v>108</v>
      </c>
      <c r="AI210" s="15" t="s">
        <v>108</v>
      </c>
      <c r="AJ210" s="22" t="s">
        <v>108</v>
      </c>
      <c r="AK210" s="25" t="s">
        <v>108</v>
      </c>
      <c r="AL210" s="5" t="s">
        <v>108</v>
      </c>
      <c r="AM210" s="5">
        <v>2.0</v>
      </c>
      <c r="AN210" s="5" t="s">
        <v>108</v>
      </c>
      <c r="AO210" s="5" t="s">
        <v>108</v>
      </c>
      <c r="AP210" s="5" t="s">
        <v>108</v>
      </c>
      <c r="AQ210" s="5" t="s">
        <v>108</v>
      </c>
      <c r="AR210" s="5" t="s">
        <v>108</v>
      </c>
      <c r="AS210" s="5" t="s">
        <v>108</v>
      </c>
      <c r="AT210" s="5" t="s">
        <v>108</v>
      </c>
      <c r="AU210" s="5" t="s">
        <v>108</v>
      </c>
      <c r="AV210" s="5" t="s">
        <v>108</v>
      </c>
      <c r="AW210" s="5" t="s">
        <v>108</v>
      </c>
      <c r="AX210" s="5" t="s">
        <v>108</v>
      </c>
      <c r="AY210" s="5" t="s">
        <v>108</v>
      </c>
      <c r="AZ210" s="5" t="s">
        <v>108</v>
      </c>
      <c r="BA210" s="5" t="s">
        <v>108</v>
      </c>
      <c r="BB210" s="5" t="s">
        <v>108</v>
      </c>
      <c r="BC210" s="5" t="s">
        <v>108</v>
      </c>
      <c r="BD210" s="5" t="s">
        <v>108</v>
      </c>
      <c r="BE210" s="5" t="s">
        <v>108</v>
      </c>
      <c r="BF210" s="5" t="s">
        <v>108</v>
      </c>
      <c r="BG210" s="5" t="s">
        <v>108</v>
      </c>
      <c r="BH210" s="5" t="s">
        <v>108</v>
      </c>
      <c r="BI210" s="5" t="s">
        <v>108</v>
      </c>
      <c r="BJ210" s="5" t="s">
        <v>108</v>
      </c>
      <c r="BK210" s="5" t="s">
        <v>108</v>
      </c>
      <c r="BL210" s="5" t="s">
        <v>108</v>
      </c>
      <c r="BM210" s="5" t="s">
        <v>108</v>
      </c>
      <c r="BN210" s="5" t="s">
        <v>108</v>
      </c>
      <c r="BO210" s="5" t="s">
        <v>108</v>
      </c>
      <c r="BP210" s="5" t="s">
        <v>108</v>
      </c>
      <c r="BQ210" s="5" t="s">
        <v>108</v>
      </c>
      <c r="BR210" s="5" t="s">
        <v>108</v>
      </c>
      <c r="BS210" s="5" t="s">
        <v>108</v>
      </c>
      <c r="BT210" s="5" t="s">
        <v>108</v>
      </c>
      <c r="BU210" s="5" t="s">
        <v>2008</v>
      </c>
      <c r="BV210" s="5" t="s">
        <v>108</v>
      </c>
      <c r="BW210" s="5" t="s">
        <v>108</v>
      </c>
      <c r="BX210" s="5" t="s">
        <v>122</v>
      </c>
      <c r="BY210" s="10" t="s">
        <v>108</v>
      </c>
      <c r="BZ210" s="10" t="s">
        <v>108</v>
      </c>
      <c r="CA210" s="5" t="s">
        <v>108</v>
      </c>
      <c r="CB210" s="5" t="s">
        <v>108</v>
      </c>
      <c r="CC210" s="5" t="s">
        <v>108</v>
      </c>
      <c r="CD210" s="5">
        <v>2.0</v>
      </c>
      <c r="CE210" s="5" t="s">
        <v>108</v>
      </c>
      <c r="CF210" s="6">
        <f>5280*2</f>
        <v>10560</v>
      </c>
      <c r="CG210" s="5">
        <v>18.0</v>
      </c>
      <c r="CH210" s="5" t="s">
        <v>108</v>
      </c>
      <c r="CI210" s="5" t="s">
        <v>108</v>
      </c>
      <c r="CJ210" s="5" t="s">
        <v>108</v>
      </c>
      <c r="CK210" s="5">
        <v>13.0</v>
      </c>
      <c r="CL210" s="5" t="s">
        <v>108</v>
      </c>
      <c r="CM210" s="5" t="s">
        <v>108</v>
      </c>
      <c r="CN210" s="5" t="s">
        <v>108</v>
      </c>
      <c r="CO210" s="5" t="s">
        <v>108</v>
      </c>
      <c r="CP210" s="5" t="s">
        <v>108</v>
      </c>
      <c r="CQ210" s="5" t="s">
        <v>108</v>
      </c>
      <c r="CR210" s="5" t="s">
        <v>108</v>
      </c>
      <c r="CS210" s="5" t="s">
        <v>108</v>
      </c>
      <c r="CT210" s="29" t="s">
        <v>2009</v>
      </c>
      <c r="CU210" s="5" t="s">
        <v>108</v>
      </c>
      <c r="CV210" s="5" t="s">
        <v>108</v>
      </c>
      <c r="CW210" s="5" t="s">
        <v>108</v>
      </c>
      <c r="CX210" s="5" t="s">
        <v>108</v>
      </c>
      <c r="CY210" s="13" t="s">
        <v>2010</v>
      </c>
      <c r="CZ210" s="6"/>
      <c r="DA210" s="6"/>
      <c r="DB210" s="6"/>
      <c r="DC210" s="6"/>
      <c r="DD210" s="6"/>
      <c r="DE210" s="6"/>
      <c r="DF210" s="6"/>
      <c r="DG210" s="6"/>
      <c r="DH210" s="6"/>
      <c r="DI210" s="6"/>
    </row>
    <row r="211">
      <c r="A211" s="5" t="s">
        <v>103</v>
      </c>
      <c r="B211" s="5" t="s">
        <v>1501</v>
      </c>
      <c r="C211" s="5" t="s">
        <v>1968</v>
      </c>
      <c r="D211" s="5">
        <v>11449.0</v>
      </c>
      <c r="E211" s="5" t="s">
        <v>106</v>
      </c>
      <c r="F211" s="5">
        <v>1994.0</v>
      </c>
      <c r="G211" s="5" t="s">
        <v>107</v>
      </c>
      <c r="H211" s="5">
        <v>25.0</v>
      </c>
      <c r="I211" s="5" t="s">
        <v>109</v>
      </c>
      <c r="J211" s="5" t="s">
        <v>127</v>
      </c>
      <c r="K211" s="5" t="s">
        <v>154</v>
      </c>
      <c r="L211" s="5" t="s">
        <v>108</v>
      </c>
      <c r="M211" s="5" t="s">
        <v>108</v>
      </c>
      <c r="N211" s="5">
        <v>4.0</v>
      </c>
      <c r="O211" s="29" t="s">
        <v>2011</v>
      </c>
      <c r="P211" s="5" t="s">
        <v>2012</v>
      </c>
      <c r="Q211" s="5" t="s">
        <v>2013</v>
      </c>
      <c r="R211" s="5" t="s">
        <v>1806</v>
      </c>
      <c r="S211" s="5" t="s">
        <v>2013</v>
      </c>
      <c r="T211" s="5">
        <v>42.4043569</v>
      </c>
      <c r="U211" s="5">
        <v>-124.4255624</v>
      </c>
      <c r="V211" s="5">
        <v>5.0</v>
      </c>
      <c r="W211" s="5">
        <v>19.0</v>
      </c>
      <c r="X211" s="5">
        <v>2300.0</v>
      </c>
      <c r="Y211" s="5" t="s">
        <v>108</v>
      </c>
      <c r="Z211" s="5" t="s">
        <v>170</v>
      </c>
      <c r="AA211" s="5" t="s">
        <v>550</v>
      </c>
      <c r="AB211" s="5">
        <v>100.0</v>
      </c>
      <c r="AC211" s="5" t="s">
        <v>1792</v>
      </c>
      <c r="AD211" s="5" t="s">
        <v>108</v>
      </c>
      <c r="AE211" s="5" t="s">
        <v>108</v>
      </c>
      <c r="AF211" s="5" t="s">
        <v>108</v>
      </c>
      <c r="AG211" s="5" t="s">
        <v>108</v>
      </c>
      <c r="AH211" s="5" t="s">
        <v>108</v>
      </c>
      <c r="AI211" s="5" t="s">
        <v>108</v>
      </c>
      <c r="AJ211" s="5" t="s">
        <v>108</v>
      </c>
      <c r="AK211" s="5" t="s">
        <v>108</v>
      </c>
      <c r="AL211" s="5" t="s">
        <v>108</v>
      </c>
      <c r="AM211" s="5">
        <v>1.0</v>
      </c>
      <c r="AN211" s="5" t="s">
        <v>108</v>
      </c>
      <c r="AO211" s="5" t="s">
        <v>108</v>
      </c>
      <c r="AP211" s="5" t="s">
        <v>108</v>
      </c>
      <c r="AQ211" s="5" t="s">
        <v>108</v>
      </c>
      <c r="AR211" s="5" t="s">
        <v>108</v>
      </c>
      <c r="AS211" s="5" t="s">
        <v>108</v>
      </c>
      <c r="AT211" s="5" t="s">
        <v>108</v>
      </c>
      <c r="AU211" s="5" t="s">
        <v>108</v>
      </c>
      <c r="AV211" s="5" t="s">
        <v>108</v>
      </c>
      <c r="AW211" s="5" t="s">
        <v>108</v>
      </c>
      <c r="AX211" s="5" t="s">
        <v>108</v>
      </c>
      <c r="AY211" s="5" t="s">
        <v>108</v>
      </c>
      <c r="AZ211" s="5" t="s">
        <v>108</v>
      </c>
      <c r="BA211" s="5" t="s">
        <v>108</v>
      </c>
      <c r="BB211" s="5" t="s">
        <v>108</v>
      </c>
      <c r="BC211" s="5" t="s">
        <v>108</v>
      </c>
      <c r="BD211" s="5" t="s">
        <v>108</v>
      </c>
      <c r="BE211" s="5" t="s">
        <v>108</v>
      </c>
      <c r="BF211" s="5" t="s">
        <v>108</v>
      </c>
      <c r="BG211" s="5" t="s">
        <v>108</v>
      </c>
      <c r="BH211" s="5" t="s">
        <v>108</v>
      </c>
      <c r="BI211" s="5" t="s">
        <v>108</v>
      </c>
      <c r="BJ211" s="5" t="s">
        <v>108</v>
      </c>
      <c r="BK211" s="5" t="s">
        <v>108</v>
      </c>
      <c r="BL211" s="5" t="s">
        <v>108</v>
      </c>
      <c r="BM211" s="5" t="s">
        <v>108</v>
      </c>
      <c r="BN211" s="5" t="s">
        <v>108</v>
      </c>
      <c r="BO211" s="5" t="s">
        <v>108</v>
      </c>
      <c r="BP211" s="5" t="s">
        <v>108</v>
      </c>
      <c r="BQ211" s="5" t="s">
        <v>108</v>
      </c>
      <c r="BR211" s="5" t="s">
        <v>108</v>
      </c>
      <c r="BS211" s="5" t="s">
        <v>108</v>
      </c>
      <c r="BT211" s="5" t="s">
        <v>108</v>
      </c>
      <c r="BU211" s="5" t="s">
        <v>108</v>
      </c>
      <c r="BV211" s="5" t="s">
        <v>108</v>
      </c>
      <c r="BW211" s="5" t="s">
        <v>108</v>
      </c>
      <c r="BX211" s="5" t="s">
        <v>108</v>
      </c>
      <c r="BY211" s="10" t="s">
        <v>108</v>
      </c>
      <c r="BZ211" s="10" t="s">
        <v>108</v>
      </c>
      <c r="CA211" s="5" t="s">
        <v>108</v>
      </c>
      <c r="CB211" s="5" t="s">
        <v>108</v>
      </c>
      <c r="CC211" s="5" t="s">
        <v>108</v>
      </c>
      <c r="CD211" s="5">
        <v>1.0</v>
      </c>
      <c r="CE211" s="5" t="s">
        <v>108</v>
      </c>
      <c r="CF211" s="5" t="s">
        <v>108</v>
      </c>
      <c r="CG211" s="5">
        <v>18.0</v>
      </c>
      <c r="CH211" s="5" t="s">
        <v>108</v>
      </c>
      <c r="CI211" s="5" t="s">
        <v>108</v>
      </c>
      <c r="CJ211" s="5">
        <v>7.0</v>
      </c>
      <c r="CK211" s="5" t="s">
        <v>108</v>
      </c>
      <c r="CL211" s="5" t="s">
        <v>108</v>
      </c>
      <c r="CM211" s="5" t="s">
        <v>108</v>
      </c>
      <c r="CN211" s="5" t="s">
        <v>108</v>
      </c>
      <c r="CO211" s="5" t="s">
        <v>108</v>
      </c>
      <c r="CP211" s="5" t="s">
        <v>108</v>
      </c>
      <c r="CQ211" s="5">
        <v>5.0</v>
      </c>
      <c r="CR211" s="5" t="s">
        <v>108</v>
      </c>
      <c r="CS211" s="5" t="s">
        <v>108</v>
      </c>
      <c r="CT211" s="29" t="s">
        <v>2014</v>
      </c>
      <c r="CU211" s="5" t="s">
        <v>121</v>
      </c>
      <c r="CV211" s="5" t="s">
        <v>108</v>
      </c>
      <c r="CW211" s="5" t="s">
        <v>108</v>
      </c>
      <c r="CX211" s="5" t="s">
        <v>108</v>
      </c>
      <c r="CY211" s="13" t="s">
        <v>2015</v>
      </c>
      <c r="CZ211" s="6"/>
      <c r="DA211" s="6"/>
      <c r="DB211" s="6"/>
      <c r="DC211" s="6"/>
      <c r="DD211" s="6"/>
      <c r="DE211" s="6"/>
      <c r="DF211" s="6"/>
      <c r="DG211" s="6"/>
      <c r="DH211" s="6"/>
      <c r="DI211" s="6"/>
    </row>
    <row r="212">
      <c r="A212" s="5" t="s">
        <v>103</v>
      </c>
      <c r="B212" s="5" t="s">
        <v>1501</v>
      </c>
      <c r="C212" s="5" t="s">
        <v>1968</v>
      </c>
      <c r="D212" s="5">
        <v>2841.0</v>
      </c>
      <c r="E212" s="5" t="s">
        <v>108</v>
      </c>
      <c r="F212" s="5">
        <v>2001.0</v>
      </c>
      <c r="G212" s="5" t="s">
        <v>674</v>
      </c>
      <c r="H212" s="5">
        <v>17.0</v>
      </c>
      <c r="I212" s="5" t="s">
        <v>217</v>
      </c>
      <c r="J212" s="5" t="s">
        <v>110</v>
      </c>
      <c r="K212" s="5" t="s">
        <v>111</v>
      </c>
      <c r="L212" s="5" t="s">
        <v>202</v>
      </c>
      <c r="M212" s="5" t="s">
        <v>140</v>
      </c>
      <c r="N212" s="5">
        <v>2.0</v>
      </c>
      <c r="O212" s="29" t="s">
        <v>2016</v>
      </c>
      <c r="P212" s="5" t="s">
        <v>108</v>
      </c>
      <c r="Q212" s="5" t="s">
        <v>1978</v>
      </c>
      <c r="R212" s="5" t="s">
        <v>1806</v>
      </c>
      <c r="S212" s="5" t="s">
        <v>108</v>
      </c>
      <c r="T212" s="5" t="s">
        <v>108</v>
      </c>
      <c r="U212" s="5" t="s">
        <v>108</v>
      </c>
      <c r="V212" s="5" t="s">
        <v>108</v>
      </c>
      <c r="W212" s="5" t="s">
        <v>108</v>
      </c>
      <c r="X212" s="5">
        <v>1800.0</v>
      </c>
      <c r="Y212" s="5" t="s">
        <v>108</v>
      </c>
      <c r="Z212" s="5" t="s">
        <v>170</v>
      </c>
      <c r="AA212" s="5" t="s">
        <v>223</v>
      </c>
      <c r="AB212" s="5">
        <v>44.0</v>
      </c>
      <c r="AC212" s="5" t="s">
        <v>2017</v>
      </c>
      <c r="AD212" s="5" t="s">
        <v>108</v>
      </c>
      <c r="AE212" s="5" t="s">
        <v>108</v>
      </c>
      <c r="AF212" s="5" t="s">
        <v>108</v>
      </c>
      <c r="AG212" s="5" t="s">
        <v>108</v>
      </c>
      <c r="AH212" s="5" t="s">
        <v>108</v>
      </c>
      <c r="AI212" s="15" t="s">
        <v>108</v>
      </c>
      <c r="AJ212" s="22" t="s">
        <v>108</v>
      </c>
      <c r="AK212" s="25" t="s">
        <v>108</v>
      </c>
      <c r="AL212" s="5" t="s">
        <v>108</v>
      </c>
      <c r="AM212" s="5">
        <v>2.0</v>
      </c>
      <c r="AN212" s="5" t="s">
        <v>108</v>
      </c>
      <c r="AO212" s="5" t="s">
        <v>108</v>
      </c>
      <c r="AP212" s="5" t="s">
        <v>108</v>
      </c>
      <c r="AQ212" s="5" t="s">
        <v>108</v>
      </c>
      <c r="AR212" s="5" t="s">
        <v>108</v>
      </c>
      <c r="AS212" s="5" t="s">
        <v>108</v>
      </c>
      <c r="AT212" s="5" t="s">
        <v>108</v>
      </c>
      <c r="AU212" s="5" t="s">
        <v>108</v>
      </c>
      <c r="AV212" s="5" t="s">
        <v>108</v>
      </c>
      <c r="AW212" s="5" t="s">
        <v>108</v>
      </c>
      <c r="AX212" s="5" t="s">
        <v>108</v>
      </c>
      <c r="AY212" s="5" t="s">
        <v>108</v>
      </c>
      <c r="AZ212" s="5" t="s">
        <v>108</v>
      </c>
      <c r="BA212" s="5" t="s">
        <v>108</v>
      </c>
      <c r="BB212" s="5" t="s">
        <v>108</v>
      </c>
      <c r="BC212" s="5" t="s">
        <v>108</v>
      </c>
      <c r="BD212" s="5" t="s">
        <v>108</v>
      </c>
      <c r="BE212" s="5" t="s">
        <v>108</v>
      </c>
      <c r="BF212" s="5" t="s">
        <v>108</v>
      </c>
      <c r="BG212" s="5" t="s">
        <v>108</v>
      </c>
      <c r="BH212" s="5" t="s">
        <v>108</v>
      </c>
      <c r="BI212" s="5" t="s">
        <v>108</v>
      </c>
      <c r="BJ212" s="5" t="s">
        <v>108</v>
      </c>
      <c r="BK212" s="5" t="s">
        <v>108</v>
      </c>
      <c r="BL212" s="5" t="s">
        <v>108</v>
      </c>
      <c r="BM212" s="5" t="s">
        <v>108</v>
      </c>
      <c r="BN212" s="5" t="s">
        <v>108</v>
      </c>
      <c r="BO212" s="5" t="s">
        <v>108</v>
      </c>
      <c r="BP212" s="5" t="s">
        <v>108</v>
      </c>
      <c r="BQ212" s="5" t="s">
        <v>108</v>
      </c>
      <c r="BR212" s="5" t="s">
        <v>108</v>
      </c>
      <c r="BS212" s="5" t="s">
        <v>2018</v>
      </c>
      <c r="BT212" s="5" t="s">
        <v>108</v>
      </c>
      <c r="BU212" s="5" t="s">
        <v>2019</v>
      </c>
      <c r="BV212" s="5" t="s">
        <v>108</v>
      </c>
      <c r="BW212" s="5" t="s">
        <v>986</v>
      </c>
      <c r="BX212" s="5" t="s">
        <v>108</v>
      </c>
      <c r="BY212" s="10" t="s">
        <v>108</v>
      </c>
      <c r="BZ212" s="10" t="s">
        <v>108</v>
      </c>
      <c r="CA212" s="5" t="s">
        <v>2020</v>
      </c>
      <c r="CB212" s="5" t="s">
        <v>108</v>
      </c>
      <c r="CC212" s="5" t="s">
        <v>108</v>
      </c>
      <c r="CD212" s="5" t="s">
        <v>108</v>
      </c>
      <c r="CE212" s="5" t="s">
        <v>108</v>
      </c>
      <c r="CF212" s="5" t="s">
        <v>108</v>
      </c>
      <c r="CG212" s="5" t="s">
        <v>108</v>
      </c>
      <c r="CH212" s="5" t="s">
        <v>108</v>
      </c>
      <c r="CI212" s="5" t="s">
        <v>108</v>
      </c>
      <c r="CJ212" s="5" t="s">
        <v>108</v>
      </c>
      <c r="CK212" s="5" t="s">
        <v>108</v>
      </c>
      <c r="CL212" s="5" t="s">
        <v>108</v>
      </c>
      <c r="CM212" s="5" t="s">
        <v>108</v>
      </c>
      <c r="CN212" s="5" t="s">
        <v>108</v>
      </c>
      <c r="CO212" s="5" t="s">
        <v>108</v>
      </c>
      <c r="CP212" s="5" t="s">
        <v>108</v>
      </c>
      <c r="CQ212" s="5" t="s">
        <v>108</v>
      </c>
      <c r="CR212" s="5" t="s">
        <v>108</v>
      </c>
      <c r="CS212" s="5" t="s">
        <v>108</v>
      </c>
      <c r="CT212" s="29" t="s">
        <v>2021</v>
      </c>
      <c r="CU212" s="5" t="s">
        <v>108</v>
      </c>
      <c r="CV212" s="5" t="s">
        <v>108</v>
      </c>
      <c r="CW212" s="5" t="s">
        <v>108</v>
      </c>
      <c r="CX212" s="5" t="s">
        <v>108</v>
      </c>
      <c r="CY212" s="13" t="s">
        <v>2022</v>
      </c>
      <c r="CZ212" s="6"/>
      <c r="DA212" s="6"/>
      <c r="DB212" s="6"/>
      <c r="DC212" s="6"/>
      <c r="DD212" s="6"/>
      <c r="DE212" s="6"/>
      <c r="DF212" s="6"/>
      <c r="DG212" s="6"/>
      <c r="DH212" s="6"/>
      <c r="DI212" s="6"/>
    </row>
    <row r="213">
      <c r="A213" s="5" t="s">
        <v>103</v>
      </c>
      <c r="B213" s="5" t="s">
        <v>1501</v>
      </c>
      <c r="C213" s="5" t="s">
        <v>1968</v>
      </c>
      <c r="D213" s="5">
        <v>2900.0</v>
      </c>
      <c r="E213" s="5" t="s">
        <v>108</v>
      </c>
      <c r="F213" s="5">
        <v>2001.0</v>
      </c>
      <c r="G213" s="5" t="s">
        <v>166</v>
      </c>
      <c r="H213" s="5">
        <v>4.0</v>
      </c>
      <c r="I213" s="5" t="s">
        <v>153</v>
      </c>
      <c r="J213" s="5" t="s">
        <v>110</v>
      </c>
      <c r="K213" s="5" t="s">
        <v>111</v>
      </c>
      <c r="L213" s="5" t="s">
        <v>108</v>
      </c>
      <c r="M213" s="5" t="s">
        <v>154</v>
      </c>
      <c r="N213" s="5">
        <v>1.0</v>
      </c>
      <c r="O213" s="29" t="s">
        <v>2023</v>
      </c>
      <c r="P213" s="5" t="s">
        <v>2024</v>
      </c>
      <c r="Q213" s="5" t="s">
        <v>1978</v>
      </c>
      <c r="R213" s="5" t="s">
        <v>1806</v>
      </c>
      <c r="S213" s="5" t="s">
        <v>108</v>
      </c>
      <c r="T213" s="5" t="s">
        <v>108</v>
      </c>
      <c r="U213" s="5" t="s">
        <v>108</v>
      </c>
      <c r="V213" s="5" t="s">
        <v>108</v>
      </c>
      <c r="W213" s="5" t="s">
        <v>108</v>
      </c>
      <c r="X213" s="5">
        <v>1915.0</v>
      </c>
      <c r="Y213" s="5" t="s">
        <v>108</v>
      </c>
      <c r="Z213" s="5" t="s">
        <v>264</v>
      </c>
      <c r="AA213" s="5" t="s">
        <v>144</v>
      </c>
      <c r="AB213" s="5">
        <v>97.0</v>
      </c>
      <c r="AC213" s="5" t="s">
        <v>2025</v>
      </c>
      <c r="AD213" s="5" t="s">
        <v>108</v>
      </c>
      <c r="AE213" s="5" t="s">
        <v>108</v>
      </c>
      <c r="AF213" s="5" t="s">
        <v>108</v>
      </c>
      <c r="AG213" s="5" t="s">
        <v>108</v>
      </c>
      <c r="AH213" s="5" t="s">
        <v>108</v>
      </c>
      <c r="AI213" s="15" t="s">
        <v>108</v>
      </c>
      <c r="AJ213" s="22" t="s">
        <v>108</v>
      </c>
      <c r="AK213" s="25" t="s">
        <v>108</v>
      </c>
      <c r="AL213" s="5" t="s">
        <v>108</v>
      </c>
      <c r="AM213" s="5">
        <v>2.0</v>
      </c>
      <c r="AN213" s="5" t="s">
        <v>108</v>
      </c>
      <c r="AO213" s="5" t="s">
        <v>108</v>
      </c>
      <c r="AP213" s="5" t="s">
        <v>108</v>
      </c>
      <c r="AQ213" s="5" t="s">
        <v>108</v>
      </c>
      <c r="AR213" s="5" t="s">
        <v>108</v>
      </c>
      <c r="AS213" s="5" t="s">
        <v>108</v>
      </c>
      <c r="AT213" s="5" t="s">
        <v>108</v>
      </c>
      <c r="AU213" s="5" t="s">
        <v>108</v>
      </c>
      <c r="AV213" s="5" t="s">
        <v>108</v>
      </c>
      <c r="AW213" s="5" t="s">
        <v>289</v>
      </c>
      <c r="AX213" s="5" t="s">
        <v>108</v>
      </c>
      <c r="AY213" s="5" t="s">
        <v>108</v>
      </c>
      <c r="AZ213" s="5" t="s">
        <v>108</v>
      </c>
      <c r="BA213" s="5" t="s">
        <v>108</v>
      </c>
      <c r="BB213" s="5" t="s">
        <v>108</v>
      </c>
      <c r="BC213" s="5" t="s">
        <v>108</v>
      </c>
      <c r="BD213" s="5" t="s">
        <v>108</v>
      </c>
      <c r="BE213" s="5" t="s">
        <v>108</v>
      </c>
      <c r="BF213" s="5" t="s">
        <v>108</v>
      </c>
      <c r="BG213" s="5" t="s">
        <v>108</v>
      </c>
      <c r="BH213" s="5" t="s">
        <v>108</v>
      </c>
      <c r="BI213" s="5" t="s">
        <v>108</v>
      </c>
      <c r="BJ213" s="5" t="s">
        <v>108</v>
      </c>
      <c r="BK213" s="5" t="s">
        <v>108</v>
      </c>
      <c r="BL213" s="5" t="s">
        <v>108</v>
      </c>
      <c r="BM213" s="5" t="s">
        <v>108</v>
      </c>
      <c r="BN213" s="5" t="s">
        <v>108</v>
      </c>
      <c r="BO213" s="5" t="s">
        <v>108</v>
      </c>
      <c r="BP213" s="5" t="s">
        <v>108</v>
      </c>
      <c r="BQ213" s="5" t="s">
        <v>690</v>
      </c>
      <c r="BR213" s="5" t="s">
        <v>108</v>
      </c>
      <c r="BS213" s="5" t="s">
        <v>108</v>
      </c>
      <c r="BT213" s="5" t="s">
        <v>108</v>
      </c>
      <c r="BU213" s="5" t="s">
        <v>2026</v>
      </c>
      <c r="BV213" s="5" t="s">
        <v>108</v>
      </c>
      <c r="BW213" s="5" t="s">
        <v>2027</v>
      </c>
      <c r="BX213" s="5" t="s">
        <v>122</v>
      </c>
      <c r="BY213" s="10" t="s">
        <v>108</v>
      </c>
      <c r="BZ213" s="5" t="s">
        <v>121</v>
      </c>
      <c r="CA213" s="5" t="s">
        <v>108</v>
      </c>
      <c r="CB213" s="5" t="s">
        <v>108</v>
      </c>
      <c r="CC213" s="5" t="s">
        <v>108</v>
      </c>
      <c r="CD213" s="5" t="s">
        <v>108</v>
      </c>
      <c r="CE213" s="5" t="s">
        <v>108</v>
      </c>
      <c r="CF213" s="5" t="s">
        <v>108</v>
      </c>
      <c r="CG213" s="5" t="s">
        <v>108</v>
      </c>
      <c r="CH213" s="5" t="s">
        <v>108</v>
      </c>
      <c r="CI213" s="5" t="s">
        <v>108</v>
      </c>
      <c r="CJ213" s="5" t="s">
        <v>108</v>
      </c>
      <c r="CK213" s="5" t="s">
        <v>108</v>
      </c>
      <c r="CL213" s="5" t="s">
        <v>108</v>
      </c>
      <c r="CM213" s="5" t="s">
        <v>108</v>
      </c>
      <c r="CN213" s="5" t="s">
        <v>108</v>
      </c>
      <c r="CO213" s="5" t="s">
        <v>108</v>
      </c>
      <c r="CP213" s="5" t="s">
        <v>108</v>
      </c>
      <c r="CQ213" s="5" t="s">
        <v>108</v>
      </c>
      <c r="CR213" s="5" t="s">
        <v>108</v>
      </c>
      <c r="CS213" s="5" t="s">
        <v>108</v>
      </c>
      <c r="CT213" s="5" t="s">
        <v>108</v>
      </c>
      <c r="CU213" s="5" t="s">
        <v>108</v>
      </c>
      <c r="CV213" s="5" t="s">
        <v>108</v>
      </c>
      <c r="CW213" s="5" t="s">
        <v>108</v>
      </c>
      <c r="CX213" s="5" t="s">
        <v>108</v>
      </c>
      <c r="CY213" s="13" t="s">
        <v>2028</v>
      </c>
      <c r="CZ213" s="6"/>
      <c r="DA213" s="6"/>
      <c r="DB213" s="6"/>
      <c r="DC213" s="6"/>
      <c r="DD213" s="6"/>
      <c r="DE213" s="6"/>
      <c r="DF213" s="6"/>
      <c r="DG213" s="6"/>
      <c r="DH213" s="6"/>
      <c r="DI213" s="6"/>
    </row>
    <row r="214">
      <c r="A214" s="5" t="s">
        <v>103</v>
      </c>
      <c r="B214" s="5" t="s">
        <v>1501</v>
      </c>
      <c r="C214" s="5" t="s">
        <v>1968</v>
      </c>
      <c r="D214" s="5">
        <v>36671.0</v>
      </c>
      <c r="E214" s="5" t="s">
        <v>1531</v>
      </c>
      <c r="F214" s="5">
        <v>2012.0</v>
      </c>
      <c r="G214" s="5" t="s">
        <v>138</v>
      </c>
      <c r="H214" s="5">
        <v>15.0</v>
      </c>
      <c r="I214" s="5" t="s">
        <v>139</v>
      </c>
      <c r="J214" s="5" t="s">
        <v>110</v>
      </c>
      <c r="K214" s="5" t="s">
        <v>111</v>
      </c>
      <c r="L214" s="5" t="s">
        <v>108</v>
      </c>
      <c r="M214" s="5" t="s">
        <v>112</v>
      </c>
      <c r="N214" s="5">
        <v>1.0</v>
      </c>
      <c r="O214" s="29" t="s">
        <v>2029</v>
      </c>
      <c r="P214" s="5" t="s">
        <v>2030</v>
      </c>
      <c r="Q214" s="5" t="s">
        <v>1978</v>
      </c>
      <c r="R214" s="5" t="s">
        <v>1806</v>
      </c>
      <c r="S214" s="5" t="s">
        <v>2031</v>
      </c>
      <c r="T214" s="5">
        <v>42.1919765</v>
      </c>
      <c r="U214" s="5">
        <v>-124.3671265</v>
      </c>
      <c r="V214" s="5">
        <v>81.3</v>
      </c>
      <c r="W214" s="5">
        <v>268.0</v>
      </c>
      <c r="X214" s="5">
        <v>1900.0</v>
      </c>
      <c r="Y214" s="5" t="s">
        <v>108</v>
      </c>
      <c r="Z214" s="5" t="s">
        <v>264</v>
      </c>
      <c r="AA214" s="5" t="s">
        <v>223</v>
      </c>
      <c r="AB214" s="5">
        <v>0.0</v>
      </c>
      <c r="AC214" s="5" t="s">
        <v>2032</v>
      </c>
      <c r="AD214" s="5" t="s">
        <v>108</v>
      </c>
      <c r="AE214" s="5" t="s">
        <v>108</v>
      </c>
      <c r="AF214" s="5" t="s">
        <v>108</v>
      </c>
      <c r="AG214" s="5" t="s">
        <v>108</v>
      </c>
      <c r="AH214" s="6">
        <f>3/60</f>
        <v>0.05</v>
      </c>
      <c r="AI214" s="28">
        <f>CONVERT(AJ214, "ft", "m")</f>
        <v>7.62</v>
      </c>
      <c r="AJ214" s="22">
        <v>25.0</v>
      </c>
      <c r="AK214" s="24">
        <f>CONVERT(AJ214, "ft", "yd")</f>
        <v>8.333333333</v>
      </c>
      <c r="AL214" s="5" t="s">
        <v>121</v>
      </c>
      <c r="AM214" s="5">
        <v>1.0</v>
      </c>
      <c r="AN214" s="5">
        <v>8.0</v>
      </c>
      <c r="AO214" s="5" t="s">
        <v>108</v>
      </c>
      <c r="AP214" s="5" t="s">
        <v>108</v>
      </c>
      <c r="AQ214" s="5" t="s">
        <v>108</v>
      </c>
      <c r="AR214" s="5" t="s">
        <v>108</v>
      </c>
      <c r="AS214" s="5" t="s">
        <v>108</v>
      </c>
      <c r="AT214" s="5" t="s">
        <v>108</v>
      </c>
      <c r="AU214" s="5" t="s">
        <v>108</v>
      </c>
      <c r="AV214" s="5" t="s">
        <v>108</v>
      </c>
      <c r="AW214" s="5" t="s">
        <v>320</v>
      </c>
      <c r="AX214" s="5" t="s">
        <v>108</v>
      </c>
      <c r="AY214" s="5" t="s">
        <v>108</v>
      </c>
      <c r="AZ214" s="5" t="s">
        <v>108</v>
      </c>
      <c r="BA214" s="5" t="s">
        <v>1754</v>
      </c>
      <c r="BB214" s="5" t="s">
        <v>467</v>
      </c>
      <c r="BC214" s="5" t="s">
        <v>108</v>
      </c>
      <c r="BD214" s="5" t="s">
        <v>108</v>
      </c>
      <c r="BE214" s="5" t="s">
        <v>108</v>
      </c>
      <c r="BF214" s="5" t="s">
        <v>108</v>
      </c>
      <c r="BG214" s="5" t="s">
        <v>108</v>
      </c>
      <c r="BH214" s="5" t="s">
        <v>108</v>
      </c>
      <c r="BI214" s="5" t="s">
        <v>121</v>
      </c>
      <c r="BJ214" s="5" t="s">
        <v>658</v>
      </c>
      <c r="BK214" s="5" t="s">
        <v>1893</v>
      </c>
      <c r="BL214" s="5" t="s">
        <v>108</v>
      </c>
      <c r="BM214" s="5" t="s">
        <v>108</v>
      </c>
      <c r="BN214" s="5" t="s">
        <v>309</v>
      </c>
      <c r="BO214" s="5" t="s">
        <v>108</v>
      </c>
      <c r="BP214" s="5" t="s">
        <v>755</v>
      </c>
      <c r="BQ214" s="5" t="s">
        <v>108</v>
      </c>
      <c r="BR214" s="5" t="s">
        <v>121</v>
      </c>
      <c r="BS214" s="5" t="s">
        <v>2033</v>
      </c>
      <c r="BT214" s="5" t="s">
        <v>108</v>
      </c>
      <c r="BU214" s="5" t="s">
        <v>461</v>
      </c>
      <c r="BV214" s="5" t="s">
        <v>108</v>
      </c>
      <c r="BW214" s="5" t="s">
        <v>108</v>
      </c>
      <c r="BX214" s="5" t="s">
        <v>108</v>
      </c>
      <c r="BY214" s="10" t="s">
        <v>108</v>
      </c>
      <c r="BZ214" s="10" t="s">
        <v>108</v>
      </c>
      <c r="CA214" s="5" t="s">
        <v>108</v>
      </c>
      <c r="CB214" s="5" t="s">
        <v>108</v>
      </c>
      <c r="CC214" s="5" t="s">
        <v>108</v>
      </c>
      <c r="CD214" s="5" t="s">
        <v>108</v>
      </c>
      <c r="CE214" s="5" t="s">
        <v>108</v>
      </c>
      <c r="CF214" s="5" t="s">
        <v>108</v>
      </c>
      <c r="CG214" s="5" t="s">
        <v>108</v>
      </c>
      <c r="CH214" s="5" t="s">
        <v>108</v>
      </c>
      <c r="CI214" s="5" t="s">
        <v>108</v>
      </c>
      <c r="CJ214" s="5" t="s">
        <v>108</v>
      </c>
      <c r="CK214" s="5" t="s">
        <v>108</v>
      </c>
      <c r="CL214" s="5" t="s">
        <v>108</v>
      </c>
      <c r="CM214" s="5" t="s">
        <v>108</v>
      </c>
      <c r="CN214" s="5" t="s">
        <v>108</v>
      </c>
      <c r="CO214" s="5" t="s">
        <v>108</v>
      </c>
      <c r="CP214" s="5" t="s">
        <v>108</v>
      </c>
      <c r="CQ214" s="5" t="s">
        <v>108</v>
      </c>
      <c r="CR214" s="5" t="s">
        <v>108</v>
      </c>
      <c r="CS214" s="5" t="s">
        <v>2034</v>
      </c>
      <c r="CT214" s="29" t="s">
        <v>2035</v>
      </c>
      <c r="CU214" s="5" t="s">
        <v>121</v>
      </c>
      <c r="CV214" s="5" t="s">
        <v>121</v>
      </c>
      <c r="CW214" s="5" t="s">
        <v>108</v>
      </c>
      <c r="CX214" s="5" t="s">
        <v>108</v>
      </c>
      <c r="CY214" s="13" t="s">
        <v>2036</v>
      </c>
      <c r="CZ214" s="6"/>
      <c r="DA214" s="6"/>
      <c r="DB214" s="6"/>
      <c r="DC214" s="6"/>
      <c r="DD214" s="6"/>
      <c r="DE214" s="6"/>
      <c r="DF214" s="6"/>
      <c r="DG214" s="6"/>
      <c r="DH214" s="6"/>
      <c r="DI214" s="6"/>
    </row>
    <row r="215">
      <c r="A215" s="5" t="s">
        <v>103</v>
      </c>
      <c r="B215" s="5" t="s">
        <v>1501</v>
      </c>
      <c r="C215" s="5" t="s">
        <v>2037</v>
      </c>
      <c r="D215" s="5">
        <v>7785.0</v>
      </c>
      <c r="E215" s="5" t="s">
        <v>106</v>
      </c>
      <c r="F215" s="5">
        <v>1963.0</v>
      </c>
      <c r="G215" s="5" t="s">
        <v>108</v>
      </c>
      <c r="H215" s="5" t="s">
        <v>108</v>
      </c>
      <c r="I215" s="5" t="s">
        <v>153</v>
      </c>
      <c r="J215" s="5" t="s">
        <v>127</v>
      </c>
      <c r="K215" s="5" t="s">
        <v>154</v>
      </c>
      <c r="L215" s="5" t="s">
        <v>108</v>
      </c>
      <c r="M215" s="5" t="s">
        <v>2038</v>
      </c>
      <c r="N215" s="5">
        <v>4.0</v>
      </c>
      <c r="O215" s="29" t="s">
        <v>2039</v>
      </c>
      <c r="P215" s="5" t="s">
        <v>2040</v>
      </c>
      <c r="Q215" s="5" t="s">
        <v>2041</v>
      </c>
      <c r="R215" s="5" t="s">
        <v>2042</v>
      </c>
      <c r="S215" s="5" t="s">
        <v>2043</v>
      </c>
      <c r="T215" s="5">
        <v>43.8628205</v>
      </c>
      <c r="U215" s="5">
        <v>-121.882875</v>
      </c>
      <c r="V215" s="5">
        <v>1503.7</v>
      </c>
      <c r="W215" s="5">
        <v>4928.0</v>
      </c>
      <c r="X215" s="5" t="s">
        <v>108</v>
      </c>
      <c r="Y215" s="5" t="s">
        <v>108</v>
      </c>
      <c r="Z215" s="5" t="s">
        <v>108</v>
      </c>
      <c r="AA215" s="5" t="s">
        <v>108</v>
      </c>
      <c r="AB215" s="5" t="s">
        <v>108</v>
      </c>
      <c r="AC215" s="5" t="s">
        <v>846</v>
      </c>
      <c r="AD215" s="5" t="s">
        <v>406</v>
      </c>
      <c r="AE215" s="5" t="s">
        <v>108</v>
      </c>
      <c r="AF215" s="5" t="s">
        <v>108</v>
      </c>
      <c r="AG215" s="5" t="s">
        <v>108</v>
      </c>
      <c r="AH215" s="5" t="s">
        <v>108</v>
      </c>
      <c r="AI215" s="5" t="s">
        <v>108</v>
      </c>
      <c r="AJ215" s="5" t="s">
        <v>108</v>
      </c>
      <c r="AK215" s="5" t="s">
        <v>108</v>
      </c>
      <c r="AL215" s="5" t="s">
        <v>108</v>
      </c>
      <c r="AM215" s="5">
        <v>1.0</v>
      </c>
      <c r="AN215" s="5" t="s">
        <v>108</v>
      </c>
      <c r="AO215" s="5" t="s">
        <v>108</v>
      </c>
      <c r="AP215" s="5" t="s">
        <v>108</v>
      </c>
      <c r="AQ215" s="5" t="s">
        <v>108</v>
      </c>
      <c r="AR215" s="5" t="s">
        <v>108</v>
      </c>
      <c r="AS215" s="5" t="s">
        <v>108</v>
      </c>
      <c r="AT215" s="5" t="s">
        <v>108</v>
      </c>
      <c r="AU215" s="5" t="s">
        <v>108</v>
      </c>
      <c r="AV215" s="5" t="s">
        <v>108</v>
      </c>
      <c r="AW215" s="5" t="s">
        <v>108</v>
      </c>
      <c r="AX215" s="5" t="s">
        <v>108</v>
      </c>
      <c r="AY215" s="5" t="s">
        <v>108</v>
      </c>
      <c r="AZ215" s="5" t="s">
        <v>108</v>
      </c>
      <c r="BA215" s="5" t="s">
        <v>108</v>
      </c>
      <c r="BB215" s="5" t="s">
        <v>108</v>
      </c>
      <c r="BC215" s="5" t="s">
        <v>108</v>
      </c>
      <c r="BD215" s="5" t="s">
        <v>108</v>
      </c>
      <c r="BE215" s="5" t="s">
        <v>108</v>
      </c>
      <c r="BF215" s="5" t="s">
        <v>108</v>
      </c>
      <c r="BG215" s="5" t="s">
        <v>108</v>
      </c>
      <c r="BH215" s="5" t="s">
        <v>108</v>
      </c>
      <c r="BI215" s="5" t="s">
        <v>108</v>
      </c>
      <c r="BJ215" s="5" t="s">
        <v>108</v>
      </c>
      <c r="BK215" s="5" t="s">
        <v>108</v>
      </c>
      <c r="BL215" s="5" t="s">
        <v>108</v>
      </c>
      <c r="BM215" s="5" t="s">
        <v>108</v>
      </c>
      <c r="BN215" s="5" t="s">
        <v>108</v>
      </c>
      <c r="BO215" s="5" t="s">
        <v>108</v>
      </c>
      <c r="BP215" s="5" t="s">
        <v>108</v>
      </c>
      <c r="BQ215" s="5" t="s">
        <v>108</v>
      </c>
      <c r="BR215" s="5" t="s">
        <v>108</v>
      </c>
      <c r="BS215" s="5" t="s">
        <v>108</v>
      </c>
      <c r="BT215" s="5" t="s">
        <v>108</v>
      </c>
      <c r="BU215" s="5" t="s">
        <v>2044</v>
      </c>
      <c r="BV215" s="5" t="s">
        <v>108</v>
      </c>
      <c r="BW215" s="5" t="s">
        <v>108</v>
      </c>
      <c r="BX215" s="5" t="s">
        <v>108</v>
      </c>
      <c r="BY215" s="10" t="s">
        <v>108</v>
      </c>
      <c r="BZ215" s="10" t="s">
        <v>108</v>
      </c>
      <c r="CA215" s="5" t="s">
        <v>108</v>
      </c>
      <c r="CB215" s="5" t="s">
        <v>108</v>
      </c>
      <c r="CC215" s="5" t="s">
        <v>108</v>
      </c>
      <c r="CD215" s="5">
        <v>1.0</v>
      </c>
      <c r="CE215" s="5" t="s">
        <v>108</v>
      </c>
      <c r="CF215" s="5" t="s">
        <v>108</v>
      </c>
      <c r="CG215" s="5">
        <v>15.0</v>
      </c>
      <c r="CH215" s="5" t="s">
        <v>108</v>
      </c>
      <c r="CI215" s="5" t="s">
        <v>108</v>
      </c>
      <c r="CJ215" s="5" t="s">
        <v>108</v>
      </c>
      <c r="CK215" s="5" t="s">
        <v>108</v>
      </c>
      <c r="CL215" s="5" t="s">
        <v>108</v>
      </c>
      <c r="CM215" s="5" t="s">
        <v>108</v>
      </c>
      <c r="CN215" s="5" t="s">
        <v>108</v>
      </c>
      <c r="CO215" s="5" t="s">
        <v>108</v>
      </c>
      <c r="CP215" s="5" t="s">
        <v>108</v>
      </c>
      <c r="CQ215" s="5" t="s">
        <v>108</v>
      </c>
      <c r="CR215" s="5" t="s">
        <v>108</v>
      </c>
      <c r="CS215" s="5" t="s">
        <v>2045</v>
      </c>
      <c r="CT215" s="29" t="s">
        <v>2046</v>
      </c>
      <c r="CU215" s="5" t="s">
        <v>121</v>
      </c>
      <c r="CV215" s="5" t="s">
        <v>108</v>
      </c>
      <c r="CW215" s="5" t="s">
        <v>108</v>
      </c>
      <c r="CX215" s="5" t="s">
        <v>108</v>
      </c>
      <c r="CY215" s="13" t="s">
        <v>2047</v>
      </c>
      <c r="CZ215" s="6"/>
      <c r="DA215" s="6"/>
      <c r="DB215" s="6"/>
      <c r="DC215" s="6"/>
      <c r="DD215" s="6"/>
      <c r="DE215" s="6"/>
      <c r="DF215" s="6"/>
      <c r="DG215" s="6"/>
      <c r="DH215" s="6"/>
      <c r="DI215" s="6"/>
    </row>
    <row r="216">
      <c r="A216" s="5" t="s">
        <v>103</v>
      </c>
      <c r="B216" s="5" t="s">
        <v>1501</v>
      </c>
      <c r="C216" s="5" t="s">
        <v>2037</v>
      </c>
      <c r="D216" s="5">
        <v>7658.0</v>
      </c>
      <c r="E216" s="5" t="s">
        <v>106</v>
      </c>
      <c r="F216" s="5">
        <v>1976.0</v>
      </c>
      <c r="G216" s="5" t="s">
        <v>108</v>
      </c>
      <c r="H216" s="5" t="s">
        <v>108</v>
      </c>
      <c r="I216" s="5" t="s">
        <v>217</v>
      </c>
      <c r="J216" s="5" t="s">
        <v>127</v>
      </c>
      <c r="K216" s="5" t="s">
        <v>154</v>
      </c>
      <c r="L216" s="5" t="s">
        <v>108</v>
      </c>
      <c r="M216" s="5" t="s">
        <v>108</v>
      </c>
      <c r="N216" s="5">
        <v>1.0</v>
      </c>
      <c r="O216" s="29" t="s">
        <v>2048</v>
      </c>
      <c r="P216" s="5" t="s">
        <v>2049</v>
      </c>
      <c r="Q216" s="5" t="s">
        <v>2041</v>
      </c>
      <c r="R216" s="5" t="s">
        <v>2050</v>
      </c>
      <c r="S216" s="5" t="s">
        <v>2051</v>
      </c>
      <c r="T216" s="5" t="s">
        <v>108</v>
      </c>
      <c r="U216" s="5" t="s">
        <v>108</v>
      </c>
      <c r="V216" s="5" t="s">
        <v>108</v>
      </c>
      <c r="W216" s="5" t="s">
        <v>108</v>
      </c>
      <c r="X216" s="5" t="s">
        <v>108</v>
      </c>
      <c r="Y216" s="5" t="s">
        <v>193</v>
      </c>
      <c r="Z216" s="5" t="s">
        <v>108</v>
      </c>
      <c r="AA216" s="5" t="s">
        <v>108</v>
      </c>
      <c r="AB216" s="5" t="s">
        <v>108</v>
      </c>
      <c r="AC216" s="5" t="s">
        <v>432</v>
      </c>
      <c r="AD216" s="5" t="s">
        <v>2052</v>
      </c>
      <c r="AE216" s="5" t="s">
        <v>108</v>
      </c>
      <c r="AF216" s="5" t="s">
        <v>108</v>
      </c>
      <c r="AG216" s="5" t="s">
        <v>108</v>
      </c>
      <c r="AH216" s="5" t="s">
        <v>108</v>
      </c>
      <c r="AI216" s="15" t="s">
        <v>108</v>
      </c>
      <c r="AJ216" s="22" t="s">
        <v>108</v>
      </c>
      <c r="AK216" s="25" t="s">
        <v>108</v>
      </c>
      <c r="AL216" s="5" t="s">
        <v>108</v>
      </c>
      <c r="AM216" s="5">
        <v>1.0</v>
      </c>
      <c r="AN216" s="5" t="s">
        <v>108</v>
      </c>
      <c r="AO216" s="5" t="s">
        <v>108</v>
      </c>
      <c r="AP216" s="5" t="s">
        <v>108</v>
      </c>
      <c r="AQ216" s="5" t="s">
        <v>108</v>
      </c>
      <c r="AR216" s="5" t="s">
        <v>108</v>
      </c>
      <c r="AS216" s="5" t="s">
        <v>108</v>
      </c>
      <c r="AT216" s="5" t="s">
        <v>108</v>
      </c>
      <c r="AU216" s="5" t="s">
        <v>108</v>
      </c>
      <c r="AV216" s="5" t="s">
        <v>108</v>
      </c>
      <c r="AW216" s="5" t="s">
        <v>108</v>
      </c>
      <c r="AX216" s="5" t="s">
        <v>108</v>
      </c>
      <c r="AY216" s="5" t="s">
        <v>108</v>
      </c>
      <c r="AZ216" s="5" t="s">
        <v>108</v>
      </c>
      <c r="BA216" s="5" t="s">
        <v>108</v>
      </c>
      <c r="BB216" s="5" t="s">
        <v>108</v>
      </c>
      <c r="BC216" s="5" t="s">
        <v>108</v>
      </c>
      <c r="BD216" s="5" t="s">
        <v>108</v>
      </c>
      <c r="BE216" s="5" t="s">
        <v>108</v>
      </c>
      <c r="BF216" s="5" t="s">
        <v>108</v>
      </c>
      <c r="BG216" s="5" t="s">
        <v>108</v>
      </c>
      <c r="BH216" s="5" t="s">
        <v>108</v>
      </c>
      <c r="BI216" s="5" t="s">
        <v>108</v>
      </c>
      <c r="BJ216" s="5" t="s">
        <v>108</v>
      </c>
      <c r="BK216" s="5" t="s">
        <v>108</v>
      </c>
      <c r="BL216" s="5" t="s">
        <v>108</v>
      </c>
      <c r="BM216" s="5" t="s">
        <v>108</v>
      </c>
      <c r="BN216" s="5" t="s">
        <v>108</v>
      </c>
      <c r="BO216" s="5" t="s">
        <v>108</v>
      </c>
      <c r="BP216" s="5" t="s">
        <v>108</v>
      </c>
      <c r="BQ216" s="5" t="s">
        <v>108</v>
      </c>
      <c r="BR216" s="5" t="s">
        <v>108</v>
      </c>
      <c r="BS216" s="5" t="s">
        <v>108</v>
      </c>
      <c r="BT216" s="5" t="s">
        <v>108</v>
      </c>
      <c r="BU216" s="5" t="s">
        <v>108</v>
      </c>
      <c r="BV216" s="5" t="s">
        <v>108</v>
      </c>
      <c r="BW216" s="5" t="s">
        <v>108</v>
      </c>
      <c r="BX216" s="5" t="s">
        <v>108</v>
      </c>
      <c r="BY216" s="10" t="s">
        <v>108</v>
      </c>
      <c r="BZ216" s="10" t="s">
        <v>108</v>
      </c>
      <c r="CA216" s="5" t="s">
        <v>108</v>
      </c>
      <c r="CB216" s="5" t="s">
        <v>108</v>
      </c>
      <c r="CC216" s="5" t="s">
        <v>108</v>
      </c>
      <c r="CD216" s="5" t="s">
        <v>108</v>
      </c>
      <c r="CE216" s="5" t="s">
        <v>108</v>
      </c>
      <c r="CF216" s="5" t="s">
        <v>108</v>
      </c>
      <c r="CG216" s="5" t="s">
        <v>108</v>
      </c>
      <c r="CH216" s="5" t="s">
        <v>108</v>
      </c>
      <c r="CI216" s="5" t="s">
        <v>108</v>
      </c>
      <c r="CJ216" s="5" t="s">
        <v>108</v>
      </c>
      <c r="CK216" s="5" t="s">
        <v>108</v>
      </c>
      <c r="CL216" s="5" t="s">
        <v>108</v>
      </c>
      <c r="CM216" s="5" t="s">
        <v>108</v>
      </c>
      <c r="CN216" s="5" t="s">
        <v>108</v>
      </c>
      <c r="CO216" s="5" t="s">
        <v>108</v>
      </c>
      <c r="CP216" s="5" t="s">
        <v>108</v>
      </c>
      <c r="CQ216" s="5" t="s">
        <v>108</v>
      </c>
      <c r="CR216" s="5" t="s">
        <v>108</v>
      </c>
      <c r="CS216" s="5" t="s">
        <v>108</v>
      </c>
      <c r="CT216" s="5" t="s">
        <v>108</v>
      </c>
      <c r="CU216" s="5" t="s">
        <v>108</v>
      </c>
      <c r="CV216" s="5" t="s">
        <v>108</v>
      </c>
      <c r="CW216" s="5" t="s">
        <v>108</v>
      </c>
      <c r="CX216" s="5" t="s">
        <v>108</v>
      </c>
      <c r="CY216" s="13" t="s">
        <v>2053</v>
      </c>
      <c r="CZ216" s="6"/>
      <c r="DA216" s="6"/>
      <c r="DB216" s="6"/>
      <c r="DC216" s="6"/>
      <c r="DD216" s="6"/>
      <c r="DE216" s="6"/>
      <c r="DF216" s="6"/>
      <c r="DG216" s="6"/>
      <c r="DH216" s="6"/>
      <c r="DI216" s="6"/>
    </row>
    <row r="217">
      <c r="A217" s="5" t="s">
        <v>103</v>
      </c>
      <c r="B217" s="5" t="s">
        <v>1501</v>
      </c>
      <c r="C217" s="5" t="s">
        <v>2037</v>
      </c>
      <c r="D217" s="5">
        <v>37044.0</v>
      </c>
      <c r="E217" s="5" t="s">
        <v>2054</v>
      </c>
      <c r="F217" s="5">
        <v>1978.0</v>
      </c>
      <c r="G217" s="5" t="s">
        <v>200</v>
      </c>
      <c r="H217" s="5" t="s">
        <v>108</v>
      </c>
      <c r="I217" s="5" t="s">
        <v>153</v>
      </c>
      <c r="J217" s="5" t="s">
        <v>110</v>
      </c>
      <c r="K217" s="5" t="s">
        <v>111</v>
      </c>
      <c r="L217" s="5" t="s">
        <v>108</v>
      </c>
      <c r="M217" s="5" t="s">
        <v>140</v>
      </c>
      <c r="N217" s="5">
        <v>1.0</v>
      </c>
      <c r="O217" s="29" t="s">
        <v>2055</v>
      </c>
      <c r="P217" s="5" t="s">
        <v>2056</v>
      </c>
      <c r="Q217" s="5" t="s">
        <v>2057</v>
      </c>
      <c r="R217" s="5" t="s">
        <v>2058</v>
      </c>
      <c r="S217" s="5" t="s">
        <v>2059</v>
      </c>
      <c r="T217" s="5" t="s">
        <v>108</v>
      </c>
      <c r="U217" s="5" t="s">
        <v>108</v>
      </c>
      <c r="V217" s="5" t="s">
        <v>108</v>
      </c>
      <c r="W217" s="5" t="s">
        <v>108</v>
      </c>
      <c r="X217" s="5">
        <v>1400.0</v>
      </c>
      <c r="Y217" s="5" t="s">
        <v>108</v>
      </c>
      <c r="Z217" s="5" t="s">
        <v>108</v>
      </c>
      <c r="AA217" s="5" t="s">
        <v>108</v>
      </c>
      <c r="AB217" s="5" t="s">
        <v>108</v>
      </c>
      <c r="AC217" s="5" t="s">
        <v>432</v>
      </c>
      <c r="AD217" s="5" t="s">
        <v>406</v>
      </c>
      <c r="AE217" s="5" t="s">
        <v>108</v>
      </c>
      <c r="AF217" s="5" t="s">
        <v>108</v>
      </c>
      <c r="AG217" s="5" t="s">
        <v>108</v>
      </c>
      <c r="AH217" s="6">
        <f>10/60</f>
        <v>0.1666666667</v>
      </c>
      <c r="AI217" s="28">
        <f>CONVERT(AJ217, "ft", "m")</f>
        <v>22.86</v>
      </c>
      <c r="AJ217" s="22">
        <v>75.0</v>
      </c>
      <c r="AK217" s="24">
        <f>CONVERT(AJ217, "ft", "yd")</f>
        <v>25</v>
      </c>
      <c r="AL217" s="5" t="s">
        <v>121</v>
      </c>
      <c r="AM217" s="5">
        <v>1.0</v>
      </c>
      <c r="AN217" s="5">
        <v>8.0</v>
      </c>
      <c r="AO217" s="5" t="s">
        <v>108</v>
      </c>
      <c r="AP217" s="5" t="s">
        <v>108</v>
      </c>
      <c r="AQ217" s="5" t="s">
        <v>108</v>
      </c>
      <c r="AR217" s="5" t="s">
        <v>108</v>
      </c>
      <c r="AS217" s="5" t="s">
        <v>108</v>
      </c>
      <c r="AT217" s="5">
        <v>475.0</v>
      </c>
      <c r="AU217" s="5" t="s">
        <v>108</v>
      </c>
      <c r="AV217" s="5" t="s">
        <v>108</v>
      </c>
      <c r="AW217" s="5" t="s">
        <v>173</v>
      </c>
      <c r="AX217" s="5" t="s">
        <v>108</v>
      </c>
      <c r="AY217" s="5" t="s">
        <v>108</v>
      </c>
      <c r="AZ217" s="6">
        <f>(3+8)/2</f>
        <v>5.5</v>
      </c>
      <c r="BA217" s="5" t="s">
        <v>173</v>
      </c>
      <c r="BB217" s="5" t="s">
        <v>108</v>
      </c>
      <c r="BC217" s="5" t="s">
        <v>108</v>
      </c>
      <c r="BD217" s="5" t="s">
        <v>108</v>
      </c>
      <c r="BE217" s="5" t="s">
        <v>108</v>
      </c>
      <c r="BF217" s="5" t="s">
        <v>108</v>
      </c>
      <c r="BG217" s="5" t="s">
        <v>108</v>
      </c>
      <c r="BH217" s="5" t="s">
        <v>108</v>
      </c>
      <c r="BI217" s="5" t="s">
        <v>121</v>
      </c>
      <c r="BJ217" s="5" t="s">
        <v>983</v>
      </c>
      <c r="BK217" s="5" t="s">
        <v>2060</v>
      </c>
      <c r="BL217" s="5" t="s">
        <v>754</v>
      </c>
      <c r="BM217" s="5" t="s">
        <v>108</v>
      </c>
      <c r="BN217" s="5" t="s">
        <v>108</v>
      </c>
      <c r="BO217" s="5" t="s">
        <v>108</v>
      </c>
      <c r="BP217" s="5" t="s">
        <v>108</v>
      </c>
      <c r="BQ217" s="5" t="s">
        <v>108</v>
      </c>
      <c r="BR217" s="5" t="s">
        <v>121</v>
      </c>
      <c r="BS217" s="5" t="s">
        <v>2061</v>
      </c>
      <c r="BT217" s="5" t="s">
        <v>108</v>
      </c>
      <c r="BU217" s="5" t="s">
        <v>2062</v>
      </c>
      <c r="BV217" s="5" t="s">
        <v>121</v>
      </c>
      <c r="BW217" s="5" t="s">
        <v>2063</v>
      </c>
      <c r="BX217" s="5" t="s">
        <v>122</v>
      </c>
      <c r="BY217" s="10" t="s">
        <v>108</v>
      </c>
      <c r="BZ217" s="10" t="s">
        <v>108</v>
      </c>
      <c r="CA217" s="5" t="s">
        <v>108</v>
      </c>
      <c r="CB217" s="5" t="s">
        <v>108</v>
      </c>
      <c r="CC217" s="5" t="s">
        <v>108</v>
      </c>
      <c r="CD217" s="5" t="s">
        <v>108</v>
      </c>
      <c r="CE217" s="5" t="s">
        <v>108</v>
      </c>
      <c r="CF217" s="5" t="s">
        <v>108</v>
      </c>
      <c r="CG217" s="5" t="s">
        <v>108</v>
      </c>
      <c r="CH217" s="5" t="s">
        <v>108</v>
      </c>
      <c r="CI217" s="5" t="s">
        <v>108</v>
      </c>
      <c r="CJ217" s="5" t="s">
        <v>108</v>
      </c>
      <c r="CK217" s="5" t="s">
        <v>108</v>
      </c>
      <c r="CL217" s="5" t="s">
        <v>108</v>
      </c>
      <c r="CM217" s="5" t="s">
        <v>108</v>
      </c>
      <c r="CN217" s="5" t="s">
        <v>108</v>
      </c>
      <c r="CO217" s="5" t="s">
        <v>108</v>
      </c>
      <c r="CP217" s="5" t="s">
        <v>108</v>
      </c>
      <c r="CQ217" s="5" t="s">
        <v>108</v>
      </c>
      <c r="CR217" s="5" t="s">
        <v>108</v>
      </c>
      <c r="CS217" s="5" t="s">
        <v>108</v>
      </c>
      <c r="CT217" s="29" t="s">
        <v>2064</v>
      </c>
      <c r="CU217" s="5" t="s">
        <v>108</v>
      </c>
      <c r="CV217" s="5" t="s">
        <v>108</v>
      </c>
      <c r="CW217" s="5" t="s">
        <v>108</v>
      </c>
      <c r="CX217" s="5" t="s">
        <v>108</v>
      </c>
      <c r="CY217" s="13" t="s">
        <v>2065</v>
      </c>
      <c r="CZ217" s="6"/>
      <c r="DA217" s="6"/>
      <c r="DB217" s="6"/>
      <c r="DC217" s="6"/>
      <c r="DD217" s="6"/>
      <c r="DE217" s="6"/>
      <c r="DF217" s="6"/>
      <c r="DG217" s="6"/>
      <c r="DH217" s="6"/>
      <c r="DI217" s="6"/>
    </row>
    <row r="218">
      <c r="A218" s="5" t="s">
        <v>103</v>
      </c>
      <c r="B218" s="5" t="s">
        <v>1501</v>
      </c>
      <c r="C218" s="5" t="s">
        <v>2037</v>
      </c>
      <c r="D218" s="5">
        <v>667.0</v>
      </c>
      <c r="E218" s="5" t="s">
        <v>108</v>
      </c>
      <c r="F218" s="5">
        <v>1980.0</v>
      </c>
      <c r="G218" s="5" t="s">
        <v>108</v>
      </c>
      <c r="H218" s="5" t="s">
        <v>108</v>
      </c>
      <c r="I218" s="5" t="s">
        <v>153</v>
      </c>
      <c r="J218" s="5" t="s">
        <v>110</v>
      </c>
      <c r="K218" s="5" t="s">
        <v>111</v>
      </c>
      <c r="L218" s="5" t="s">
        <v>108</v>
      </c>
      <c r="M218" s="5" t="s">
        <v>218</v>
      </c>
      <c r="N218" s="5">
        <v>1.0</v>
      </c>
      <c r="O218" s="29" t="s">
        <v>2066</v>
      </c>
      <c r="P218" s="5" t="s">
        <v>2067</v>
      </c>
      <c r="Q218" s="5" t="s">
        <v>2068</v>
      </c>
      <c r="R218" s="5" t="s">
        <v>108</v>
      </c>
      <c r="S218" s="5" t="s">
        <v>108</v>
      </c>
      <c r="T218" s="5" t="s">
        <v>108</v>
      </c>
      <c r="U218" s="5" t="s">
        <v>108</v>
      </c>
      <c r="V218" s="5" t="s">
        <v>108</v>
      </c>
      <c r="W218" s="5" t="s">
        <v>108</v>
      </c>
      <c r="X218" s="5">
        <v>207.0</v>
      </c>
      <c r="Y218" s="5" t="s">
        <v>108</v>
      </c>
      <c r="Z218" s="5" t="s">
        <v>108</v>
      </c>
      <c r="AA218" s="5" t="s">
        <v>108</v>
      </c>
      <c r="AB218" s="5" t="s">
        <v>108</v>
      </c>
      <c r="AC218" s="5" t="s">
        <v>287</v>
      </c>
      <c r="AD218" s="5" t="s">
        <v>108</v>
      </c>
      <c r="AE218" s="5" t="s">
        <v>108</v>
      </c>
      <c r="AF218" s="5" t="s">
        <v>108</v>
      </c>
      <c r="AG218" s="5" t="s">
        <v>108</v>
      </c>
      <c r="AH218" s="5" t="s">
        <v>108</v>
      </c>
      <c r="AI218" s="15" t="s">
        <v>108</v>
      </c>
      <c r="AJ218" s="22" t="s">
        <v>108</v>
      </c>
      <c r="AK218" s="25" t="s">
        <v>108</v>
      </c>
      <c r="AL218" s="5" t="s">
        <v>108</v>
      </c>
      <c r="AM218" s="5">
        <v>1.0</v>
      </c>
      <c r="AN218" s="5" t="s">
        <v>108</v>
      </c>
      <c r="AO218" s="5" t="s">
        <v>108</v>
      </c>
      <c r="AP218" s="5" t="s">
        <v>108</v>
      </c>
      <c r="AQ218" s="5" t="s">
        <v>108</v>
      </c>
      <c r="AR218" s="5" t="s">
        <v>108</v>
      </c>
      <c r="AS218" s="5" t="s">
        <v>108</v>
      </c>
      <c r="AT218" s="5" t="s">
        <v>108</v>
      </c>
      <c r="AU218" s="5" t="s">
        <v>108</v>
      </c>
      <c r="AV218" s="5" t="s">
        <v>108</v>
      </c>
      <c r="AW218" s="5" t="s">
        <v>320</v>
      </c>
      <c r="AX218" s="5" t="s">
        <v>108</v>
      </c>
      <c r="AY218" s="5" t="s">
        <v>108</v>
      </c>
      <c r="AZ218" s="5" t="s">
        <v>108</v>
      </c>
      <c r="BA218" s="5" t="s">
        <v>108</v>
      </c>
      <c r="BB218" s="5" t="s">
        <v>108</v>
      </c>
      <c r="BC218" s="5" t="s">
        <v>2069</v>
      </c>
      <c r="BD218" s="5" t="s">
        <v>2070</v>
      </c>
      <c r="BE218" s="5" t="s">
        <v>108</v>
      </c>
      <c r="BF218" s="5" t="s">
        <v>108</v>
      </c>
      <c r="BG218" s="5" t="s">
        <v>108</v>
      </c>
      <c r="BH218" s="5" t="s">
        <v>108</v>
      </c>
      <c r="BI218" s="5" t="s">
        <v>108</v>
      </c>
      <c r="BJ218" s="5" t="s">
        <v>983</v>
      </c>
      <c r="BK218" s="5" t="s">
        <v>108</v>
      </c>
      <c r="BL218" s="5" t="s">
        <v>108</v>
      </c>
      <c r="BM218" s="5" t="s">
        <v>108</v>
      </c>
      <c r="BN218" s="5" t="s">
        <v>121</v>
      </c>
      <c r="BO218" s="5" t="s">
        <v>108</v>
      </c>
      <c r="BP218" s="5" t="s">
        <v>755</v>
      </c>
      <c r="BQ218" s="5" t="s">
        <v>690</v>
      </c>
      <c r="BR218" s="5" t="s">
        <v>121</v>
      </c>
      <c r="BS218" s="5" t="s">
        <v>2071</v>
      </c>
      <c r="BT218" s="5" t="s">
        <v>1140</v>
      </c>
      <c r="BU218" s="5" t="s">
        <v>2072</v>
      </c>
      <c r="BV218" s="5" t="s">
        <v>108</v>
      </c>
      <c r="BW218" s="5" t="s">
        <v>108</v>
      </c>
      <c r="BX218" s="5" t="s">
        <v>122</v>
      </c>
      <c r="BY218" s="10" t="s">
        <v>108</v>
      </c>
      <c r="BZ218" s="10" t="s">
        <v>108</v>
      </c>
      <c r="CA218" s="5" t="s">
        <v>108</v>
      </c>
      <c r="CB218" s="5" t="s">
        <v>108</v>
      </c>
      <c r="CC218" s="5" t="s">
        <v>108</v>
      </c>
      <c r="CD218" s="5" t="s">
        <v>108</v>
      </c>
      <c r="CE218" s="5" t="s">
        <v>108</v>
      </c>
      <c r="CF218" s="5" t="s">
        <v>108</v>
      </c>
      <c r="CG218" s="5" t="s">
        <v>108</v>
      </c>
      <c r="CH218" s="5" t="s">
        <v>108</v>
      </c>
      <c r="CI218" s="5" t="s">
        <v>108</v>
      </c>
      <c r="CJ218" s="5" t="s">
        <v>108</v>
      </c>
      <c r="CK218" s="5" t="s">
        <v>108</v>
      </c>
      <c r="CL218" s="5" t="s">
        <v>108</v>
      </c>
      <c r="CM218" s="5" t="s">
        <v>108</v>
      </c>
      <c r="CN218" s="5" t="s">
        <v>108</v>
      </c>
      <c r="CO218" s="5" t="s">
        <v>108</v>
      </c>
      <c r="CP218" s="5" t="s">
        <v>108</v>
      </c>
      <c r="CQ218" s="5" t="s">
        <v>108</v>
      </c>
      <c r="CR218" s="5" t="s">
        <v>108</v>
      </c>
      <c r="CS218" s="5" t="s">
        <v>108</v>
      </c>
      <c r="CT218" s="29" t="s">
        <v>2073</v>
      </c>
      <c r="CU218" s="5" t="s">
        <v>108</v>
      </c>
      <c r="CV218" s="5" t="s">
        <v>108</v>
      </c>
      <c r="CW218" s="5" t="s">
        <v>108</v>
      </c>
      <c r="CX218" s="5" t="s">
        <v>108</v>
      </c>
      <c r="CY218" s="13" t="s">
        <v>2074</v>
      </c>
      <c r="CZ218" s="6"/>
      <c r="DA218" s="6"/>
      <c r="DB218" s="6"/>
      <c r="DC218" s="6"/>
      <c r="DD218" s="6"/>
      <c r="DE218" s="6"/>
      <c r="DF218" s="6"/>
      <c r="DG218" s="6"/>
      <c r="DH218" s="6"/>
      <c r="DI218" s="6"/>
    </row>
    <row r="219">
      <c r="A219" s="5" t="s">
        <v>103</v>
      </c>
      <c r="B219" s="5" t="s">
        <v>1501</v>
      </c>
      <c r="C219" s="5" t="s">
        <v>2037</v>
      </c>
      <c r="D219" s="5">
        <v>7298.0</v>
      </c>
      <c r="E219" s="5" t="s">
        <v>106</v>
      </c>
      <c r="F219" s="5">
        <v>1980.0</v>
      </c>
      <c r="G219" s="5" t="s">
        <v>200</v>
      </c>
      <c r="H219" s="5" t="s">
        <v>108</v>
      </c>
      <c r="I219" s="5" t="s">
        <v>153</v>
      </c>
      <c r="J219" s="5" t="s">
        <v>110</v>
      </c>
      <c r="K219" s="5" t="s">
        <v>111</v>
      </c>
      <c r="L219" s="5" t="s">
        <v>108</v>
      </c>
      <c r="M219" s="5" t="s">
        <v>112</v>
      </c>
      <c r="N219" s="5">
        <v>3.0</v>
      </c>
      <c r="O219" s="29" t="s">
        <v>2075</v>
      </c>
      <c r="P219" s="5" t="s">
        <v>2076</v>
      </c>
      <c r="Q219" s="5" t="s">
        <v>2077</v>
      </c>
      <c r="R219" s="5" t="s">
        <v>2078</v>
      </c>
      <c r="S219" s="5" t="s">
        <v>2079</v>
      </c>
      <c r="T219" s="5" t="s">
        <v>108</v>
      </c>
      <c r="U219" s="5" t="s">
        <v>108</v>
      </c>
      <c r="V219" s="5" t="s">
        <v>108</v>
      </c>
      <c r="W219" s="5" t="s">
        <v>108</v>
      </c>
      <c r="X219" s="5">
        <v>1607.0</v>
      </c>
      <c r="Y219" s="5" t="s">
        <v>108</v>
      </c>
      <c r="Z219" s="5" t="s">
        <v>170</v>
      </c>
      <c r="AA219" s="5" t="s">
        <v>108</v>
      </c>
      <c r="AB219" s="5" t="s">
        <v>108</v>
      </c>
      <c r="AC219" s="5" t="s">
        <v>432</v>
      </c>
      <c r="AD219" s="5" t="s">
        <v>108</v>
      </c>
      <c r="AE219" s="5" t="s">
        <v>108</v>
      </c>
      <c r="AF219" s="5" t="s">
        <v>108</v>
      </c>
      <c r="AG219" s="5" t="s">
        <v>108</v>
      </c>
      <c r="AH219" s="6">
        <f>80/60</f>
        <v>1.333333333</v>
      </c>
      <c r="AI219" s="28">
        <f>CONVERT(AJ219, "ft", "m")</f>
        <v>15.24</v>
      </c>
      <c r="AJ219" s="22">
        <v>50.0</v>
      </c>
      <c r="AK219" s="24">
        <f>CONVERT(AJ219, "ft", "yd")</f>
        <v>16.66666667</v>
      </c>
      <c r="AL219" s="5" t="s">
        <v>108</v>
      </c>
      <c r="AM219" s="5">
        <v>1.0</v>
      </c>
      <c r="AN219" s="5">
        <v>7.0</v>
      </c>
      <c r="AO219" s="5" t="s">
        <v>108</v>
      </c>
      <c r="AP219" s="5" t="s">
        <v>108</v>
      </c>
      <c r="AQ219" s="5" t="s">
        <v>108</v>
      </c>
      <c r="AR219" s="5" t="s">
        <v>108</v>
      </c>
      <c r="AS219" s="5" t="s">
        <v>108</v>
      </c>
      <c r="AT219" s="5" t="s">
        <v>108</v>
      </c>
      <c r="AU219" s="5" t="s">
        <v>108</v>
      </c>
      <c r="AV219" s="5" t="s">
        <v>108</v>
      </c>
      <c r="AW219" s="5" t="s">
        <v>289</v>
      </c>
      <c r="AX219" s="5" t="s">
        <v>108</v>
      </c>
      <c r="AY219" s="5" t="s">
        <v>108</v>
      </c>
      <c r="AZ219" s="5" t="s">
        <v>108</v>
      </c>
      <c r="BA219" s="5" t="s">
        <v>108</v>
      </c>
      <c r="BB219" s="5" t="s">
        <v>108</v>
      </c>
      <c r="BC219" s="5" t="s">
        <v>108</v>
      </c>
      <c r="BD219" s="5" t="s">
        <v>108</v>
      </c>
      <c r="BE219" s="5" t="s">
        <v>108</v>
      </c>
      <c r="BF219" s="5" t="s">
        <v>108</v>
      </c>
      <c r="BG219" s="5" t="s">
        <v>108</v>
      </c>
      <c r="BH219" s="5" t="s">
        <v>108</v>
      </c>
      <c r="BI219" s="5" t="s">
        <v>108</v>
      </c>
      <c r="BJ219" s="5" t="s">
        <v>108</v>
      </c>
      <c r="BK219" s="5" t="s">
        <v>108</v>
      </c>
      <c r="BL219" s="5" t="s">
        <v>108</v>
      </c>
      <c r="BM219" s="5" t="s">
        <v>108</v>
      </c>
      <c r="BN219" s="5" t="s">
        <v>108</v>
      </c>
      <c r="BO219" s="5" t="s">
        <v>321</v>
      </c>
      <c r="BP219" s="5" t="s">
        <v>755</v>
      </c>
      <c r="BQ219" s="5" t="s">
        <v>108</v>
      </c>
      <c r="BR219" s="5" t="s">
        <v>108</v>
      </c>
      <c r="BS219" s="5" t="s">
        <v>2080</v>
      </c>
      <c r="BT219" s="5" t="s">
        <v>108</v>
      </c>
      <c r="BU219" s="5" t="s">
        <v>2081</v>
      </c>
      <c r="BV219" s="5" t="s">
        <v>121</v>
      </c>
      <c r="BW219" s="5" t="s">
        <v>2082</v>
      </c>
      <c r="BX219" s="5" t="s">
        <v>122</v>
      </c>
      <c r="BY219" s="10" t="s">
        <v>108</v>
      </c>
      <c r="BZ219" s="10" t="s">
        <v>108</v>
      </c>
      <c r="CA219" s="5" t="s">
        <v>108</v>
      </c>
      <c r="CB219" s="5" t="s">
        <v>108</v>
      </c>
      <c r="CC219" s="5" t="s">
        <v>108</v>
      </c>
      <c r="CD219" s="5" t="s">
        <v>108</v>
      </c>
      <c r="CE219" s="5" t="s">
        <v>108</v>
      </c>
      <c r="CF219" s="5" t="s">
        <v>108</v>
      </c>
      <c r="CG219" s="5" t="s">
        <v>108</v>
      </c>
      <c r="CH219" s="5" t="s">
        <v>108</v>
      </c>
      <c r="CI219" s="5" t="s">
        <v>108</v>
      </c>
      <c r="CJ219" s="5" t="s">
        <v>108</v>
      </c>
      <c r="CK219" s="5" t="s">
        <v>108</v>
      </c>
      <c r="CL219" s="5" t="s">
        <v>108</v>
      </c>
      <c r="CM219" s="5" t="s">
        <v>108</v>
      </c>
      <c r="CN219" s="5" t="s">
        <v>108</v>
      </c>
      <c r="CO219" s="5" t="s">
        <v>108</v>
      </c>
      <c r="CP219" s="5" t="s">
        <v>108</v>
      </c>
      <c r="CQ219" s="5">
        <v>6.0</v>
      </c>
      <c r="CR219" s="5" t="s">
        <v>108</v>
      </c>
      <c r="CS219" s="5" t="s">
        <v>108</v>
      </c>
      <c r="CT219" s="29" t="s">
        <v>2083</v>
      </c>
      <c r="CU219" s="5" t="s">
        <v>108</v>
      </c>
      <c r="CV219" s="5" t="s">
        <v>108</v>
      </c>
      <c r="CW219" s="5" t="s">
        <v>108</v>
      </c>
      <c r="CX219" s="5" t="s">
        <v>108</v>
      </c>
      <c r="CY219" s="13" t="s">
        <v>2084</v>
      </c>
      <c r="CZ219" s="6"/>
      <c r="DA219" s="6"/>
      <c r="DB219" s="6"/>
      <c r="DC219" s="6"/>
      <c r="DD219" s="6"/>
      <c r="DE219" s="6"/>
      <c r="DF219" s="6"/>
      <c r="DG219" s="6"/>
      <c r="DH219" s="6"/>
      <c r="DI219" s="6"/>
    </row>
    <row r="220">
      <c r="A220" s="5" t="s">
        <v>103</v>
      </c>
      <c r="B220" s="5" t="s">
        <v>1501</v>
      </c>
      <c r="C220" s="5" t="s">
        <v>2037</v>
      </c>
      <c r="D220" s="5">
        <v>63779.0</v>
      </c>
      <c r="E220" s="5" t="s">
        <v>1947</v>
      </c>
      <c r="F220" s="5">
        <v>1982.0</v>
      </c>
      <c r="G220" s="5" t="s">
        <v>138</v>
      </c>
      <c r="H220" s="5" t="s">
        <v>108</v>
      </c>
      <c r="I220" s="5" t="s">
        <v>139</v>
      </c>
      <c r="J220" s="5" t="s">
        <v>127</v>
      </c>
      <c r="K220" s="5" t="s">
        <v>628</v>
      </c>
      <c r="L220" s="5" t="s">
        <v>202</v>
      </c>
      <c r="M220" s="5" t="s">
        <v>375</v>
      </c>
      <c r="N220" s="5">
        <v>2.0</v>
      </c>
      <c r="O220" s="29" t="s">
        <v>2085</v>
      </c>
      <c r="P220" s="5" t="s">
        <v>108</v>
      </c>
      <c r="Q220" s="5" t="s">
        <v>2086</v>
      </c>
      <c r="R220" s="5" t="s">
        <v>2087</v>
      </c>
      <c r="S220" s="5" t="s">
        <v>108</v>
      </c>
      <c r="T220" s="5" t="s">
        <v>108</v>
      </c>
      <c r="U220" s="5" t="s">
        <v>108</v>
      </c>
      <c r="V220" s="5" t="s">
        <v>108</v>
      </c>
      <c r="W220" s="5" t="s">
        <v>108</v>
      </c>
      <c r="X220" s="5" t="s">
        <v>108</v>
      </c>
      <c r="Y220" s="5" t="s">
        <v>108</v>
      </c>
      <c r="Z220" s="5" t="s">
        <v>108</v>
      </c>
      <c r="AA220" s="5" t="s">
        <v>108</v>
      </c>
      <c r="AB220" s="5" t="s">
        <v>108</v>
      </c>
      <c r="AC220" s="5" t="s">
        <v>287</v>
      </c>
      <c r="AD220" s="5" t="s">
        <v>2088</v>
      </c>
      <c r="AE220" s="5" t="s">
        <v>108</v>
      </c>
      <c r="AF220" s="5" t="s">
        <v>108</v>
      </c>
      <c r="AG220" s="5" t="s">
        <v>108</v>
      </c>
      <c r="AH220" s="5" t="s">
        <v>108</v>
      </c>
      <c r="AI220" s="5" t="s">
        <v>108</v>
      </c>
      <c r="AJ220" s="5" t="s">
        <v>108</v>
      </c>
      <c r="AK220" s="5" t="s">
        <v>108</v>
      </c>
      <c r="AL220" s="5" t="s">
        <v>108</v>
      </c>
      <c r="AM220" s="5" t="s">
        <v>108</v>
      </c>
      <c r="AN220" s="5" t="s">
        <v>108</v>
      </c>
      <c r="AO220" s="5" t="s">
        <v>108</v>
      </c>
      <c r="AP220" s="5" t="s">
        <v>108</v>
      </c>
      <c r="AQ220" s="5" t="s">
        <v>108</v>
      </c>
      <c r="AR220" s="5" t="s">
        <v>108</v>
      </c>
      <c r="AS220" s="5" t="s">
        <v>108</v>
      </c>
      <c r="AT220" s="5" t="s">
        <v>108</v>
      </c>
      <c r="AU220" s="5" t="s">
        <v>108</v>
      </c>
      <c r="AV220" s="5" t="s">
        <v>108</v>
      </c>
      <c r="AW220" s="5" t="s">
        <v>108</v>
      </c>
      <c r="AX220" s="5" t="s">
        <v>108</v>
      </c>
      <c r="AY220" s="5" t="s">
        <v>108</v>
      </c>
      <c r="AZ220" s="5" t="s">
        <v>108</v>
      </c>
      <c r="BA220" s="5" t="s">
        <v>108</v>
      </c>
      <c r="BB220" s="5" t="s">
        <v>108</v>
      </c>
      <c r="BC220" s="5" t="s">
        <v>108</v>
      </c>
      <c r="BD220" s="5" t="s">
        <v>108</v>
      </c>
      <c r="BE220" s="5" t="s">
        <v>108</v>
      </c>
      <c r="BF220" s="5" t="s">
        <v>108</v>
      </c>
      <c r="BG220" s="5" t="s">
        <v>108</v>
      </c>
      <c r="BH220" s="5" t="s">
        <v>108</v>
      </c>
      <c r="BI220" s="5" t="s">
        <v>108</v>
      </c>
      <c r="BJ220" s="5" t="s">
        <v>108</v>
      </c>
      <c r="BK220" s="5" t="s">
        <v>108</v>
      </c>
      <c r="BL220" s="5" t="s">
        <v>108</v>
      </c>
      <c r="BM220" s="5" t="s">
        <v>108</v>
      </c>
      <c r="BN220" s="5" t="s">
        <v>108</v>
      </c>
      <c r="BO220" s="5" t="s">
        <v>108</v>
      </c>
      <c r="BP220" s="5" t="s">
        <v>108</v>
      </c>
      <c r="BQ220" s="5" t="s">
        <v>108</v>
      </c>
      <c r="BR220" s="5" t="s">
        <v>108</v>
      </c>
      <c r="BS220" s="5" t="s">
        <v>108</v>
      </c>
      <c r="BT220" s="5" t="s">
        <v>108</v>
      </c>
      <c r="BU220" s="5" t="s">
        <v>2089</v>
      </c>
      <c r="BV220" s="5" t="s">
        <v>108</v>
      </c>
      <c r="BW220" s="5" t="s">
        <v>108</v>
      </c>
      <c r="BX220" s="5" t="s">
        <v>108</v>
      </c>
      <c r="BY220" s="10" t="s">
        <v>108</v>
      </c>
      <c r="BZ220" s="10" t="s">
        <v>108</v>
      </c>
      <c r="CA220" s="5" t="s">
        <v>1885</v>
      </c>
      <c r="CB220" s="5" t="s">
        <v>108</v>
      </c>
      <c r="CC220" s="5" t="s">
        <v>108</v>
      </c>
      <c r="CD220" s="5" t="s">
        <v>108</v>
      </c>
      <c r="CE220" s="5" t="s">
        <v>108</v>
      </c>
      <c r="CF220" s="5" t="s">
        <v>108</v>
      </c>
      <c r="CG220" s="5" t="s">
        <v>108</v>
      </c>
      <c r="CH220" s="5" t="s">
        <v>108</v>
      </c>
      <c r="CI220" s="5" t="s">
        <v>108</v>
      </c>
      <c r="CJ220" s="5" t="s">
        <v>108</v>
      </c>
      <c r="CK220" s="5" t="s">
        <v>108</v>
      </c>
      <c r="CL220" s="5" t="s">
        <v>108</v>
      </c>
      <c r="CM220" s="5" t="s">
        <v>108</v>
      </c>
      <c r="CN220" s="5" t="s">
        <v>108</v>
      </c>
      <c r="CO220" s="5" t="s">
        <v>108</v>
      </c>
      <c r="CP220" s="5" t="s">
        <v>108</v>
      </c>
      <c r="CQ220" s="5" t="s">
        <v>108</v>
      </c>
      <c r="CR220" s="5" t="s">
        <v>108</v>
      </c>
      <c r="CS220" s="5" t="s">
        <v>108</v>
      </c>
      <c r="CT220" s="29" t="s">
        <v>2090</v>
      </c>
      <c r="CU220" s="5" t="s">
        <v>108</v>
      </c>
      <c r="CV220" s="5" t="s">
        <v>108</v>
      </c>
      <c r="CW220" s="5" t="s">
        <v>108</v>
      </c>
      <c r="CX220" s="5" t="s">
        <v>108</v>
      </c>
      <c r="CY220" s="13" t="s">
        <v>2091</v>
      </c>
      <c r="CZ220" s="6"/>
      <c r="DA220" s="6"/>
      <c r="DB220" s="6"/>
      <c r="DC220" s="6"/>
      <c r="DD220" s="6"/>
      <c r="DE220" s="6"/>
      <c r="DF220" s="6"/>
      <c r="DG220" s="6"/>
      <c r="DH220" s="6"/>
      <c r="DI220" s="6"/>
    </row>
    <row r="221">
      <c r="A221" s="5" t="s">
        <v>103</v>
      </c>
      <c r="B221" s="5" t="s">
        <v>1501</v>
      </c>
      <c r="C221" s="5" t="s">
        <v>2037</v>
      </c>
      <c r="D221" s="5">
        <v>666.0</v>
      </c>
      <c r="E221" s="5" t="s">
        <v>108</v>
      </c>
      <c r="F221" s="5">
        <v>1987.0</v>
      </c>
      <c r="G221" s="5" t="s">
        <v>200</v>
      </c>
      <c r="H221" s="5">
        <v>15.0</v>
      </c>
      <c r="I221" s="5" t="s">
        <v>153</v>
      </c>
      <c r="J221" s="5" t="s">
        <v>127</v>
      </c>
      <c r="K221" s="5" t="s">
        <v>628</v>
      </c>
      <c r="L221" s="5" t="s">
        <v>108</v>
      </c>
      <c r="M221" s="5" t="s">
        <v>1540</v>
      </c>
      <c r="N221" s="5">
        <v>12.0</v>
      </c>
      <c r="O221" s="29" t="s">
        <v>2092</v>
      </c>
      <c r="P221" s="5" t="s">
        <v>108</v>
      </c>
      <c r="Q221" s="5" t="s">
        <v>2093</v>
      </c>
      <c r="R221" s="5" t="s">
        <v>2094</v>
      </c>
      <c r="S221" s="5" t="s">
        <v>2043</v>
      </c>
      <c r="T221" s="5" t="s">
        <v>108</v>
      </c>
      <c r="U221" s="5" t="s">
        <v>108</v>
      </c>
      <c r="V221" s="5" t="s">
        <v>108</v>
      </c>
      <c r="W221" s="5" t="s">
        <v>108</v>
      </c>
      <c r="X221" s="5">
        <v>2030.0</v>
      </c>
      <c r="Y221" s="5" t="s">
        <v>108</v>
      </c>
      <c r="Z221" s="5" t="s">
        <v>170</v>
      </c>
      <c r="AA221" s="5" t="s">
        <v>286</v>
      </c>
      <c r="AB221" s="5">
        <v>59.0</v>
      </c>
      <c r="AC221" s="5" t="s">
        <v>2095</v>
      </c>
      <c r="AD221" s="5" t="s">
        <v>108</v>
      </c>
      <c r="AE221" s="5" t="s">
        <v>108</v>
      </c>
      <c r="AF221" s="5" t="s">
        <v>108</v>
      </c>
      <c r="AG221" s="5" t="s">
        <v>108</v>
      </c>
      <c r="AH221" s="5" t="s">
        <v>108</v>
      </c>
      <c r="AI221" s="15" t="s">
        <v>108</v>
      </c>
      <c r="AJ221" s="22" t="s">
        <v>108</v>
      </c>
      <c r="AK221" s="25" t="s">
        <v>108</v>
      </c>
      <c r="AL221" s="5" t="s">
        <v>108</v>
      </c>
      <c r="AM221" s="5" t="s">
        <v>108</v>
      </c>
      <c r="AN221" s="5" t="s">
        <v>108</v>
      </c>
      <c r="AO221" s="5" t="s">
        <v>108</v>
      </c>
      <c r="AP221" s="5" t="s">
        <v>108</v>
      </c>
      <c r="AQ221" s="5" t="s">
        <v>108</v>
      </c>
      <c r="AR221" s="5" t="s">
        <v>108</v>
      </c>
      <c r="AS221" s="5" t="s">
        <v>108</v>
      </c>
      <c r="AT221" s="5" t="s">
        <v>108</v>
      </c>
      <c r="AU221" s="5" t="s">
        <v>108</v>
      </c>
      <c r="AV221" s="5" t="s">
        <v>108</v>
      </c>
      <c r="AW221" s="5" t="s">
        <v>108</v>
      </c>
      <c r="AX221" s="5" t="s">
        <v>108</v>
      </c>
      <c r="AY221" s="5" t="s">
        <v>108</v>
      </c>
      <c r="AZ221" s="5" t="s">
        <v>108</v>
      </c>
      <c r="BA221" s="5" t="s">
        <v>108</v>
      </c>
      <c r="BB221" s="5" t="s">
        <v>108</v>
      </c>
      <c r="BC221" s="5" t="s">
        <v>108</v>
      </c>
      <c r="BD221" s="5" t="s">
        <v>108</v>
      </c>
      <c r="BE221" s="5" t="s">
        <v>108</v>
      </c>
      <c r="BF221" s="5" t="s">
        <v>108</v>
      </c>
      <c r="BG221" s="5" t="s">
        <v>108</v>
      </c>
      <c r="BH221" s="5" t="s">
        <v>108</v>
      </c>
      <c r="BI221" s="5" t="s">
        <v>108</v>
      </c>
      <c r="BJ221" s="5" t="s">
        <v>108</v>
      </c>
      <c r="BK221" s="5" t="s">
        <v>108</v>
      </c>
      <c r="BL221" s="5" t="s">
        <v>108</v>
      </c>
      <c r="BM221" s="5" t="s">
        <v>108</v>
      </c>
      <c r="BN221" s="5" t="s">
        <v>108</v>
      </c>
      <c r="BO221" s="5" t="s">
        <v>108</v>
      </c>
      <c r="BP221" s="5" t="s">
        <v>108</v>
      </c>
      <c r="BQ221" s="5" t="s">
        <v>108</v>
      </c>
      <c r="BR221" s="5" t="s">
        <v>108</v>
      </c>
      <c r="BS221" s="5" t="s">
        <v>108</v>
      </c>
      <c r="BT221" s="5" t="s">
        <v>108</v>
      </c>
      <c r="BU221" s="5" t="s">
        <v>1569</v>
      </c>
      <c r="BV221" s="5" t="s">
        <v>108</v>
      </c>
      <c r="BW221" s="5" t="s">
        <v>108</v>
      </c>
      <c r="BX221" s="5" t="s">
        <v>108</v>
      </c>
      <c r="BY221" s="10" t="s">
        <v>108</v>
      </c>
      <c r="BZ221" s="10" t="s">
        <v>108</v>
      </c>
      <c r="CA221" s="5" t="s">
        <v>108</v>
      </c>
      <c r="CB221" s="5" t="s">
        <v>108</v>
      </c>
      <c r="CC221" s="5" t="s">
        <v>108</v>
      </c>
      <c r="CD221" s="5" t="s">
        <v>108</v>
      </c>
      <c r="CE221" s="5" t="s">
        <v>108</v>
      </c>
      <c r="CF221" s="5" t="s">
        <v>108</v>
      </c>
      <c r="CG221" s="5" t="s">
        <v>108</v>
      </c>
      <c r="CH221" s="5" t="s">
        <v>108</v>
      </c>
      <c r="CI221" s="5" t="s">
        <v>108</v>
      </c>
      <c r="CJ221" s="5" t="s">
        <v>108</v>
      </c>
      <c r="CK221" s="5" t="s">
        <v>108</v>
      </c>
      <c r="CL221" s="5" t="s">
        <v>108</v>
      </c>
      <c r="CM221" s="5" t="s">
        <v>108</v>
      </c>
      <c r="CN221" s="5" t="s">
        <v>108</v>
      </c>
      <c r="CO221" s="5" t="s">
        <v>108</v>
      </c>
      <c r="CP221" s="5" t="s">
        <v>108</v>
      </c>
      <c r="CQ221" s="5" t="s">
        <v>108</v>
      </c>
      <c r="CR221" s="5" t="s">
        <v>108</v>
      </c>
      <c r="CS221" s="5" t="s">
        <v>108</v>
      </c>
      <c r="CT221" s="5" t="s">
        <v>108</v>
      </c>
      <c r="CU221" s="5" t="s">
        <v>108</v>
      </c>
      <c r="CV221" s="5" t="s">
        <v>108</v>
      </c>
      <c r="CW221" s="5" t="s">
        <v>108</v>
      </c>
      <c r="CX221" s="5" t="s">
        <v>108</v>
      </c>
      <c r="CY221" s="13" t="s">
        <v>2096</v>
      </c>
      <c r="CZ221" s="6"/>
      <c r="DA221" s="6"/>
      <c r="DB221" s="6"/>
      <c r="DC221" s="6"/>
      <c r="DD221" s="6"/>
      <c r="DE221" s="6"/>
      <c r="DF221" s="6"/>
      <c r="DG221" s="6"/>
      <c r="DH221" s="6"/>
      <c r="DI221" s="6"/>
    </row>
    <row r="222">
      <c r="A222" s="5" t="s">
        <v>103</v>
      </c>
      <c r="B222" s="5" t="s">
        <v>1501</v>
      </c>
      <c r="C222" s="5" t="s">
        <v>2037</v>
      </c>
      <c r="D222" s="5">
        <v>7967.0</v>
      </c>
      <c r="E222" s="5" t="s">
        <v>106</v>
      </c>
      <c r="F222" s="5">
        <v>1990.0</v>
      </c>
      <c r="G222" s="5" t="s">
        <v>152</v>
      </c>
      <c r="H222" s="5" t="s">
        <v>108</v>
      </c>
      <c r="I222" s="5" t="s">
        <v>153</v>
      </c>
      <c r="J222" s="5" t="s">
        <v>127</v>
      </c>
      <c r="K222" s="5" t="s">
        <v>202</v>
      </c>
      <c r="L222" s="5" t="s">
        <v>108</v>
      </c>
      <c r="M222" s="5" t="s">
        <v>108</v>
      </c>
      <c r="N222" s="5">
        <v>2.0</v>
      </c>
      <c r="O222" s="29" t="s">
        <v>2097</v>
      </c>
      <c r="P222" s="5" t="s">
        <v>2098</v>
      </c>
      <c r="Q222" s="5" t="s">
        <v>2099</v>
      </c>
      <c r="R222" s="5">
        <v>4370.0</v>
      </c>
      <c r="S222" s="5" t="s">
        <v>2100</v>
      </c>
      <c r="T222" s="5" t="s">
        <v>108</v>
      </c>
      <c r="U222" s="5" t="s">
        <v>108</v>
      </c>
      <c r="V222" s="5" t="s">
        <v>108</v>
      </c>
      <c r="W222" s="5" t="s">
        <v>108</v>
      </c>
      <c r="X222" s="5">
        <v>1030.0</v>
      </c>
      <c r="Y222" s="5">
        <v>75.0</v>
      </c>
      <c r="Z222" s="5" t="s">
        <v>170</v>
      </c>
      <c r="AA222" s="5" t="s">
        <v>108</v>
      </c>
      <c r="AB222" s="5" t="s">
        <v>108</v>
      </c>
      <c r="AC222" s="5" t="s">
        <v>1719</v>
      </c>
      <c r="AD222" s="5" t="s">
        <v>406</v>
      </c>
      <c r="AE222" s="5" t="s">
        <v>108</v>
      </c>
      <c r="AF222" s="5" t="s">
        <v>108</v>
      </c>
      <c r="AG222" s="5" t="s">
        <v>108</v>
      </c>
      <c r="AH222" s="6">
        <f>10/60</f>
        <v>0.1666666667</v>
      </c>
      <c r="AI222" s="28">
        <f>CONVERT(AJ222, "ft", "m")</f>
        <v>91.44</v>
      </c>
      <c r="AJ222" s="22">
        <v>300.0</v>
      </c>
      <c r="AK222" s="24">
        <f>CONVERT(AJ222, "ft", "yd")</f>
        <v>100</v>
      </c>
      <c r="AL222" s="5" t="s">
        <v>108</v>
      </c>
      <c r="AM222" s="5">
        <v>1.0</v>
      </c>
      <c r="AN222" s="5" t="s">
        <v>108</v>
      </c>
      <c r="AO222" s="5" t="s">
        <v>108</v>
      </c>
      <c r="AP222" s="5" t="s">
        <v>108</v>
      </c>
      <c r="AQ222" s="5" t="s">
        <v>108</v>
      </c>
      <c r="AR222" s="5" t="s">
        <v>108</v>
      </c>
      <c r="AS222" s="5" t="s">
        <v>108</v>
      </c>
      <c r="AT222" s="5" t="s">
        <v>108</v>
      </c>
      <c r="AU222" s="5" t="s">
        <v>108</v>
      </c>
      <c r="AV222" s="5" t="s">
        <v>108</v>
      </c>
      <c r="AW222" s="5" t="s">
        <v>108</v>
      </c>
      <c r="AX222" s="5" t="s">
        <v>108</v>
      </c>
      <c r="AY222" s="5" t="s">
        <v>108</v>
      </c>
      <c r="AZ222" s="5" t="s">
        <v>108</v>
      </c>
      <c r="BA222" s="5" t="s">
        <v>108</v>
      </c>
      <c r="BB222" s="5" t="s">
        <v>108</v>
      </c>
      <c r="BC222" s="5" t="s">
        <v>108</v>
      </c>
      <c r="BD222" s="5" t="s">
        <v>108</v>
      </c>
      <c r="BE222" s="5" t="s">
        <v>108</v>
      </c>
      <c r="BF222" s="5" t="s">
        <v>108</v>
      </c>
      <c r="BG222" s="5" t="s">
        <v>108</v>
      </c>
      <c r="BH222" s="5" t="s">
        <v>108</v>
      </c>
      <c r="BI222" s="5" t="s">
        <v>108</v>
      </c>
      <c r="BJ222" s="5" t="s">
        <v>108</v>
      </c>
      <c r="BK222" s="5" t="s">
        <v>108</v>
      </c>
      <c r="BL222" s="5" t="s">
        <v>108</v>
      </c>
      <c r="BM222" s="5" t="s">
        <v>108</v>
      </c>
      <c r="BN222" s="5" t="s">
        <v>108</v>
      </c>
      <c r="BO222" s="5" t="s">
        <v>108</v>
      </c>
      <c r="BP222" s="5" t="s">
        <v>108</v>
      </c>
      <c r="BQ222" s="5" t="s">
        <v>108</v>
      </c>
      <c r="BR222" s="5" t="s">
        <v>108</v>
      </c>
      <c r="BS222" s="5" t="s">
        <v>108</v>
      </c>
      <c r="BT222" s="5" t="s">
        <v>108</v>
      </c>
      <c r="BU222" s="5" t="s">
        <v>108</v>
      </c>
      <c r="BV222" s="5" t="s">
        <v>108</v>
      </c>
      <c r="BW222" s="5" t="s">
        <v>108</v>
      </c>
      <c r="BX222" s="5" t="s">
        <v>108</v>
      </c>
      <c r="BY222" s="10" t="s">
        <v>108</v>
      </c>
      <c r="BZ222" s="10" t="s">
        <v>108</v>
      </c>
      <c r="CA222" s="5" t="s">
        <v>2101</v>
      </c>
      <c r="CB222" s="5" t="s">
        <v>108</v>
      </c>
      <c r="CC222" s="5" t="s">
        <v>108</v>
      </c>
      <c r="CD222" s="5" t="s">
        <v>108</v>
      </c>
      <c r="CE222" s="5" t="s">
        <v>108</v>
      </c>
      <c r="CF222" s="5" t="s">
        <v>108</v>
      </c>
      <c r="CG222" s="5" t="s">
        <v>108</v>
      </c>
      <c r="CH222" s="5" t="s">
        <v>108</v>
      </c>
      <c r="CI222" s="5" t="s">
        <v>108</v>
      </c>
      <c r="CJ222" s="5" t="s">
        <v>108</v>
      </c>
      <c r="CK222" s="5" t="s">
        <v>108</v>
      </c>
      <c r="CL222" s="5" t="s">
        <v>108</v>
      </c>
      <c r="CM222" s="5" t="s">
        <v>108</v>
      </c>
      <c r="CN222" s="5" t="s">
        <v>108</v>
      </c>
      <c r="CO222" s="5" t="s">
        <v>108</v>
      </c>
      <c r="CP222" s="5" t="s">
        <v>108</v>
      </c>
      <c r="CQ222" s="5" t="s">
        <v>108</v>
      </c>
      <c r="CR222" s="5" t="s">
        <v>108</v>
      </c>
      <c r="CS222" s="5" t="s">
        <v>108</v>
      </c>
      <c r="CT222" s="5" t="s">
        <v>108</v>
      </c>
      <c r="CU222" s="5" t="s">
        <v>108</v>
      </c>
      <c r="CV222" s="5" t="s">
        <v>108</v>
      </c>
      <c r="CW222" s="5" t="s">
        <v>108</v>
      </c>
      <c r="CX222" s="5" t="s">
        <v>108</v>
      </c>
      <c r="CY222" s="13" t="s">
        <v>2102</v>
      </c>
      <c r="CZ222" s="6"/>
      <c r="DA222" s="6"/>
      <c r="DB222" s="6"/>
      <c r="DC222" s="6"/>
      <c r="DD222" s="6"/>
      <c r="DE222" s="6"/>
      <c r="DF222" s="6"/>
      <c r="DG222" s="6"/>
      <c r="DH222" s="6"/>
      <c r="DI222" s="6"/>
    </row>
    <row r="223">
      <c r="A223" s="5" t="s">
        <v>103</v>
      </c>
      <c r="B223" s="5" t="s">
        <v>1501</v>
      </c>
      <c r="C223" s="5" t="s">
        <v>2037</v>
      </c>
      <c r="D223" s="5">
        <v>7263.0</v>
      </c>
      <c r="E223" s="5" t="s">
        <v>106</v>
      </c>
      <c r="F223" s="5">
        <v>1994.0</v>
      </c>
      <c r="G223" s="5" t="s">
        <v>316</v>
      </c>
      <c r="H223" s="5" t="s">
        <v>108</v>
      </c>
      <c r="I223" s="5" t="s">
        <v>217</v>
      </c>
      <c r="J223" s="5" t="s">
        <v>110</v>
      </c>
      <c r="K223" s="5" t="s">
        <v>111</v>
      </c>
      <c r="L223" s="5" t="s">
        <v>108</v>
      </c>
      <c r="M223" s="5" t="s">
        <v>218</v>
      </c>
      <c r="N223" s="5">
        <v>1.0</v>
      </c>
      <c r="O223" s="29" t="s">
        <v>2103</v>
      </c>
      <c r="P223" s="5" t="s">
        <v>108</v>
      </c>
      <c r="Q223" s="5" t="s">
        <v>2104</v>
      </c>
      <c r="R223" s="5" t="s">
        <v>2105</v>
      </c>
      <c r="S223" s="5" t="s">
        <v>2094</v>
      </c>
      <c r="T223" s="5" t="s">
        <v>108</v>
      </c>
      <c r="U223" s="5" t="s">
        <v>108</v>
      </c>
      <c r="V223" s="5" t="s">
        <v>108</v>
      </c>
      <c r="W223" s="5" t="s">
        <v>108</v>
      </c>
      <c r="X223" s="5">
        <v>600.0</v>
      </c>
      <c r="Y223" s="5" t="s">
        <v>108</v>
      </c>
      <c r="Z223" s="5" t="s">
        <v>810</v>
      </c>
      <c r="AA223" s="5" t="s">
        <v>108</v>
      </c>
      <c r="AB223" s="5" t="s">
        <v>108</v>
      </c>
      <c r="AC223" s="5" t="s">
        <v>2106</v>
      </c>
      <c r="AD223" s="5" t="s">
        <v>2107</v>
      </c>
      <c r="AE223" s="5" t="s">
        <v>108</v>
      </c>
      <c r="AF223" s="5" t="s">
        <v>108</v>
      </c>
      <c r="AG223" s="5" t="s">
        <v>108</v>
      </c>
      <c r="AH223" s="5" t="s">
        <v>108</v>
      </c>
      <c r="AI223" s="5" t="s">
        <v>108</v>
      </c>
      <c r="AJ223" s="5" t="s">
        <v>108</v>
      </c>
      <c r="AK223" s="5" t="s">
        <v>108</v>
      </c>
      <c r="AL223" s="5" t="s">
        <v>108</v>
      </c>
      <c r="AM223" s="5">
        <v>1.0</v>
      </c>
      <c r="AN223" s="5" t="s">
        <v>108</v>
      </c>
      <c r="AO223" s="5" t="s">
        <v>108</v>
      </c>
      <c r="AP223" s="5" t="s">
        <v>108</v>
      </c>
      <c r="AQ223" s="5" t="s">
        <v>108</v>
      </c>
      <c r="AR223" s="5" t="s">
        <v>108</v>
      </c>
      <c r="AS223" s="5" t="s">
        <v>108</v>
      </c>
      <c r="AT223" s="5" t="s">
        <v>108</v>
      </c>
      <c r="AU223" s="5" t="s">
        <v>108</v>
      </c>
      <c r="AV223" s="5" t="s">
        <v>108</v>
      </c>
      <c r="AW223" s="5" t="s">
        <v>289</v>
      </c>
      <c r="AX223" s="5" t="s">
        <v>108</v>
      </c>
      <c r="AY223" s="5" t="s">
        <v>108</v>
      </c>
      <c r="AZ223" s="5" t="s">
        <v>108</v>
      </c>
      <c r="BA223" s="5" t="s">
        <v>108</v>
      </c>
      <c r="BB223" s="5" t="s">
        <v>108</v>
      </c>
      <c r="BC223" s="5" t="s">
        <v>108</v>
      </c>
      <c r="BD223" s="5" t="s">
        <v>108</v>
      </c>
      <c r="BE223" s="5" t="s">
        <v>108</v>
      </c>
      <c r="BF223" s="5" t="s">
        <v>108</v>
      </c>
      <c r="BG223" s="5" t="s">
        <v>108</v>
      </c>
      <c r="BH223" s="5" t="s">
        <v>108</v>
      </c>
      <c r="BI223" s="5" t="s">
        <v>108</v>
      </c>
      <c r="BJ223" s="5" t="s">
        <v>108</v>
      </c>
      <c r="BK223" s="5" t="s">
        <v>108</v>
      </c>
      <c r="BL223" s="5" t="s">
        <v>108</v>
      </c>
      <c r="BM223" s="5" t="s">
        <v>108</v>
      </c>
      <c r="BN223" s="5" t="s">
        <v>108</v>
      </c>
      <c r="BO223" s="5" t="s">
        <v>108</v>
      </c>
      <c r="BP223" s="5" t="s">
        <v>108</v>
      </c>
      <c r="BQ223" s="5" t="s">
        <v>108</v>
      </c>
      <c r="BR223" s="5" t="s">
        <v>108</v>
      </c>
      <c r="BS223" s="5" t="s">
        <v>108</v>
      </c>
      <c r="BT223" s="5" t="s">
        <v>108</v>
      </c>
      <c r="BU223" s="5" t="s">
        <v>218</v>
      </c>
      <c r="BV223" s="5" t="s">
        <v>108</v>
      </c>
      <c r="BW223" s="5" t="s">
        <v>2108</v>
      </c>
      <c r="BX223" s="5" t="s">
        <v>122</v>
      </c>
      <c r="BY223" s="10" t="s">
        <v>108</v>
      </c>
      <c r="BZ223" s="10" t="s">
        <v>108</v>
      </c>
      <c r="CA223" s="5" t="s">
        <v>108</v>
      </c>
      <c r="CB223" s="5" t="s">
        <v>108</v>
      </c>
      <c r="CC223" s="5" t="s">
        <v>108</v>
      </c>
      <c r="CD223" s="5" t="s">
        <v>108</v>
      </c>
      <c r="CE223" s="5" t="s">
        <v>108</v>
      </c>
      <c r="CF223" s="5" t="s">
        <v>108</v>
      </c>
      <c r="CG223" s="5" t="s">
        <v>108</v>
      </c>
      <c r="CH223" s="5" t="s">
        <v>108</v>
      </c>
      <c r="CI223" s="5" t="s">
        <v>108</v>
      </c>
      <c r="CJ223" s="5" t="s">
        <v>108</v>
      </c>
      <c r="CK223" s="5" t="s">
        <v>108</v>
      </c>
      <c r="CL223" s="5" t="s">
        <v>108</v>
      </c>
      <c r="CM223" s="5" t="s">
        <v>108</v>
      </c>
      <c r="CN223" s="5" t="s">
        <v>108</v>
      </c>
      <c r="CO223" s="5" t="s">
        <v>108</v>
      </c>
      <c r="CP223" s="5" t="s">
        <v>108</v>
      </c>
      <c r="CQ223" s="5" t="s">
        <v>108</v>
      </c>
      <c r="CR223" s="5" t="s">
        <v>108</v>
      </c>
      <c r="CS223" s="5" t="s">
        <v>108</v>
      </c>
      <c r="CT223" s="29" t="s">
        <v>2109</v>
      </c>
      <c r="CU223" s="5" t="s">
        <v>108</v>
      </c>
      <c r="CV223" s="5" t="s">
        <v>108</v>
      </c>
      <c r="CW223" s="5" t="s">
        <v>108</v>
      </c>
      <c r="CX223" s="5" t="s">
        <v>108</v>
      </c>
      <c r="CY223" s="13" t="s">
        <v>2110</v>
      </c>
      <c r="CZ223" s="6"/>
      <c r="DA223" s="6"/>
      <c r="DB223" s="6"/>
      <c r="DC223" s="6"/>
      <c r="DD223" s="6"/>
      <c r="DE223" s="6"/>
      <c r="DF223" s="6"/>
      <c r="DG223" s="6"/>
      <c r="DH223" s="6"/>
      <c r="DI223" s="6"/>
    </row>
    <row r="224">
      <c r="A224" s="5" t="s">
        <v>103</v>
      </c>
      <c r="B224" s="5" t="s">
        <v>1501</v>
      </c>
      <c r="C224" s="5" t="s">
        <v>2037</v>
      </c>
      <c r="D224" s="5">
        <v>412.0</v>
      </c>
      <c r="E224" s="5" t="s">
        <v>108</v>
      </c>
      <c r="F224" s="5" t="s">
        <v>2111</v>
      </c>
      <c r="G224" s="5" t="s">
        <v>108</v>
      </c>
      <c r="H224" s="5" t="s">
        <v>108</v>
      </c>
      <c r="I224" s="5" t="s">
        <v>153</v>
      </c>
      <c r="J224" s="5" t="s">
        <v>127</v>
      </c>
      <c r="K224" s="5" t="s">
        <v>628</v>
      </c>
      <c r="L224" s="5" t="s">
        <v>108</v>
      </c>
      <c r="M224" s="5" t="s">
        <v>375</v>
      </c>
      <c r="N224" s="5">
        <v>2.0</v>
      </c>
      <c r="O224" s="29" t="s">
        <v>2112</v>
      </c>
      <c r="P224" s="5" t="s">
        <v>2113</v>
      </c>
      <c r="Q224" s="5" t="s">
        <v>2041</v>
      </c>
      <c r="R224" s="5" t="s">
        <v>2114</v>
      </c>
      <c r="S224" s="5" t="s">
        <v>2115</v>
      </c>
      <c r="T224" s="5" t="s">
        <v>108</v>
      </c>
      <c r="U224" s="5" t="s">
        <v>108</v>
      </c>
      <c r="V224" s="5" t="s">
        <v>108</v>
      </c>
      <c r="W224" s="5" t="s">
        <v>108</v>
      </c>
      <c r="X224" s="5" t="s">
        <v>108</v>
      </c>
      <c r="Y224" s="5" t="s">
        <v>193</v>
      </c>
      <c r="Z224" s="5" t="s">
        <v>170</v>
      </c>
      <c r="AA224" s="5" t="s">
        <v>108</v>
      </c>
      <c r="AB224" s="5" t="s">
        <v>108</v>
      </c>
      <c r="AC224" s="5" t="s">
        <v>2116</v>
      </c>
      <c r="AD224" s="5" t="s">
        <v>2117</v>
      </c>
      <c r="AE224" s="5" t="s">
        <v>108</v>
      </c>
      <c r="AF224" s="5" t="s">
        <v>108</v>
      </c>
      <c r="AG224" s="5" t="s">
        <v>108</v>
      </c>
      <c r="AH224" s="5" t="s">
        <v>108</v>
      </c>
      <c r="AI224" s="5" t="s">
        <v>108</v>
      </c>
      <c r="AJ224" s="5" t="s">
        <v>108</v>
      </c>
      <c r="AK224" s="5" t="s">
        <v>108</v>
      </c>
      <c r="AL224" s="5" t="s">
        <v>108</v>
      </c>
      <c r="AM224" s="5" t="s">
        <v>108</v>
      </c>
      <c r="AN224" s="5" t="s">
        <v>108</v>
      </c>
      <c r="AO224" s="5" t="s">
        <v>108</v>
      </c>
      <c r="AP224" s="5" t="s">
        <v>108</v>
      </c>
      <c r="AQ224" s="5" t="s">
        <v>108</v>
      </c>
      <c r="AR224" s="5" t="s">
        <v>108</v>
      </c>
      <c r="AS224" s="5" t="s">
        <v>108</v>
      </c>
      <c r="AT224" s="5" t="s">
        <v>108</v>
      </c>
      <c r="AU224" s="5" t="s">
        <v>108</v>
      </c>
      <c r="AV224" s="5" t="s">
        <v>108</v>
      </c>
      <c r="AW224" s="5" t="s">
        <v>108</v>
      </c>
      <c r="AX224" s="5" t="s">
        <v>108</v>
      </c>
      <c r="AY224" s="5" t="s">
        <v>108</v>
      </c>
      <c r="AZ224" s="5" t="s">
        <v>108</v>
      </c>
      <c r="BA224" s="5" t="s">
        <v>108</v>
      </c>
      <c r="BB224" s="5" t="s">
        <v>108</v>
      </c>
      <c r="BC224" s="5" t="s">
        <v>108</v>
      </c>
      <c r="BD224" s="5" t="s">
        <v>108</v>
      </c>
      <c r="BE224" s="5" t="s">
        <v>108</v>
      </c>
      <c r="BF224" s="5" t="s">
        <v>108</v>
      </c>
      <c r="BG224" s="5" t="s">
        <v>108</v>
      </c>
      <c r="BH224" s="5" t="s">
        <v>108</v>
      </c>
      <c r="BI224" s="5" t="s">
        <v>108</v>
      </c>
      <c r="BJ224" s="5" t="s">
        <v>108</v>
      </c>
      <c r="BK224" s="5" t="s">
        <v>108</v>
      </c>
      <c r="BL224" s="5" t="s">
        <v>108</v>
      </c>
      <c r="BM224" s="5" t="s">
        <v>108</v>
      </c>
      <c r="BN224" s="5" t="s">
        <v>108</v>
      </c>
      <c r="BO224" s="5" t="s">
        <v>108</v>
      </c>
      <c r="BP224" s="5" t="s">
        <v>108</v>
      </c>
      <c r="BQ224" s="5" t="s">
        <v>108</v>
      </c>
      <c r="BR224" s="5" t="s">
        <v>108</v>
      </c>
      <c r="BS224" s="5" t="s">
        <v>108</v>
      </c>
      <c r="BT224" s="5" t="s">
        <v>108</v>
      </c>
      <c r="BU224" s="5" t="s">
        <v>2118</v>
      </c>
      <c r="BV224" s="5" t="s">
        <v>108</v>
      </c>
      <c r="BW224" s="5" t="s">
        <v>108</v>
      </c>
      <c r="BX224" s="5" t="s">
        <v>108</v>
      </c>
      <c r="BY224" s="10" t="s">
        <v>108</v>
      </c>
      <c r="BZ224" s="10" t="s">
        <v>108</v>
      </c>
      <c r="CA224" s="5" t="s">
        <v>108</v>
      </c>
      <c r="CB224" s="5" t="s">
        <v>108</v>
      </c>
      <c r="CC224" s="5" t="s">
        <v>108</v>
      </c>
      <c r="CD224" s="5" t="s">
        <v>108</v>
      </c>
      <c r="CE224" s="5" t="s">
        <v>108</v>
      </c>
      <c r="CF224" s="5" t="s">
        <v>108</v>
      </c>
      <c r="CG224" s="5" t="s">
        <v>108</v>
      </c>
      <c r="CH224" s="5" t="s">
        <v>108</v>
      </c>
      <c r="CI224" s="5" t="s">
        <v>108</v>
      </c>
      <c r="CJ224" s="5" t="s">
        <v>108</v>
      </c>
      <c r="CK224" s="5" t="s">
        <v>108</v>
      </c>
      <c r="CL224" s="5" t="s">
        <v>108</v>
      </c>
      <c r="CM224" s="5" t="s">
        <v>108</v>
      </c>
      <c r="CN224" s="5" t="s">
        <v>108</v>
      </c>
      <c r="CO224" s="5" t="s">
        <v>108</v>
      </c>
      <c r="CP224" s="5" t="s">
        <v>108</v>
      </c>
      <c r="CQ224" s="5" t="s">
        <v>108</v>
      </c>
      <c r="CR224" s="5" t="s">
        <v>108</v>
      </c>
      <c r="CS224" s="5" t="s">
        <v>108</v>
      </c>
      <c r="CT224" s="29" t="s">
        <v>2119</v>
      </c>
      <c r="CU224" s="5" t="s">
        <v>108</v>
      </c>
      <c r="CV224" s="5" t="s">
        <v>108</v>
      </c>
      <c r="CW224" s="5" t="s">
        <v>108</v>
      </c>
      <c r="CX224" s="5" t="s">
        <v>108</v>
      </c>
      <c r="CY224" s="13" t="s">
        <v>2120</v>
      </c>
      <c r="CZ224" s="6"/>
      <c r="DA224" s="6"/>
      <c r="DB224" s="6"/>
      <c r="DC224" s="6"/>
      <c r="DD224" s="6"/>
      <c r="DE224" s="6"/>
      <c r="DF224" s="6"/>
      <c r="DG224" s="6"/>
      <c r="DH224" s="6"/>
      <c r="DI224" s="6"/>
    </row>
    <row r="225">
      <c r="A225" s="5" t="s">
        <v>103</v>
      </c>
      <c r="B225" s="5" t="s">
        <v>1501</v>
      </c>
      <c r="C225" s="5" t="s">
        <v>2037</v>
      </c>
      <c r="D225" s="5">
        <v>663.0</v>
      </c>
      <c r="E225" s="5" t="s">
        <v>108</v>
      </c>
      <c r="F225" s="5">
        <v>1996.0</v>
      </c>
      <c r="G225" s="5" t="s">
        <v>200</v>
      </c>
      <c r="H225" s="5" t="s">
        <v>108</v>
      </c>
      <c r="I225" s="5" t="s">
        <v>153</v>
      </c>
      <c r="J225" s="5" t="s">
        <v>127</v>
      </c>
      <c r="K225" s="5" t="s">
        <v>154</v>
      </c>
      <c r="L225" s="5" t="s">
        <v>108</v>
      </c>
      <c r="M225" s="5" t="s">
        <v>108</v>
      </c>
      <c r="N225" s="5">
        <v>2.0</v>
      </c>
      <c r="O225" s="29" t="s">
        <v>2121</v>
      </c>
      <c r="P225" s="5" t="s">
        <v>2122</v>
      </c>
      <c r="Q225" s="5" t="s">
        <v>108</v>
      </c>
      <c r="R225" s="5" t="s">
        <v>108</v>
      </c>
      <c r="S225" s="5" t="s">
        <v>2059</v>
      </c>
      <c r="T225" s="5" t="s">
        <v>108</v>
      </c>
      <c r="U225" s="5" t="s">
        <v>108</v>
      </c>
      <c r="V225" s="5" t="s">
        <v>108</v>
      </c>
      <c r="W225" s="5" t="s">
        <v>108</v>
      </c>
      <c r="X225" s="5">
        <v>1330.0</v>
      </c>
      <c r="Y225" s="5" t="s">
        <v>108</v>
      </c>
      <c r="Z225" s="5" t="s">
        <v>108</v>
      </c>
      <c r="AA225" s="5" t="s">
        <v>108</v>
      </c>
      <c r="AB225" s="5" t="s">
        <v>108</v>
      </c>
      <c r="AC225" s="5" t="s">
        <v>108</v>
      </c>
      <c r="AD225" s="5" t="s">
        <v>108</v>
      </c>
      <c r="AE225" s="5" t="s">
        <v>108</v>
      </c>
      <c r="AF225" s="5" t="s">
        <v>108</v>
      </c>
      <c r="AG225" s="5" t="s">
        <v>108</v>
      </c>
      <c r="AH225" s="5" t="s">
        <v>108</v>
      </c>
      <c r="AI225" s="5" t="s">
        <v>108</v>
      </c>
      <c r="AJ225" s="5" t="s">
        <v>108</v>
      </c>
      <c r="AK225" s="5" t="s">
        <v>108</v>
      </c>
      <c r="AL225" s="5" t="s">
        <v>108</v>
      </c>
      <c r="AM225" s="5">
        <v>1.0</v>
      </c>
      <c r="AN225" s="5" t="s">
        <v>108</v>
      </c>
      <c r="AO225" s="5" t="s">
        <v>108</v>
      </c>
      <c r="AP225" s="5" t="s">
        <v>108</v>
      </c>
      <c r="AQ225" s="5" t="s">
        <v>108</v>
      </c>
      <c r="AR225" s="5" t="s">
        <v>108</v>
      </c>
      <c r="AS225" s="5" t="s">
        <v>108</v>
      </c>
      <c r="AT225" s="5" t="s">
        <v>108</v>
      </c>
      <c r="AU225" s="5" t="s">
        <v>108</v>
      </c>
      <c r="AV225" s="5" t="s">
        <v>108</v>
      </c>
      <c r="AW225" s="5" t="s">
        <v>108</v>
      </c>
      <c r="AX225" s="5" t="s">
        <v>108</v>
      </c>
      <c r="AY225" s="5" t="s">
        <v>108</v>
      </c>
      <c r="AZ225" s="5" t="s">
        <v>108</v>
      </c>
      <c r="BA225" s="5" t="s">
        <v>108</v>
      </c>
      <c r="BB225" s="5" t="s">
        <v>108</v>
      </c>
      <c r="BC225" s="5" t="s">
        <v>108</v>
      </c>
      <c r="BD225" s="5" t="s">
        <v>108</v>
      </c>
      <c r="BE225" s="5" t="s">
        <v>108</v>
      </c>
      <c r="BF225" s="5" t="s">
        <v>108</v>
      </c>
      <c r="BG225" s="5" t="s">
        <v>108</v>
      </c>
      <c r="BH225" s="5" t="s">
        <v>108</v>
      </c>
      <c r="BI225" s="5" t="s">
        <v>108</v>
      </c>
      <c r="BJ225" s="5" t="s">
        <v>108</v>
      </c>
      <c r="BK225" s="5" t="s">
        <v>108</v>
      </c>
      <c r="BL225" s="5" t="s">
        <v>108</v>
      </c>
      <c r="BM225" s="5" t="s">
        <v>108</v>
      </c>
      <c r="BN225" s="5" t="s">
        <v>108</v>
      </c>
      <c r="BO225" s="5" t="s">
        <v>108</v>
      </c>
      <c r="BP225" s="5" t="s">
        <v>108</v>
      </c>
      <c r="BQ225" s="5" t="s">
        <v>108</v>
      </c>
      <c r="BR225" s="5" t="s">
        <v>108</v>
      </c>
      <c r="BS225" s="5" t="s">
        <v>108</v>
      </c>
      <c r="BT225" s="5" t="s">
        <v>108</v>
      </c>
      <c r="BU225" s="5" t="s">
        <v>108</v>
      </c>
      <c r="BV225" s="5" t="s">
        <v>108</v>
      </c>
      <c r="BW225" s="5" t="s">
        <v>108</v>
      </c>
      <c r="BX225" s="5" t="s">
        <v>122</v>
      </c>
      <c r="BY225" s="10" t="s">
        <v>108</v>
      </c>
      <c r="BZ225" s="10" t="s">
        <v>108</v>
      </c>
      <c r="CA225" s="5" t="s">
        <v>108</v>
      </c>
      <c r="CB225" s="5" t="s">
        <v>108</v>
      </c>
      <c r="CC225" s="5" t="s">
        <v>108</v>
      </c>
      <c r="CD225" s="5">
        <v>1.0</v>
      </c>
      <c r="CE225" s="5">
        <v>10.0</v>
      </c>
      <c r="CF225" s="5" t="s">
        <v>108</v>
      </c>
      <c r="CG225" s="6">
        <f>(12+15)/2</f>
        <v>13.5</v>
      </c>
      <c r="CH225" s="5" t="s">
        <v>108</v>
      </c>
      <c r="CI225" s="5" t="s">
        <v>108</v>
      </c>
      <c r="CJ225" s="5" t="s">
        <v>108</v>
      </c>
      <c r="CK225" s="5" t="s">
        <v>108</v>
      </c>
      <c r="CL225" s="5" t="s">
        <v>108</v>
      </c>
      <c r="CM225" s="5" t="s">
        <v>108</v>
      </c>
      <c r="CN225" s="5" t="s">
        <v>108</v>
      </c>
      <c r="CO225" s="5" t="s">
        <v>108</v>
      </c>
      <c r="CP225" s="5" t="s">
        <v>108</v>
      </c>
      <c r="CQ225" s="5">
        <v>4.25</v>
      </c>
      <c r="CR225" s="5" t="s">
        <v>108</v>
      </c>
      <c r="CS225" s="5" t="s">
        <v>108</v>
      </c>
      <c r="CT225" s="5" t="s">
        <v>108</v>
      </c>
      <c r="CU225" s="5" t="s">
        <v>108</v>
      </c>
      <c r="CV225" s="5" t="s">
        <v>108</v>
      </c>
      <c r="CW225" s="5" t="s">
        <v>108</v>
      </c>
      <c r="CX225" s="5" t="s">
        <v>108</v>
      </c>
      <c r="CY225" s="13" t="s">
        <v>2123</v>
      </c>
      <c r="CZ225" s="6"/>
      <c r="DA225" s="6"/>
      <c r="DB225" s="6"/>
      <c r="DC225" s="6"/>
      <c r="DD225" s="6"/>
      <c r="DE225" s="6"/>
      <c r="DF225" s="6"/>
      <c r="DG225" s="6"/>
      <c r="DH225" s="6"/>
      <c r="DI225" s="6"/>
    </row>
    <row r="226">
      <c r="A226" s="5" t="s">
        <v>103</v>
      </c>
      <c r="B226" s="5" t="s">
        <v>1501</v>
      </c>
      <c r="C226" s="5" t="s">
        <v>2037</v>
      </c>
      <c r="D226" s="5">
        <v>665.0</v>
      </c>
      <c r="E226" s="5" t="s">
        <v>108</v>
      </c>
      <c r="F226" s="5">
        <v>1996.0</v>
      </c>
      <c r="G226" s="5" t="s">
        <v>138</v>
      </c>
      <c r="H226" s="5">
        <v>10.0</v>
      </c>
      <c r="I226" s="5" t="s">
        <v>139</v>
      </c>
      <c r="J226" s="5" t="s">
        <v>127</v>
      </c>
      <c r="K226" s="5" t="s">
        <v>628</v>
      </c>
      <c r="L226" s="5" t="s">
        <v>202</v>
      </c>
      <c r="M226" s="5" t="s">
        <v>375</v>
      </c>
      <c r="N226" s="5">
        <v>1.0</v>
      </c>
      <c r="O226" s="29" t="s">
        <v>2124</v>
      </c>
      <c r="P226" s="5" t="s">
        <v>2125</v>
      </c>
      <c r="Q226" s="5" t="s">
        <v>108</v>
      </c>
      <c r="R226" s="5" t="s">
        <v>2058</v>
      </c>
      <c r="S226" s="5" t="s">
        <v>2043</v>
      </c>
      <c r="T226" s="5" t="s">
        <v>108</v>
      </c>
      <c r="U226" s="5" t="s">
        <v>108</v>
      </c>
      <c r="V226" s="5" t="s">
        <v>108</v>
      </c>
      <c r="W226" s="5" t="s">
        <v>108</v>
      </c>
      <c r="X226" s="5">
        <v>2230.0</v>
      </c>
      <c r="Y226" s="5" t="s">
        <v>108</v>
      </c>
      <c r="Z226" s="5" t="s">
        <v>108</v>
      </c>
      <c r="AA226" s="5" t="s">
        <v>223</v>
      </c>
      <c r="AB226" s="5">
        <v>6.0</v>
      </c>
      <c r="AC226" s="5" t="s">
        <v>2126</v>
      </c>
      <c r="AD226" s="5" t="s">
        <v>2117</v>
      </c>
      <c r="AE226" s="5" t="s">
        <v>108</v>
      </c>
      <c r="AF226" s="5" t="s">
        <v>108</v>
      </c>
      <c r="AG226" s="5" t="s">
        <v>108</v>
      </c>
      <c r="AH226" s="5">
        <v>60.0</v>
      </c>
      <c r="AI226" s="23" t="s">
        <v>108</v>
      </c>
      <c r="AJ226" s="22" t="s">
        <v>108</v>
      </c>
      <c r="AK226" s="5" t="s">
        <v>108</v>
      </c>
      <c r="AL226" s="5" t="s">
        <v>108</v>
      </c>
      <c r="AM226" s="5" t="s">
        <v>108</v>
      </c>
      <c r="AN226" s="5" t="s">
        <v>108</v>
      </c>
      <c r="AO226" s="5" t="s">
        <v>108</v>
      </c>
      <c r="AP226" s="5" t="s">
        <v>108</v>
      </c>
      <c r="AQ226" s="5" t="s">
        <v>108</v>
      </c>
      <c r="AR226" s="5" t="s">
        <v>108</v>
      </c>
      <c r="AS226" s="5" t="s">
        <v>108</v>
      </c>
      <c r="AT226" s="5" t="s">
        <v>108</v>
      </c>
      <c r="AU226" s="5" t="s">
        <v>108</v>
      </c>
      <c r="AV226" s="5" t="s">
        <v>108</v>
      </c>
      <c r="AW226" s="5" t="s">
        <v>108</v>
      </c>
      <c r="AX226" s="5" t="s">
        <v>108</v>
      </c>
      <c r="AY226" s="5" t="s">
        <v>108</v>
      </c>
      <c r="AZ226" s="5" t="s">
        <v>108</v>
      </c>
      <c r="BA226" s="5" t="s">
        <v>108</v>
      </c>
      <c r="BB226" s="5" t="s">
        <v>108</v>
      </c>
      <c r="BC226" s="5" t="s">
        <v>108</v>
      </c>
      <c r="BD226" s="5" t="s">
        <v>108</v>
      </c>
      <c r="BE226" s="5" t="s">
        <v>108</v>
      </c>
      <c r="BF226" s="5" t="s">
        <v>108</v>
      </c>
      <c r="BG226" s="5" t="s">
        <v>108</v>
      </c>
      <c r="BH226" s="5" t="s">
        <v>108</v>
      </c>
      <c r="BI226" s="5" t="s">
        <v>108</v>
      </c>
      <c r="BJ226" s="5" t="s">
        <v>108</v>
      </c>
      <c r="BK226" s="5" t="s">
        <v>108</v>
      </c>
      <c r="BL226" s="5" t="s">
        <v>108</v>
      </c>
      <c r="BM226" s="5" t="s">
        <v>108</v>
      </c>
      <c r="BN226" s="5" t="s">
        <v>108</v>
      </c>
      <c r="BO226" s="5" t="s">
        <v>108</v>
      </c>
      <c r="BP226" s="5" t="s">
        <v>108</v>
      </c>
      <c r="BQ226" s="5" t="s">
        <v>108</v>
      </c>
      <c r="BR226" s="5" t="s">
        <v>108</v>
      </c>
      <c r="BS226" s="5" t="s">
        <v>108</v>
      </c>
      <c r="BT226" s="5" t="s">
        <v>108</v>
      </c>
      <c r="BU226" s="5" t="s">
        <v>2089</v>
      </c>
      <c r="BV226" s="5" t="s">
        <v>108</v>
      </c>
      <c r="BW226" s="5" t="s">
        <v>108</v>
      </c>
      <c r="BX226" s="5" t="s">
        <v>108</v>
      </c>
      <c r="BY226" s="10" t="s">
        <v>108</v>
      </c>
      <c r="BZ226" s="10" t="s">
        <v>108</v>
      </c>
      <c r="CA226" s="5" t="s">
        <v>2127</v>
      </c>
      <c r="CB226" s="5" t="s">
        <v>108</v>
      </c>
      <c r="CC226" s="5" t="s">
        <v>108</v>
      </c>
      <c r="CD226" s="5" t="s">
        <v>108</v>
      </c>
      <c r="CE226" s="5" t="s">
        <v>108</v>
      </c>
      <c r="CF226" s="5" t="s">
        <v>108</v>
      </c>
      <c r="CG226" s="5" t="s">
        <v>108</v>
      </c>
      <c r="CH226" s="5" t="s">
        <v>108</v>
      </c>
      <c r="CI226" s="5" t="s">
        <v>108</v>
      </c>
      <c r="CJ226" s="5" t="s">
        <v>108</v>
      </c>
      <c r="CK226" s="5" t="s">
        <v>108</v>
      </c>
      <c r="CL226" s="5" t="s">
        <v>108</v>
      </c>
      <c r="CM226" s="5" t="s">
        <v>108</v>
      </c>
      <c r="CN226" s="5" t="s">
        <v>108</v>
      </c>
      <c r="CO226" s="5" t="s">
        <v>108</v>
      </c>
      <c r="CP226" s="5" t="s">
        <v>108</v>
      </c>
      <c r="CQ226" s="5" t="s">
        <v>108</v>
      </c>
      <c r="CR226" s="5" t="s">
        <v>108</v>
      </c>
      <c r="CS226" s="5" t="s">
        <v>108</v>
      </c>
      <c r="CT226" s="5" t="s">
        <v>108</v>
      </c>
      <c r="CU226" s="5" t="s">
        <v>108</v>
      </c>
      <c r="CV226" s="5" t="s">
        <v>108</v>
      </c>
      <c r="CW226" s="5" t="s">
        <v>108</v>
      </c>
      <c r="CX226" s="5" t="s">
        <v>108</v>
      </c>
      <c r="CY226" s="13" t="s">
        <v>2128</v>
      </c>
      <c r="CZ226" s="6"/>
      <c r="DA226" s="6"/>
      <c r="DB226" s="6"/>
      <c r="DC226" s="6"/>
      <c r="DD226" s="6"/>
      <c r="DE226" s="6"/>
      <c r="DF226" s="6"/>
      <c r="DG226" s="6"/>
      <c r="DH226" s="6"/>
      <c r="DI226" s="6"/>
    </row>
    <row r="227">
      <c r="A227" s="5" t="s">
        <v>103</v>
      </c>
      <c r="B227" s="5" t="s">
        <v>1501</v>
      </c>
      <c r="C227" s="5" t="s">
        <v>2037</v>
      </c>
      <c r="D227" s="5">
        <v>664.0</v>
      </c>
      <c r="E227" s="5" t="s">
        <v>108</v>
      </c>
      <c r="F227" s="5">
        <v>1996.0</v>
      </c>
      <c r="G227" s="5" t="s">
        <v>244</v>
      </c>
      <c r="H227" s="5">
        <v>5.0</v>
      </c>
      <c r="I227" s="5" t="s">
        <v>139</v>
      </c>
      <c r="J227" s="5" t="s">
        <v>110</v>
      </c>
      <c r="K227" s="5" t="s">
        <v>111</v>
      </c>
      <c r="L227" s="5" t="s">
        <v>108</v>
      </c>
      <c r="M227" s="5" t="s">
        <v>218</v>
      </c>
      <c r="N227" s="5">
        <v>1.0</v>
      </c>
      <c r="O227" s="29" t="s">
        <v>2129</v>
      </c>
      <c r="P227" s="5" t="s">
        <v>2130</v>
      </c>
      <c r="Q227" s="5" t="s">
        <v>2099</v>
      </c>
      <c r="R227" s="5" t="s">
        <v>2114</v>
      </c>
      <c r="S227" s="5" t="s">
        <v>108</v>
      </c>
      <c r="T227" s="5" t="s">
        <v>108</v>
      </c>
      <c r="U227" s="5" t="s">
        <v>108</v>
      </c>
      <c r="V227" s="5" t="s">
        <v>108</v>
      </c>
      <c r="W227" s="5" t="s">
        <v>108</v>
      </c>
      <c r="X227" s="5">
        <v>1907.0</v>
      </c>
      <c r="Y227" s="5" t="s">
        <v>108</v>
      </c>
      <c r="Z227" s="5" t="s">
        <v>108</v>
      </c>
      <c r="AA227" s="5" t="s">
        <v>223</v>
      </c>
      <c r="AB227" s="5">
        <v>30.0</v>
      </c>
      <c r="AC227" s="5" t="s">
        <v>287</v>
      </c>
      <c r="AD227" s="5" t="s">
        <v>406</v>
      </c>
      <c r="AE227" s="5" t="s">
        <v>108</v>
      </c>
      <c r="AF227" s="5" t="s">
        <v>108</v>
      </c>
      <c r="AG227" s="5" t="s">
        <v>108</v>
      </c>
      <c r="AH227" s="5" t="s">
        <v>108</v>
      </c>
      <c r="AI227" s="28">
        <f>CONVERT(AJ227, "ft", "m")</f>
        <v>15.24</v>
      </c>
      <c r="AJ227" s="22">
        <v>50.0</v>
      </c>
      <c r="AK227" s="24">
        <f>CONVERT(AJ227, "ft", "yd")</f>
        <v>16.66666667</v>
      </c>
      <c r="AL227" s="5" t="s">
        <v>108</v>
      </c>
      <c r="AM227" s="5">
        <v>1.0</v>
      </c>
      <c r="AN227" s="5">
        <v>6.8</v>
      </c>
      <c r="AO227" s="5" t="s">
        <v>108</v>
      </c>
      <c r="AP227" s="5" t="s">
        <v>108</v>
      </c>
      <c r="AQ227" s="5" t="s">
        <v>108</v>
      </c>
      <c r="AR227" s="5" t="s">
        <v>108</v>
      </c>
      <c r="AS227" s="5" t="s">
        <v>108</v>
      </c>
      <c r="AT227" s="5" t="s">
        <v>108</v>
      </c>
      <c r="AU227" s="5" t="s">
        <v>108</v>
      </c>
      <c r="AV227" s="5" t="s">
        <v>108</v>
      </c>
      <c r="AW227" s="5" t="s">
        <v>173</v>
      </c>
      <c r="AX227" s="5" t="s">
        <v>108</v>
      </c>
      <c r="AY227" s="5" t="s">
        <v>108</v>
      </c>
      <c r="AZ227" s="5" t="s">
        <v>108</v>
      </c>
      <c r="BA227" s="5" t="s">
        <v>108</v>
      </c>
      <c r="BB227" s="5" t="s">
        <v>108</v>
      </c>
      <c r="BC227" s="5" t="s">
        <v>108</v>
      </c>
      <c r="BD227" s="5" t="s">
        <v>108</v>
      </c>
      <c r="BE227" s="5" t="s">
        <v>108</v>
      </c>
      <c r="BF227" s="5" t="s">
        <v>108</v>
      </c>
      <c r="BG227" s="5" t="s">
        <v>108</v>
      </c>
      <c r="BH227" s="5" t="s">
        <v>108</v>
      </c>
      <c r="BI227" s="5" t="s">
        <v>108</v>
      </c>
      <c r="BJ227" s="5" t="s">
        <v>108</v>
      </c>
      <c r="BK227" s="5" t="s">
        <v>108</v>
      </c>
      <c r="BL227" s="5" t="s">
        <v>108</v>
      </c>
      <c r="BM227" s="5" t="s">
        <v>659</v>
      </c>
      <c r="BN227" s="5" t="s">
        <v>309</v>
      </c>
      <c r="BO227" s="5" t="s">
        <v>108</v>
      </c>
      <c r="BP227" s="5" t="s">
        <v>108</v>
      </c>
      <c r="BQ227" s="5" t="s">
        <v>690</v>
      </c>
      <c r="BR227" s="5" t="s">
        <v>108</v>
      </c>
      <c r="BS227" s="5" t="s">
        <v>2131</v>
      </c>
      <c r="BT227" s="5" t="s">
        <v>108</v>
      </c>
      <c r="BU227" s="5" t="s">
        <v>218</v>
      </c>
      <c r="BV227" s="5" t="s">
        <v>108</v>
      </c>
      <c r="BW227" s="30" t="s">
        <v>2132</v>
      </c>
      <c r="BX227" s="5" t="s">
        <v>122</v>
      </c>
      <c r="BY227" s="10" t="s">
        <v>108</v>
      </c>
      <c r="BZ227" s="5" t="s">
        <v>121</v>
      </c>
      <c r="CA227" s="5" t="s">
        <v>108</v>
      </c>
      <c r="CB227" s="5" t="s">
        <v>108</v>
      </c>
      <c r="CC227" s="5" t="s">
        <v>108</v>
      </c>
      <c r="CD227" s="5" t="s">
        <v>108</v>
      </c>
      <c r="CE227" s="5" t="s">
        <v>108</v>
      </c>
      <c r="CF227" s="5" t="s">
        <v>108</v>
      </c>
      <c r="CG227" s="5" t="s">
        <v>108</v>
      </c>
      <c r="CH227" s="5" t="s">
        <v>108</v>
      </c>
      <c r="CI227" s="5" t="s">
        <v>108</v>
      </c>
      <c r="CJ227" s="5" t="s">
        <v>108</v>
      </c>
      <c r="CK227" s="5" t="s">
        <v>108</v>
      </c>
      <c r="CL227" s="5" t="s">
        <v>108</v>
      </c>
      <c r="CM227" s="5" t="s">
        <v>108</v>
      </c>
      <c r="CN227" s="5" t="s">
        <v>108</v>
      </c>
      <c r="CO227" s="5" t="s">
        <v>108</v>
      </c>
      <c r="CP227" s="5" t="s">
        <v>108</v>
      </c>
      <c r="CQ227" s="5" t="s">
        <v>108</v>
      </c>
      <c r="CR227" s="5" t="s">
        <v>108</v>
      </c>
      <c r="CS227" s="5" t="s">
        <v>2133</v>
      </c>
      <c r="CT227" s="5" t="s">
        <v>108</v>
      </c>
      <c r="CU227" s="5" t="s">
        <v>108</v>
      </c>
      <c r="CV227" s="5" t="s">
        <v>108</v>
      </c>
      <c r="CW227" s="5" t="s">
        <v>108</v>
      </c>
      <c r="CX227" s="5" t="s">
        <v>108</v>
      </c>
      <c r="CY227" s="13" t="s">
        <v>2134</v>
      </c>
      <c r="CZ227" s="6"/>
      <c r="DA227" s="6"/>
      <c r="DB227" s="6"/>
      <c r="DC227" s="6"/>
      <c r="DD227" s="6"/>
      <c r="DE227" s="6"/>
      <c r="DF227" s="6"/>
      <c r="DG227" s="6"/>
      <c r="DH227" s="6"/>
      <c r="DI227" s="6"/>
    </row>
    <row r="228">
      <c r="A228" s="5" t="s">
        <v>103</v>
      </c>
      <c r="B228" s="5" t="s">
        <v>1501</v>
      </c>
      <c r="C228" s="5" t="s">
        <v>2037</v>
      </c>
      <c r="D228" s="5">
        <v>11886.0</v>
      </c>
      <c r="E228" s="5" t="s">
        <v>108</v>
      </c>
      <c r="F228" s="5">
        <v>2005.0</v>
      </c>
      <c r="G228" s="5" t="s">
        <v>166</v>
      </c>
      <c r="H228" s="5">
        <v>12.0</v>
      </c>
      <c r="I228" s="5" t="s">
        <v>153</v>
      </c>
      <c r="J228" s="5" t="s">
        <v>127</v>
      </c>
      <c r="K228" s="5" t="s">
        <v>154</v>
      </c>
      <c r="L228" s="5" t="s">
        <v>108</v>
      </c>
      <c r="M228" s="5" t="s">
        <v>2038</v>
      </c>
      <c r="N228" s="5">
        <v>2.0</v>
      </c>
      <c r="O228" s="29" t="s">
        <v>2135</v>
      </c>
      <c r="P228" s="5" t="s">
        <v>2136</v>
      </c>
      <c r="Q228" s="5" t="s">
        <v>2093</v>
      </c>
      <c r="R228" s="5" t="s">
        <v>2094</v>
      </c>
      <c r="S228" s="5" t="s">
        <v>2137</v>
      </c>
      <c r="T228" s="5" t="s">
        <v>108</v>
      </c>
      <c r="U228" s="5" t="s">
        <v>108</v>
      </c>
      <c r="V228" s="5" t="s">
        <v>108</v>
      </c>
      <c r="W228" s="5" t="s">
        <v>108</v>
      </c>
      <c r="X228" s="5">
        <v>1700.0</v>
      </c>
      <c r="Y228" s="5" t="s">
        <v>108</v>
      </c>
      <c r="Z228" s="5" t="s">
        <v>108</v>
      </c>
      <c r="AA228" s="5" t="s">
        <v>159</v>
      </c>
      <c r="AB228" s="5">
        <v>26.0</v>
      </c>
      <c r="AC228" s="5" t="s">
        <v>2138</v>
      </c>
      <c r="AD228" s="5" t="s">
        <v>406</v>
      </c>
      <c r="AE228" s="5" t="s">
        <v>108</v>
      </c>
      <c r="AF228" s="5" t="s">
        <v>108</v>
      </c>
      <c r="AG228" s="5" t="s">
        <v>108</v>
      </c>
      <c r="AH228" s="5" t="s">
        <v>108</v>
      </c>
      <c r="AI228" s="15" t="s">
        <v>108</v>
      </c>
      <c r="AJ228" s="22" t="s">
        <v>108</v>
      </c>
      <c r="AK228" s="25" t="s">
        <v>108</v>
      </c>
      <c r="AL228" s="5" t="s">
        <v>108</v>
      </c>
      <c r="AM228" s="5" t="s">
        <v>108</v>
      </c>
      <c r="AN228" s="5" t="s">
        <v>108</v>
      </c>
      <c r="AO228" s="5" t="s">
        <v>108</v>
      </c>
      <c r="AP228" s="5" t="s">
        <v>108</v>
      </c>
      <c r="AQ228" s="5" t="s">
        <v>108</v>
      </c>
      <c r="AR228" s="5" t="s">
        <v>108</v>
      </c>
      <c r="AS228" s="5" t="s">
        <v>108</v>
      </c>
      <c r="AT228" s="5" t="s">
        <v>108</v>
      </c>
      <c r="AU228" s="5" t="s">
        <v>108</v>
      </c>
      <c r="AV228" s="5" t="s">
        <v>108</v>
      </c>
      <c r="AW228" s="5" t="s">
        <v>108</v>
      </c>
      <c r="AX228" s="5" t="s">
        <v>108</v>
      </c>
      <c r="AY228" s="5" t="s">
        <v>108</v>
      </c>
      <c r="AZ228" s="5" t="s">
        <v>108</v>
      </c>
      <c r="BA228" s="5" t="s">
        <v>108</v>
      </c>
      <c r="BB228" s="5" t="s">
        <v>108</v>
      </c>
      <c r="BC228" s="5" t="s">
        <v>108</v>
      </c>
      <c r="BD228" s="5" t="s">
        <v>108</v>
      </c>
      <c r="BE228" s="5" t="s">
        <v>108</v>
      </c>
      <c r="BF228" s="5" t="s">
        <v>108</v>
      </c>
      <c r="BG228" s="5" t="s">
        <v>108</v>
      </c>
      <c r="BH228" s="5" t="s">
        <v>108</v>
      </c>
      <c r="BI228" s="5" t="s">
        <v>108</v>
      </c>
      <c r="BJ228" s="5" t="s">
        <v>108</v>
      </c>
      <c r="BK228" s="5" t="s">
        <v>108</v>
      </c>
      <c r="BL228" s="5" t="s">
        <v>108</v>
      </c>
      <c r="BM228" s="5" t="s">
        <v>108</v>
      </c>
      <c r="BN228" s="5" t="s">
        <v>108</v>
      </c>
      <c r="BO228" s="5" t="s">
        <v>108</v>
      </c>
      <c r="BP228" s="5" t="s">
        <v>108</v>
      </c>
      <c r="BQ228" s="5" t="s">
        <v>108</v>
      </c>
      <c r="BR228" s="5" t="s">
        <v>108</v>
      </c>
      <c r="BS228" s="5" t="s">
        <v>108</v>
      </c>
      <c r="BT228" s="5" t="s">
        <v>108</v>
      </c>
      <c r="BU228" s="5" t="s">
        <v>2139</v>
      </c>
      <c r="BV228" s="5" t="s">
        <v>108</v>
      </c>
      <c r="BW228" s="5" t="s">
        <v>108</v>
      </c>
      <c r="BX228" s="5" t="s">
        <v>108</v>
      </c>
      <c r="BY228" s="10" t="s">
        <v>108</v>
      </c>
      <c r="BZ228" s="10" t="s">
        <v>108</v>
      </c>
      <c r="CA228" s="5" t="s">
        <v>108</v>
      </c>
      <c r="CB228" s="5" t="s">
        <v>108</v>
      </c>
      <c r="CC228" s="5" t="s">
        <v>108</v>
      </c>
      <c r="CD228" s="5">
        <v>1.0</v>
      </c>
      <c r="CE228" s="5" t="s">
        <v>108</v>
      </c>
      <c r="CF228" s="5" t="s">
        <v>108</v>
      </c>
      <c r="CG228" s="5">
        <v>18.0</v>
      </c>
      <c r="CH228" s="5">
        <v>9.0</v>
      </c>
      <c r="CI228" s="5" t="s">
        <v>108</v>
      </c>
      <c r="CJ228" s="5" t="s">
        <v>108</v>
      </c>
      <c r="CK228" s="5" t="s">
        <v>108</v>
      </c>
      <c r="CL228" s="5" t="s">
        <v>108</v>
      </c>
      <c r="CM228" s="5" t="s">
        <v>108</v>
      </c>
      <c r="CN228" s="5" t="s">
        <v>108</v>
      </c>
      <c r="CO228" s="5" t="s">
        <v>108</v>
      </c>
      <c r="CP228" s="5" t="s">
        <v>108</v>
      </c>
      <c r="CQ228" s="5" t="s">
        <v>108</v>
      </c>
      <c r="CR228" s="5" t="s">
        <v>108</v>
      </c>
      <c r="CS228" s="5" t="s">
        <v>2140</v>
      </c>
      <c r="CT228" s="29" t="s">
        <v>2141</v>
      </c>
      <c r="CU228" s="5" t="s">
        <v>108</v>
      </c>
      <c r="CV228" s="5" t="s">
        <v>108</v>
      </c>
      <c r="CW228" s="5" t="s">
        <v>108</v>
      </c>
      <c r="CX228" s="5" t="s">
        <v>108</v>
      </c>
      <c r="CY228" s="13" t="s">
        <v>2142</v>
      </c>
      <c r="CZ228" s="6"/>
      <c r="DA228" s="6"/>
      <c r="DB228" s="6"/>
      <c r="DC228" s="6"/>
      <c r="DD228" s="6"/>
      <c r="DE228" s="6"/>
      <c r="DF228" s="6"/>
      <c r="DG228" s="6"/>
      <c r="DH228" s="6"/>
      <c r="DI228" s="6"/>
    </row>
    <row r="229">
      <c r="A229" s="5" t="s">
        <v>103</v>
      </c>
      <c r="B229" s="5" t="s">
        <v>1501</v>
      </c>
      <c r="C229" s="5" t="s">
        <v>2037</v>
      </c>
      <c r="D229" s="5">
        <v>36384.0</v>
      </c>
      <c r="E229" s="5" t="s">
        <v>2143</v>
      </c>
      <c r="F229" s="5">
        <v>2012.0</v>
      </c>
      <c r="G229" s="5" t="s">
        <v>108</v>
      </c>
      <c r="H229" s="5" t="s">
        <v>108</v>
      </c>
      <c r="I229" s="5" t="s">
        <v>153</v>
      </c>
      <c r="J229" s="5" t="s">
        <v>127</v>
      </c>
      <c r="K229" s="5" t="s">
        <v>154</v>
      </c>
      <c r="L229" s="5" t="s">
        <v>108</v>
      </c>
      <c r="M229" s="5" t="s">
        <v>140</v>
      </c>
      <c r="N229" s="5">
        <v>3.0</v>
      </c>
      <c r="O229" s="29" t="s">
        <v>2144</v>
      </c>
      <c r="P229" s="5" t="s">
        <v>2145</v>
      </c>
      <c r="Q229" s="5" t="s">
        <v>2041</v>
      </c>
      <c r="R229" s="5" t="s">
        <v>2146</v>
      </c>
      <c r="S229" s="5" t="s">
        <v>2147</v>
      </c>
      <c r="T229" s="5">
        <v>43.9722117</v>
      </c>
      <c r="U229" s="5">
        <v>-121.7781335</v>
      </c>
      <c r="V229" s="5">
        <v>1514.7</v>
      </c>
      <c r="W229" s="5">
        <v>4967.0</v>
      </c>
      <c r="X229" s="5">
        <v>1940.0</v>
      </c>
      <c r="Y229" s="5" t="s">
        <v>274</v>
      </c>
      <c r="Z229" s="5" t="s">
        <v>1228</v>
      </c>
      <c r="AA229" s="5" t="s">
        <v>108</v>
      </c>
      <c r="AB229" s="5" t="s">
        <v>108</v>
      </c>
      <c r="AC229" s="5" t="s">
        <v>572</v>
      </c>
      <c r="AD229" s="5" t="s">
        <v>108</v>
      </c>
      <c r="AE229" s="5" t="s">
        <v>108</v>
      </c>
      <c r="AF229" s="5" t="s">
        <v>108</v>
      </c>
      <c r="AG229" s="5" t="s">
        <v>108</v>
      </c>
      <c r="AH229" s="5" t="s">
        <v>108</v>
      </c>
      <c r="AI229" s="15" t="s">
        <v>108</v>
      </c>
      <c r="AJ229" s="22" t="s">
        <v>108</v>
      </c>
      <c r="AK229" s="25" t="s">
        <v>108</v>
      </c>
      <c r="AL229" s="5" t="s">
        <v>108</v>
      </c>
      <c r="AM229" s="5" t="s">
        <v>108</v>
      </c>
      <c r="AN229" s="5" t="s">
        <v>108</v>
      </c>
      <c r="AO229" s="5" t="s">
        <v>108</v>
      </c>
      <c r="AP229" s="5" t="s">
        <v>108</v>
      </c>
      <c r="AQ229" s="5" t="s">
        <v>108</v>
      </c>
      <c r="AR229" s="5" t="s">
        <v>108</v>
      </c>
      <c r="AS229" s="5" t="s">
        <v>108</v>
      </c>
      <c r="AT229" s="5" t="s">
        <v>108</v>
      </c>
      <c r="AU229" s="5" t="s">
        <v>108</v>
      </c>
      <c r="AV229" s="5" t="s">
        <v>108</v>
      </c>
      <c r="AW229" s="5" t="s">
        <v>108</v>
      </c>
      <c r="AX229" s="5" t="s">
        <v>108</v>
      </c>
      <c r="AY229" s="5" t="s">
        <v>108</v>
      </c>
      <c r="AZ229" s="5" t="s">
        <v>108</v>
      </c>
      <c r="BA229" s="5" t="s">
        <v>108</v>
      </c>
      <c r="BB229" s="5" t="s">
        <v>108</v>
      </c>
      <c r="BC229" s="5" t="s">
        <v>108</v>
      </c>
      <c r="BD229" s="5" t="s">
        <v>108</v>
      </c>
      <c r="BE229" s="5" t="s">
        <v>108</v>
      </c>
      <c r="BF229" s="5" t="s">
        <v>108</v>
      </c>
      <c r="BG229" s="5" t="s">
        <v>108</v>
      </c>
      <c r="BH229" s="5" t="s">
        <v>108</v>
      </c>
      <c r="BI229" s="5" t="s">
        <v>108</v>
      </c>
      <c r="BJ229" s="5" t="s">
        <v>108</v>
      </c>
      <c r="BK229" s="5" t="s">
        <v>108</v>
      </c>
      <c r="BL229" s="5" t="s">
        <v>108</v>
      </c>
      <c r="BM229" s="5" t="s">
        <v>108</v>
      </c>
      <c r="BN229" s="5" t="s">
        <v>108</v>
      </c>
      <c r="BO229" s="5" t="s">
        <v>108</v>
      </c>
      <c r="BP229" s="5" t="s">
        <v>108</v>
      </c>
      <c r="BQ229" s="5" t="s">
        <v>108</v>
      </c>
      <c r="BR229" s="5" t="s">
        <v>108</v>
      </c>
      <c r="BS229" s="5" t="s">
        <v>108</v>
      </c>
      <c r="BT229" s="5" t="s">
        <v>108</v>
      </c>
      <c r="BU229" s="5" t="s">
        <v>2148</v>
      </c>
      <c r="BV229" s="5" t="s">
        <v>108</v>
      </c>
      <c r="BW229" s="5" t="s">
        <v>108</v>
      </c>
      <c r="BX229" s="5" t="s">
        <v>122</v>
      </c>
      <c r="BY229" s="10" t="s">
        <v>108</v>
      </c>
      <c r="BZ229" s="10" t="s">
        <v>108</v>
      </c>
      <c r="CA229" s="5" t="s">
        <v>108</v>
      </c>
      <c r="CB229" s="5" t="s">
        <v>108</v>
      </c>
      <c r="CC229" s="5" t="s">
        <v>108</v>
      </c>
      <c r="CD229" s="5">
        <v>1.0</v>
      </c>
      <c r="CE229" s="5" t="s">
        <v>108</v>
      </c>
      <c r="CF229" s="5">
        <v>200.0</v>
      </c>
      <c r="CG229" s="5">
        <v>18.0</v>
      </c>
      <c r="CH229" s="5">
        <v>7.0</v>
      </c>
      <c r="CI229" s="5" t="s">
        <v>108</v>
      </c>
      <c r="CJ229" s="5" t="s">
        <v>108</v>
      </c>
      <c r="CK229" s="5" t="s">
        <v>108</v>
      </c>
      <c r="CL229" s="5" t="s">
        <v>108</v>
      </c>
      <c r="CM229" s="5" t="s">
        <v>108</v>
      </c>
      <c r="CN229" s="5" t="s">
        <v>108</v>
      </c>
      <c r="CO229" s="5" t="s">
        <v>121</v>
      </c>
      <c r="CP229" s="5" t="s">
        <v>108</v>
      </c>
      <c r="CQ229" s="5" t="s">
        <v>108</v>
      </c>
      <c r="CR229" s="5">
        <v>7.0</v>
      </c>
      <c r="CS229" s="5" t="s">
        <v>108</v>
      </c>
      <c r="CT229" s="29" t="s">
        <v>2149</v>
      </c>
      <c r="CU229" s="5" t="s">
        <v>121</v>
      </c>
      <c r="CV229" s="5" t="s">
        <v>108</v>
      </c>
      <c r="CW229" s="5" t="s">
        <v>108</v>
      </c>
      <c r="CX229" s="5" t="s">
        <v>108</v>
      </c>
      <c r="CY229" s="13" t="s">
        <v>2150</v>
      </c>
      <c r="CZ229" s="6"/>
      <c r="DA229" s="6"/>
      <c r="DB229" s="6"/>
      <c r="DC229" s="6"/>
      <c r="DD229" s="6"/>
      <c r="DE229" s="6"/>
      <c r="DF229" s="6"/>
      <c r="DG229" s="6"/>
      <c r="DH229" s="6"/>
      <c r="DI229" s="6"/>
    </row>
    <row r="230">
      <c r="A230" s="5" t="s">
        <v>103</v>
      </c>
      <c r="B230" s="5" t="s">
        <v>1501</v>
      </c>
      <c r="C230" s="5" t="s">
        <v>2037</v>
      </c>
      <c r="D230" s="5">
        <v>43491.0</v>
      </c>
      <c r="E230" s="5" t="s">
        <v>2054</v>
      </c>
      <c r="F230" s="5">
        <v>2013.0</v>
      </c>
      <c r="G230" s="5" t="s">
        <v>244</v>
      </c>
      <c r="H230" s="5" t="s">
        <v>108</v>
      </c>
      <c r="I230" s="5" t="s">
        <v>139</v>
      </c>
      <c r="J230" s="5" t="s">
        <v>110</v>
      </c>
      <c r="K230" s="5" t="s">
        <v>111</v>
      </c>
      <c r="L230" s="5" t="s">
        <v>108</v>
      </c>
      <c r="M230" s="5" t="s">
        <v>218</v>
      </c>
      <c r="N230" s="5">
        <v>1.0</v>
      </c>
      <c r="O230" s="29" t="s">
        <v>2151</v>
      </c>
      <c r="P230" s="5" t="s">
        <v>2152</v>
      </c>
      <c r="Q230" s="5" t="s">
        <v>2041</v>
      </c>
      <c r="R230" s="5" t="s">
        <v>2153</v>
      </c>
      <c r="S230" s="5" t="s">
        <v>108</v>
      </c>
      <c r="T230" s="5" t="s">
        <v>108</v>
      </c>
      <c r="U230" s="5" t="s">
        <v>108</v>
      </c>
      <c r="V230" s="5" t="s">
        <v>108</v>
      </c>
      <c r="W230" s="5" t="s">
        <v>108</v>
      </c>
      <c r="X230" s="5">
        <v>800.0</v>
      </c>
      <c r="Y230" s="5" t="s">
        <v>274</v>
      </c>
      <c r="Z230" s="5" t="s">
        <v>170</v>
      </c>
      <c r="AA230" s="5" t="s">
        <v>108</v>
      </c>
      <c r="AB230" s="5" t="s">
        <v>108</v>
      </c>
      <c r="AC230" s="5" t="s">
        <v>466</v>
      </c>
      <c r="AD230" s="5" t="s">
        <v>406</v>
      </c>
      <c r="AE230" s="5" t="s">
        <v>108</v>
      </c>
      <c r="AF230" s="5" t="s">
        <v>108</v>
      </c>
      <c r="AG230" s="5" t="s">
        <v>108</v>
      </c>
      <c r="AH230" s="5" t="s">
        <v>108</v>
      </c>
      <c r="AI230" s="15" t="s">
        <v>108</v>
      </c>
      <c r="AJ230" s="22">
        <v>450.0</v>
      </c>
      <c r="AK230" s="24">
        <f t="shared" ref="AK230:AK231" si="57">CONVERT(AJ230, "ft", "yd")</f>
        <v>150</v>
      </c>
      <c r="AL230" s="5" t="s">
        <v>108</v>
      </c>
      <c r="AM230" s="5">
        <v>1.0</v>
      </c>
      <c r="AN230" s="5" t="s">
        <v>108</v>
      </c>
      <c r="AO230" s="5" t="s">
        <v>108</v>
      </c>
      <c r="AP230" s="5" t="s">
        <v>108</v>
      </c>
      <c r="AQ230" s="5" t="s">
        <v>108</v>
      </c>
      <c r="AR230" s="5" t="s">
        <v>108</v>
      </c>
      <c r="AS230" s="5" t="s">
        <v>108</v>
      </c>
      <c r="AT230" s="5" t="s">
        <v>108</v>
      </c>
      <c r="AU230" s="5" t="s">
        <v>108</v>
      </c>
      <c r="AV230" s="5" t="s">
        <v>108</v>
      </c>
      <c r="AW230" s="5" t="s">
        <v>173</v>
      </c>
      <c r="AX230" s="5" t="s">
        <v>108</v>
      </c>
      <c r="AY230" s="5" t="s">
        <v>108</v>
      </c>
      <c r="AZ230" s="5" t="s">
        <v>108</v>
      </c>
      <c r="BA230" s="5" t="s">
        <v>108</v>
      </c>
      <c r="BB230" s="5" t="s">
        <v>108</v>
      </c>
      <c r="BC230" s="5" t="s">
        <v>108</v>
      </c>
      <c r="BD230" s="5" t="s">
        <v>108</v>
      </c>
      <c r="BE230" s="5" t="s">
        <v>108</v>
      </c>
      <c r="BF230" s="5" t="s">
        <v>108</v>
      </c>
      <c r="BG230" s="5" t="s">
        <v>108</v>
      </c>
      <c r="BH230" s="5" t="s">
        <v>108</v>
      </c>
      <c r="BI230" s="5" t="s">
        <v>108</v>
      </c>
      <c r="BJ230" s="5" t="s">
        <v>108</v>
      </c>
      <c r="BK230" s="5" t="s">
        <v>108</v>
      </c>
      <c r="BL230" s="5" t="s">
        <v>321</v>
      </c>
      <c r="BM230" s="5" t="s">
        <v>108</v>
      </c>
      <c r="BN230" s="5" t="s">
        <v>108</v>
      </c>
      <c r="BO230" s="5" t="s">
        <v>108</v>
      </c>
      <c r="BP230" s="5" t="s">
        <v>108</v>
      </c>
      <c r="BQ230" s="5" t="s">
        <v>108</v>
      </c>
      <c r="BR230" s="5" t="s">
        <v>108</v>
      </c>
      <c r="BS230" s="5" t="s">
        <v>108</v>
      </c>
      <c r="BT230" s="5" t="s">
        <v>108</v>
      </c>
      <c r="BU230" s="5" t="s">
        <v>218</v>
      </c>
      <c r="BV230" s="5" t="s">
        <v>108</v>
      </c>
      <c r="BW230" s="5" t="s">
        <v>108</v>
      </c>
      <c r="BX230" s="5" t="s">
        <v>122</v>
      </c>
      <c r="BY230" s="10" t="s">
        <v>108</v>
      </c>
      <c r="BZ230" s="10" t="s">
        <v>108</v>
      </c>
      <c r="CA230" s="5" t="s">
        <v>108</v>
      </c>
      <c r="CB230" s="5" t="s">
        <v>108</v>
      </c>
      <c r="CC230" s="5" t="s">
        <v>108</v>
      </c>
      <c r="CD230" s="5" t="s">
        <v>108</v>
      </c>
      <c r="CE230" s="5" t="s">
        <v>108</v>
      </c>
      <c r="CF230" s="5" t="s">
        <v>108</v>
      </c>
      <c r="CG230" s="5" t="s">
        <v>108</v>
      </c>
      <c r="CH230" s="5" t="s">
        <v>108</v>
      </c>
      <c r="CI230" s="5" t="s">
        <v>108</v>
      </c>
      <c r="CJ230" s="5" t="s">
        <v>108</v>
      </c>
      <c r="CK230" s="5" t="s">
        <v>108</v>
      </c>
      <c r="CL230" s="5" t="s">
        <v>108</v>
      </c>
      <c r="CM230" s="5" t="s">
        <v>108</v>
      </c>
      <c r="CN230" s="5" t="s">
        <v>108</v>
      </c>
      <c r="CO230" s="5" t="s">
        <v>108</v>
      </c>
      <c r="CP230" s="5" t="s">
        <v>108</v>
      </c>
      <c r="CQ230" s="5" t="s">
        <v>108</v>
      </c>
      <c r="CR230" s="5" t="s">
        <v>108</v>
      </c>
      <c r="CS230" s="5" t="s">
        <v>2154</v>
      </c>
      <c r="CT230" s="29" t="s">
        <v>2155</v>
      </c>
      <c r="CU230" s="5" t="s">
        <v>108</v>
      </c>
      <c r="CV230" s="5" t="s">
        <v>108</v>
      </c>
      <c r="CW230" s="5" t="s">
        <v>108</v>
      </c>
      <c r="CX230" s="5" t="s">
        <v>108</v>
      </c>
      <c r="CY230" s="13" t="s">
        <v>2156</v>
      </c>
      <c r="CZ230" s="6"/>
      <c r="DA230" s="6"/>
      <c r="DB230" s="6"/>
      <c r="DC230" s="6"/>
      <c r="DD230" s="6"/>
      <c r="DE230" s="6"/>
      <c r="DF230" s="6"/>
      <c r="DG230" s="6"/>
      <c r="DH230" s="6"/>
      <c r="DI230" s="6"/>
    </row>
    <row r="231">
      <c r="A231" s="5" t="s">
        <v>103</v>
      </c>
      <c r="B231" s="5" t="s">
        <v>1501</v>
      </c>
      <c r="C231" s="5" t="s">
        <v>2157</v>
      </c>
      <c r="D231" s="5">
        <v>12021.0</v>
      </c>
      <c r="E231" s="5" t="s">
        <v>106</v>
      </c>
      <c r="F231" s="5">
        <v>1956.0</v>
      </c>
      <c r="G231" s="5" t="s">
        <v>152</v>
      </c>
      <c r="H231" s="5" t="s">
        <v>108</v>
      </c>
      <c r="I231" s="5" t="s">
        <v>153</v>
      </c>
      <c r="J231" s="5" t="s">
        <v>110</v>
      </c>
      <c r="K231" s="5" t="s">
        <v>111</v>
      </c>
      <c r="L231" s="5" t="s">
        <v>108</v>
      </c>
      <c r="M231" s="5" t="s">
        <v>140</v>
      </c>
      <c r="N231" s="5">
        <v>1.0</v>
      </c>
      <c r="O231" s="29" t="s">
        <v>2158</v>
      </c>
      <c r="P231" s="5" t="s">
        <v>2159</v>
      </c>
      <c r="Q231" s="5" t="s">
        <v>2160</v>
      </c>
      <c r="R231" s="5" t="s">
        <v>2161</v>
      </c>
      <c r="S231" s="5" t="s">
        <v>2162</v>
      </c>
      <c r="T231" s="5" t="s">
        <v>108</v>
      </c>
      <c r="U231" s="5" t="s">
        <v>108</v>
      </c>
      <c r="V231" s="5" t="s">
        <v>108</v>
      </c>
      <c r="W231" s="5" t="s">
        <v>108</v>
      </c>
      <c r="X231" s="5">
        <v>1300.0</v>
      </c>
      <c r="Y231" s="5" t="s">
        <v>193</v>
      </c>
      <c r="Z231" s="5" t="s">
        <v>170</v>
      </c>
      <c r="AA231" s="5" t="s">
        <v>108</v>
      </c>
      <c r="AB231" s="5" t="s">
        <v>108</v>
      </c>
      <c r="AC231" s="5" t="s">
        <v>287</v>
      </c>
      <c r="AD231" s="5" t="s">
        <v>108</v>
      </c>
      <c r="AE231" s="5" t="s">
        <v>108</v>
      </c>
      <c r="AF231" s="5" t="s">
        <v>108</v>
      </c>
      <c r="AG231" s="5" t="s">
        <v>108</v>
      </c>
      <c r="AH231" s="5" t="s">
        <v>108</v>
      </c>
      <c r="AI231" s="28">
        <f>CONVERT(AJ231, "ft", "m")</f>
        <v>53.34</v>
      </c>
      <c r="AJ231" s="22">
        <v>175.0</v>
      </c>
      <c r="AK231" s="24">
        <f t="shared" si="57"/>
        <v>58.33333333</v>
      </c>
      <c r="AL231" s="5" t="s">
        <v>108</v>
      </c>
      <c r="AM231" s="5">
        <v>1.0</v>
      </c>
      <c r="AN231" s="5">
        <v>6.5</v>
      </c>
      <c r="AO231" s="5" t="s">
        <v>108</v>
      </c>
      <c r="AP231" s="5" t="s">
        <v>108</v>
      </c>
      <c r="AQ231" s="5" t="s">
        <v>108</v>
      </c>
      <c r="AR231" s="5" t="s">
        <v>108</v>
      </c>
      <c r="AS231" s="5" t="s">
        <v>108</v>
      </c>
      <c r="AT231" s="5" t="s">
        <v>108</v>
      </c>
      <c r="AU231" s="5" t="s">
        <v>108</v>
      </c>
      <c r="AV231" s="5" t="s">
        <v>108</v>
      </c>
      <c r="AW231" s="5" t="s">
        <v>561</v>
      </c>
      <c r="AX231" s="5" t="s">
        <v>108</v>
      </c>
      <c r="AY231" s="5" t="s">
        <v>108</v>
      </c>
      <c r="AZ231" s="5" t="s">
        <v>108</v>
      </c>
      <c r="BA231" s="5" t="s">
        <v>108</v>
      </c>
      <c r="BB231" s="5" t="s">
        <v>108</v>
      </c>
      <c r="BC231" s="5" t="s">
        <v>108</v>
      </c>
      <c r="BD231" s="5" t="s">
        <v>983</v>
      </c>
      <c r="BE231" s="5" t="s">
        <v>108</v>
      </c>
      <c r="BF231" s="5" t="s">
        <v>108</v>
      </c>
      <c r="BG231" s="5" t="s">
        <v>108</v>
      </c>
      <c r="BH231" s="5" t="s">
        <v>108</v>
      </c>
      <c r="BI231" s="5" t="s">
        <v>108</v>
      </c>
      <c r="BJ231" s="5" t="s">
        <v>108</v>
      </c>
      <c r="BK231" s="5" t="s">
        <v>108</v>
      </c>
      <c r="BL231" s="5" t="s">
        <v>108</v>
      </c>
      <c r="BM231" s="5" t="s">
        <v>108</v>
      </c>
      <c r="BN231" s="5" t="s">
        <v>108</v>
      </c>
      <c r="BO231" s="5" t="s">
        <v>108</v>
      </c>
      <c r="BP231" s="5" t="s">
        <v>703</v>
      </c>
      <c r="BQ231" s="5" t="s">
        <v>108</v>
      </c>
      <c r="BR231" s="5" t="s">
        <v>108</v>
      </c>
      <c r="BS231" s="5" t="s">
        <v>108</v>
      </c>
      <c r="BT231" s="5" t="s">
        <v>108</v>
      </c>
      <c r="BU231" s="5" t="s">
        <v>2163</v>
      </c>
      <c r="BV231" s="5" t="s">
        <v>108</v>
      </c>
      <c r="BW231" s="5" t="s">
        <v>108</v>
      </c>
      <c r="BX231" s="5" t="s">
        <v>122</v>
      </c>
      <c r="BY231" s="10" t="s">
        <v>108</v>
      </c>
      <c r="BZ231" s="10" t="s">
        <v>108</v>
      </c>
      <c r="CA231" s="5" t="s">
        <v>108</v>
      </c>
      <c r="CB231" s="5" t="s">
        <v>108</v>
      </c>
      <c r="CC231" s="5" t="s">
        <v>108</v>
      </c>
      <c r="CD231" s="5" t="s">
        <v>108</v>
      </c>
      <c r="CE231" s="5" t="s">
        <v>108</v>
      </c>
      <c r="CF231" s="5" t="s">
        <v>108</v>
      </c>
      <c r="CG231" s="5" t="s">
        <v>108</v>
      </c>
      <c r="CH231" s="5" t="s">
        <v>108</v>
      </c>
      <c r="CI231" s="5" t="s">
        <v>108</v>
      </c>
      <c r="CJ231" s="5" t="s">
        <v>108</v>
      </c>
      <c r="CK231" s="5" t="s">
        <v>108</v>
      </c>
      <c r="CL231" s="5" t="s">
        <v>108</v>
      </c>
      <c r="CM231" s="5" t="s">
        <v>108</v>
      </c>
      <c r="CN231" s="5" t="s">
        <v>108</v>
      </c>
      <c r="CO231" s="5" t="s">
        <v>108</v>
      </c>
      <c r="CP231" s="5" t="s">
        <v>108</v>
      </c>
      <c r="CQ231" s="5" t="s">
        <v>108</v>
      </c>
      <c r="CR231" s="5" t="s">
        <v>108</v>
      </c>
      <c r="CS231" s="5" t="s">
        <v>108</v>
      </c>
      <c r="CT231" s="29" t="s">
        <v>2164</v>
      </c>
      <c r="CU231" s="5" t="s">
        <v>108</v>
      </c>
      <c r="CV231" s="5" t="s">
        <v>108</v>
      </c>
      <c r="CW231" s="5" t="s">
        <v>108</v>
      </c>
      <c r="CX231" s="5" t="s">
        <v>108</v>
      </c>
      <c r="CY231" s="13" t="s">
        <v>2165</v>
      </c>
      <c r="CZ231" s="6"/>
      <c r="DA231" s="6"/>
      <c r="DB231" s="6"/>
      <c r="DC231" s="6"/>
      <c r="DD231" s="6"/>
      <c r="DE231" s="6"/>
      <c r="DF231" s="6"/>
      <c r="DG231" s="6"/>
      <c r="DH231" s="6"/>
      <c r="DI231" s="6"/>
    </row>
    <row r="232">
      <c r="A232" s="5" t="s">
        <v>103</v>
      </c>
      <c r="B232" s="5" t="s">
        <v>1501</v>
      </c>
      <c r="C232" s="5" t="s">
        <v>2157</v>
      </c>
      <c r="D232" s="5">
        <v>25764.0</v>
      </c>
      <c r="E232" s="5" t="s">
        <v>1503</v>
      </c>
      <c r="F232" s="5">
        <v>1970.0</v>
      </c>
      <c r="G232" s="5" t="s">
        <v>244</v>
      </c>
      <c r="H232" s="5" t="s">
        <v>108</v>
      </c>
      <c r="I232" s="5" t="s">
        <v>139</v>
      </c>
      <c r="J232" s="5" t="s">
        <v>127</v>
      </c>
      <c r="K232" s="5" t="s">
        <v>154</v>
      </c>
      <c r="L232" s="5" t="s">
        <v>108</v>
      </c>
      <c r="M232" s="5" t="s">
        <v>108</v>
      </c>
      <c r="N232" s="5">
        <v>2.0</v>
      </c>
      <c r="O232" s="29" t="s">
        <v>2166</v>
      </c>
      <c r="P232" s="5" t="s">
        <v>2167</v>
      </c>
      <c r="Q232" s="5" t="s">
        <v>2168</v>
      </c>
      <c r="R232" s="5" t="s">
        <v>2169</v>
      </c>
      <c r="S232" s="5" t="s">
        <v>108</v>
      </c>
      <c r="T232" s="5" t="s">
        <v>108</v>
      </c>
      <c r="U232" s="5" t="s">
        <v>108</v>
      </c>
      <c r="V232" s="5" t="s">
        <v>108</v>
      </c>
      <c r="W232" s="5" t="s">
        <v>108</v>
      </c>
      <c r="X232" s="5">
        <v>730.0</v>
      </c>
      <c r="Y232" s="5" t="s">
        <v>274</v>
      </c>
      <c r="Z232" s="5" t="s">
        <v>108</v>
      </c>
      <c r="AA232" s="5" t="s">
        <v>108</v>
      </c>
      <c r="AB232" s="5" t="s">
        <v>108</v>
      </c>
      <c r="AC232" s="5" t="s">
        <v>2170</v>
      </c>
      <c r="AD232" s="5" t="s">
        <v>2171</v>
      </c>
      <c r="AE232" s="5" t="s">
        <v>108</v>
      </c>
      <c r="AF232" s="5" t="s">
        <v>121</v>
      </c>
      <c r="AG232" s="5" t="s">
        <v>108</v>
      </c>
      <c r="AH232" s="5" t="s">
        <v>108</v>
      </c>
      <c r="AI232" s="15" t="s">
        <v>108</v>
      </c>
      <c r="AJ232" s="22" t="s">
        <v>108</v>
      </c>
      <c r="AK232" s="25" t="s">
        <v>108</v>
      </c>
      <c r="AL232" s="5" t="s">
        <v>108</v>
      </c>
      <c r="AM232" s="5">
        <v>1.0</v>
      </c>
      <c r="AN232" s="5" t="s">
        <v>108</v>
      </c>
      <c r="AO232" s="5" t="s">
        <v>108</v>
      </c>
      <c r="AP232" s="5" t="s">
        <v>108</v>
      </c>
      <c r="AQ232" s="5" t="s">
        <v>108</v>
      </c>
      <c r="AR232" s="5" t="s">
        <v>108</v>
      </c>
      <c r="AS232" s="5" t="s">
        <v>108</v>
      </c>
      <c r="AT232" s="5" t="s">
        <v>108</v>
      </c>
      <c r="AU232" s="5" t="s">
        <v>108</v>
      </c>
      <c r="AV232" s="5" t="s">
        <v>108</v>
      </c>
      <c r="AW232" s="5" t="s">
        <v>108</v>
      </c>
      <c r="AX232" s="5" t="s">
        <v>108</v>
      </c>
      <c r="AY232" s="5" t="s">
        <v>108</v>
      </c>
      <c r="AZ232" s="5" t="s">
        <v>108</v>
      </c>
      <c r="BA232" s="5" t="s">
        <v>108</v>
      </c>
      <c r="BB232" s="5" t="s">
        <v>108</v>
      </c>
      <c r="BC232" s="5" t="s">
        <v>108</v>
      </c>
      <c r="BD232" s="5" t="s">
        <v>108</v>
      </c>
      <c r="BE232" s="5" t="s">
        <v>108</v>
      </c>
      <c r="BF232" s="5" t="s">
        <v>108</v>
      </c>
      <c r="BG232" s="5" t="s">
        <v>108</v>
      </c>
      <c r="BH232" s="5" t="s">
        <v>108</v>
      </c>
      <c r="BI232" s="5" t="s">
        <v>108</v>
      </c>
      <c r="BJ232" s="5" t="s">
        <v>108</v>
      </c>
      <c r="BK232" s="5" t="s">
        <v>108</v>
      </c>
      <c r="BL232" s="5" t="s">
        <v>108</v>
      </c>
      <c r="BM232" s="5" t="s">
        <v>108</v>
      </c>
      <c r="BN232" s="5" t="s">
        <v>108</v>
      </c>
      <c r="BO232" s="5" t="s">
        <v>108</v>
      </c>
      <c r="BP232" s="5" t="s">
        <v>108</v>
      </c>
      <c r="BQ232" s="5" t="s">
        <v>108</v>
      </c>
      <c r="BR232" s="5" t="s">
        <v>108</v>
      </c>
      <c r="BS232" s="5" t="s">
        <v>108</v>
      </c>
      <c r="BT232" s="5" t="s">
        <v>108</v>
      </c>
      <c r="BU232" s="5" t="s">
        <v>2172</v>
      </c>
      <c r="BV232" s="5" t="s">
        <v>108</v>
      </c>
      <c r="BW232" s="5" t="s">
        <v>1228</v>
      </c>
      <c r="BX232" s="5" t="s">
        <v>122</v>
      </c>
      <c r="BY232" s="10" t="s">
        <v>108</v>
      </c>
      <c r="BZ232" s="10" t="s">
        <v>108</v>
      </c>
      <c r="CA232" s="5" t="s">
        <v>108</v>
      </c>
      <c r="CB232" s="5" t="s">
        <v>108</v>
      </c>
      <c r="CC232" s="5" t="s">
        <v>108</v>
      </c>
      <c r="CD232" s="5">
        <v>1.0</v>
      </c>
      <c r="CE232" s="5" t="s">
        <v>108</v>
      </c>
      <c r="CF232" s="5">
        <v>150.0</v>
      </c>
      <c r="CG232" s="5">
        <v>14.5</v>
      </c>
      <c r="CH232" s="5" t="s">
        <v>108</v>
      </c>
      <c r="CI232" s="5">
        <v>4.0</v>
      </c>
      <c r="CJ232" s="5" t="s">
        <v>108</v>
      </c>
      <c r="CK232" s="5" t="s">
        <v>108</v>
      </c>
      <c r="CL232" s="5" t="s">
        <v>108</v>
      </c>
      <c r="CM232" s="5" t="s">
        <v>108</v>
      </c>
      <c r="CN232" s="5" t="s">
        <v>108</v>
      </c>
      <c r="CO232" s="5" t="s">
        <v>121</v>
      </c>
      <c r="CP232" s="5">
        <v>5.0</v>
      </c>
      <c r="CQ232" s="5" t="s">
        <v>108</v>
      </c>
      <c r="CR232" s="5" t="s">
        <v>108</v>
      </c>
      <c r="CS232" s="5" t="s">
        <v>108</v>
      </c>
      <c r="CT232" s="29" t="s">
        <v>2173</v>
      </c>
      <c r="CU232" s="5" t="s">
        <v>108</v>
      </c>
      <c r="CV232" s="5" t="s">
        <v>108</v>
      </c>
      <c r="CW232" s="5" t="s">
        <v>108</v>
      </c>
      <c r="CX232" s="5" t="s">
        <v>108</v>
      </c>
      <c r="CY232" s="13" t="s">
        <v>2174</v>
      </c>
      <c r="CZ232" s="6"/>
      <c r="DA232" s="6"/>
      <c r="DB232" s="6"/>
      <c r="DC232" s="6"/>
      <c r="DD232" s="6"/>
      <c r="DE232" s="6"/>
      <c r="DF232" s="6"/>
      <c r="DG232" s="6"/>
      <c r="DH232" s="6"/>
      <c r="DI232" s="6"/>
    </row>
    <row r="233">
      <c r="A233" s="5" t="s">
        <v>103</v>
      </c>
      <c r="B233" s="5" t="s">
        <v>1501</v>
      </c>
      <c r="C233" s="5" t="s">
        <v>2157</v>
      </c>
      <c r="D233" s="5">
        <v>22570.0</v>
      </c>
      <c r="E233" s="5" t="s">
        <v>2175</v>
      </c>
      <c r="F233" s="5">
        <v>1977.0</v>
      </c>
      <c r="G233" s="5" t="s">
        <v>108</v>
      </c>
      <c r="H233" s="5" t="s">
        <v>108</v>
      </c>
      <c r="I233" s="5" t="s">
        <v>153</v>
      </c>
      <c r="J233" s="5" t="s">
        <v>127</v>
      </c>
      <c r="K233" s="5" t="s">
        <v>202</v>
      </c>
      <c r="L233" s="5" t="s">
        <v>108</v>
      </c>
      <c r="M233" s="5" t="s">
        <v>108</v>
      </c>
      <c r="N233" s="5">
        <v>4.0</v>
      </c>
      <c r="O233" s="29" t="s">
        <v>2176</v>
      </c>
      <c r="P233" s="5" t="s">
        <v>108</v>
      </c>
      <c r="Q233" s="5" t="s">
        <v>2177</v>
      </c>
      <c r="R233" s="5" t="s">
        <v>2178</v>
      </c>
      <c r="S233" s="5" t="s">
        <v>108</v>
      </c>
      <c r="T233" s="5" t="s">
        <v>108</v>
      </c>
      <c r="U233" s="5" t="s">
        <v>108</v>
      </c>
      <c r="V233" s="5" t="s">
        <v>108</v>
      </c>
      <c r="W233" s="5" t="s">
        <v>108</v>
      </c>
      <c r="X233" s="5">
        <v>1707.0</v>
      </c>
      <c r="Y233" s="5" t="s">
        <v>108</v>
      </c>
      <c r="Z233" s="5" t="s">
        <v>108</v>
      </c>
      <c r="AA233" s="5" t="s">
        <v>108</v>
      </c>
      <c r="AB233" s="5" t="s">
        <v>108</v>
      </c>
      <c r="AC233" s="5" t="s">
        <v>2179</v>
      </c>
      <c r="AD233" s="5" t="s">
        <v>108</v>
      </c>
      <c r="AE233" s="5" t="s">
        <v>108</v>
      </c>
      <c r="AF233" s="5" t="s">
        <v>108</v>
      </c>
      <c r="AG233" s="5" t="s">
        <v>108</v>
      </c>
      <c r="AH233" s="5">
        <v>30.0</v>
      </c>
      <c r="AI233" s="15" t="s">
        <v>108</v>
      </c>
      <c r="AJ233" s="22" t="s">
        <v>108</v>
      </c>
      <c r="AK233" s="25" t="s">
        <v>108</v>
      </c>
      <c r="AL233" s="5" t="s">
        <v>108</v>
      </c>
      <c r="AM233" s="5" t="s">
        <v>108</v>
      </c>
      <c r="AN233" s="5" t="s">
        <v>108</v>
      </c>
      <c r="AO233" s="5" t="s">
        <v>108</v>
      </c>
      <c r="AP233" s="5" t="s">
        <v>108</v>
      </c>
      <c r="AQ233" s="5" t="s">
        <v>108</v>
      </c>
      <c r="AR233" s="5" t="s">
        <v>108</v>
      </c>
      <c r="AS233" s="5" t="s">
        <v>108</v>
      </c>
      <c r="AT233" s="5" t="s">
        <v>108</v>
      </c>
      <c r="AU233" s="5" t="s">
        <v>108</v>
      </c>
      <c r="AV233" s="5" t="s">
        <v>108</v>
      </c>
      <c r="AW233" s="5" t="s">
        <v>108</v>
      </c>
      <c r="AX233" s="5" t="s">
        <v>108</v>
      </c>
      <c r="AY233" s="5" t="s">
        <v>108</v>
      </c>
      <c r="AZ233" s="5" t="s">
        <v>108</v>
      </c>
      <c r="BA233" s="5" t="s">
        <v>108</v>
      </c>
      <c r="BB233" s="5" t="s">
        <v>108</v>
      </c>
      <c r="BC233" s="5" t="s">
        <v>108</v>
      </c>
      <c r="BD233" s="5" t="s">
        <v>108</v>
      </c>
      <c r="BE233" s="5" t="s">
        <v>108</v>
      </c>
      <c r="BF233" s="5" t="s">
        <v>108</v>
      </c>
      <c r="BG233" s="5" t="s">
        <v>108</v>
      </c>
      <c r="BH233" s="5" t="s">
        <v>108</v>
      </c>
      <c r="BI233" s="5" t="s">
        <v>108</v>
      </c>
      <c r="BJ233" s="5" t="s">
        <v>108</v>
      </c>
      <c r="BK233" s="5" t="s">
        <v>108</v>
      </c>
      <c r="BL233" s="5" t="s">
        <v>108</v>
      </c>
      <c r="BM233" s="5" t="s">
        <v>108</v>
      </c>
      <c r="BN233" s="5" t="s">
        <v>108</v>
      </c>
      <c r="BO233" s="5" t="s">
        <v>108</v>
      </c>
      <c r="BP233" s="5" t="s">
        <v>108</v>
      </c>
      <c r="BQ233" s="5" t="s">
        <v>108</v>
      </c>
      <c r="BR233" s="5" t="s">
        <v>108</v>
      </c>
      <c r="BS233" s="5" t="s">
        <v>108</v>
      </c>
      <c r="BT233" s="5" t="s">
        <v>108</v>
      </c>
      <c r="BU233" s="5" t="s">
        <v>108</v>
      </c>
      <c r="BV233" s="5" t="s">
        <v>108</v>
      </c>
      <c r="BW233" s="5" t="s">
        <v>108</v>
      </c>
      <c r="BX233" s="5" t="s">
        <v>108</v>
      </c>
      <c r="BY233" s="10" t="s">
        <v>108</v>
      </c>
      <c r="BZ233" s="10" t="s">
        <v>108</v>
      </c>
      <c r="CA233" s="5" t="s">
        <v>2180</v>
      </c>
      <c r="CB233" s="5" t="s">
        <v>108</v>
      </c>
      <c r="CC233" s="5" t="s">
        <v>108</v>
      </c>
      <c r="CD233" s="5" t="s">
        <v>108</v>
      </c>
      <c r="CE233" s="5" t="s">
        <v>108</v>
      </c>
      <c r="CF233" s="5" t="s">
        <v>108</v>
      </c>
      <c r="CG233" s="5" t="s">
        <v>108</v>
      </c>
      <c r="CH233" s="5" t="s">
        <v>108</v>
      </c>
      <c r="CI233" s="5" t="s">
        <v>108</v>
      </c>
      <c r="CJ233" s="5" t="s">
        <v>108</v>
      </c>
      <c r="CK233" s="5" t="s">
        <v>108</v>
      </c>
      <c r="CL233" s="5" t="s">
        <v>108</v>
      </c>
      <c r="CM233" s="5" t="s">
        <v>108</v>
      </c>
      <c r="CN233" s="5" t="s">
        <v>108</v>
      </c>
      <c r="CO233" s="5" t="s">
        <v>108</v>
      </c>
      <c r="CP233" s="5" t="s">
        <v>108</v>
      </c>
      <c r="CQ233" s="5" t="s">
        <v>108</v>
      </c>
      <c r="CR233" s="5" t="s">
        <v>108</v>
      </c>
      <c r="CS233" s="5" t="s">
        <v>2181</v>
      </c>
      <c r="CT233" s="29" t="s">
        <v>2182</v>
      </c>
      <c r="CU233" s="5" t="s">
        <v>108</v>
      </c>
      <c r="CV233" s="5" t="s">
        <v>108</v>
      </c>
      <c r="CW233" s="5" t="s">
        <v>108</v>
      </c>
      <c r="CX233" s="5" t="s">
        <v>108</v>
      </c>
      <c r="CY233" s="13" t="s">
        <v>2183</v>
      </c>
      <c r="CZ233" s="6"/>
      <c r="DA233" s="6"/>
      <c r="DB233" s="6"/>
      <c r="DC233" s="6"/>
      <c r="DD233" s="6"/>
      <c r="DE233" s="6"/>
      <c r="DF233" s="6"/>
      <c r="DG233" s="6"/>
      <c r="DH233" s="6"/>
      <c r="DI233" s="6"/>
    </row>
    <row r="234">
      <c r="A234" s="5" t="s">
        <v>103</v>
      </c>
      <c r="B234" s="5" t="s">
        <v>1501</v>
      </c>
      <c r="C234" s="5" t="s">
        <v>2157</v>
      </c>
      <c r="D234" s="5">
        <v>96.0</v>
      </c>
      <c r="E234" s="5" t="s">
        <v>108</v>
      </c>
      <c r="F234" s="5">
        <v>1978.0</v>
      </c>
      <c r="G234" s="5" t="s">
        <v>166</v>
      </c>
      <c r="H234" s="5" t="s">
        <v>108</v>
      </c>
      <c r="I234" s="5" t="s">
        <v>153</v>
      </c>
      <c r="J234" s="5" t="s">
        <v>127</v>
      </c>
      <c r="K234" s="5" t="s">
        <v>111</v>
      </c>
      <c r="L234" s="5" t="s">
        <v>108</v>
      </c>
      <c r="M234" s="5" t="s">
        <v>140</v>
      </c>
      <c r="N234" s="5" t="s">
        <v>108</v>
      </c>
      <c r="O234" s="29" t="s">
        <v>2184</v>
      </c>
      <c r="P234" s="5" t="s">
        <v>2185</v>
      </c>
      <c r="Q234" s="5" t="s">
        <v>2186</v>
      </c>
      <c r="R234" s="5" t="s">
        <v>108</v>
      </c>
      <c r="S234" s="5" t="s">
        <v>2185</v>
      </c>
      <c r="T234" s="5" t="s">
        <v>108</v>
      </c>
      <c r="U234" s="5" t="s">
        <v>108</v>
      </c>
      <c r="V234" s="5" t="s">
        <v>108</v>
      </c>
      <c r="W234" s="5" t="s">
        <v>108</v>
      </c>
      <c r="X234" s="5">
        <v>1607.0</v>
      </c>
      <c r="Y234" s="5" t="s">
        <v>193</v>
      </c>
      <c r="Z234" s="5" t="s">
        <v>170</v>
      </c>
      <c r="AA234" s="5" t="s">
        <v>108</v>
      </c>
      <c r="AB234" s="5" t="s">
        <v>108</v>
      </c>
      <c r="AC234" s="5" t="s">
        <v>1719</v>
      </c>
      <c r="AD234" s="5" t="s">
        <v>108</v>
      </c>
      <c r="AE234" s="5" t="s">
        <v>108</v>
      </c>
      <c r="AF234" s="5" t="s">
        <v>108</v>
      </c>
      <c r="AG234" s="5" t="s">
        <v>108</v>
      </c>
      <c r="AH234" s="5" t="s">
        <v>108</v>
      </c>
      <c r="AI234" s="5" t="s">
        <v>108</v>
      </c>
      <c r="AJ234" s="5" t="s">
        <v>108</v>
      </c>
      <c r="AK234" s="5" t="s">
        <v>108</v>
      </c>
      <c r="AL234" s="5" t="s">
        <v>108</v>
      </c>
      <c r="AM234" s="5">
        <v>1.0</v>
      </c>
      <c r="AN234" s="5" t="s">
        <v>108</v>
      </c>
      <c r="AO234" s="5" t="s">
        <v>108</v>
      </c>
      <c r="AP234" s="5" t="s">
        <v>108</v>
      </c>
      <c r="AQ234" s="5" t="s">
        <v>108</v>
      </c>
      <c r="AR234" s="5" t="s">
        <v>108</v>
      </c>
      <c r="AS234" s="5" t="s">
        <v>108</v>
      </c>
      <c r="AT234" s="5" t="s">
        <v>108</v>
      </c>
      <c r="AU234" s="5" t="s">
        <v>108</v>
      </c>
      <c r="AV234" s="5" t="s">
        <v>108</v>
      </c>
      <c r="AW234" s="5" t="s">
        <v>320</v>
      </c>
      <c r="AX234" s="5" t="s">
        <v>108</v>
      </c>
      <c r="AY234" s="5" t="s">
        <v>108</v>
      </c>
      <c r="AZ234" s="5" t="s">
        <v>108</v>
      </c>
      <c r="BA234" s="5" t="s">
        <v>108</v>
      </c>
      <c r="BB234" s="5" t="s">
        <v>108</v>
      </c>
      <c r="BC234" s="5" t="s">
        <v>108</v>
      </c>
      <c r="BD234" s="5" t="s">
        <v>108</v>
      </c>
      <c r="BE234" s="5" t="s">
        <v>108</v>
      </c>
      <c r="BF234" s="5" t="s">
        <v>108</v>
      </c>
      <c r="BG234" s="5" t="s">
        <v>108</v>
      </c>
      <c r="BH234" s="5" t="s">
        <v>108</v>
      </c>
      <c r="BI234" s="5" t="s">
        <v>108</v>
      </c>
      <c r="BJ234" s="5" t="s">
        <v>108</v>
      </c>
      <c r="BK234" s="5" t="s">
        <v>108</v>
      </c>
      <c r="BL234" s="5" t="s">
        <v>108</v>
      </c>
      <c r="BM234" s="5" t="s">
        <v>108</v>
      </c>
      <c r="BN234" s="5" t="s">
        <v>108</v>
      </c>
      <c r="BO234" s="5" t="s">
        <v>108</v>
      </c>
      <c r="BP234" s="5" t="s">
        <v>108</v>
      </c>
      <c r="BQ234" s="5" t="s">
        <v>108</v>
      </c>
      <c r="BR234" s="5" t="s">
        <v>108</v>
      </c>
      <c r="BS234" s="5" t="s">
        <v>108</v>
      </c>
      <c r="BT234" s="5" t="s">
        <v>108</v>
      </c>
      <c r="BU234" s="5" t="s">
        <v>2187</v>
      </c>
      <c r="BV234" s="5" t="s">
        <v>108</v>
      </c>
      <c r="BW234" s="5" t="s">
        <v>108</v>
      </c>
      <c r="BX234" s="5" t="s">
        <v>108</v>
      </c>
      <c r="BY234" s="10" t="s">
        <v>108</v>
      </c>
      <c r="BZ234" s="10" t="s">
        <v>108</v>
      </c>
      <c r="CA234" s="5" t="s">
        <v>108</v>
      </c>
      <c r="CB234" s="5" t="s">
        <v>108</v>
      </c>
      <c r="CC234" s="5" t="s">
        <v>108</v>
      </c>
      <c r="CD234" s="5" t="s">
        <v>108</v>
      </c>
      <c r="CE234" s="5" t="s">
        <v>108</v>
      </c>
      <c r="CF234" s="5" t="s">
        <v>108</v>
      </c>
      <c r="CG234" s="5" t="s">
        <v>108</v>
      </c>
      <c r="CH234" s="5" t="s">
        <v>108</v>
      </c>
      <c r="CI234" s="5" t="s">
        <v>108</v>
      </c>
      <c r="CJ234" s="5" t="s">
        <v>108</v>
      </c>
      <c r="CK234" s="5" t="s">
        <v>108</v>
      </c>
      <c r="CL234" s="5" t="s">
        <v>108</v>
      </c>
      <c r="CM234" s="5" t="s">
        <v>108</v>
      </c>
      <c r="CN234" s="5" t="s">
        <v>108</v>
      </c>
      <c r="CO234" s="5" t="s">
        <v>108</v>
      </c>
      <c r="CP234" s="5" t="s">
        <v>108</v>
      </c>
      <c r="CQ234" s="5" t="s">
        <v>108</v>
      </c>
      <c r="CR234" s="5" t="s">
        <v>108</v>
      </c>
      <c r="CS234" s="5" t="s">
        <v>108</v>
      </c>
      <c r="CT234" s="29" t="s">
        <v>2188</v>
      </c>
      <c r="CU234" s="5" t="s">
        <v>108</v>
      </c>
      <c r="CV234" s="5" t="s">
        <v>108</v>
      </c>
      <c r="CW234" s="5" t="s">
        <v>108</v>
      </c>
      <c r="CX234" s="5" t="s">
        <v>108</v>
      </c>
      <c r="CY234" s="13" t="s">
        <v>2189</v>
      </c>
      <c r="CZ234" s="6"/>
      <c r="DA234" s="6"/>
      <c r="DB234" s="6"/>
      <c r="DC234" s="6"/>
      <c r="DD234" s="6"/>
      <c r="DE234" s="6"/>
      <c r="DF234" s="6"/>
      <c r="DG234" s="6"/>
      <c r="DH234" s="6"/>
      <c r="DI234" s="6"/>
    </row>
    <row r="235">
      <c r="A235" s="5" t="s">
        <v>103</v>
      </c>
      <c r="B235" s="5" t="s">
        <v>1501</v>
      </c>
      <c r="C235" s="5" t="s">
        <v>2157</v>
      </c>
      <c r="D235" s="5">
        <v>2274.0</v>
      </c>
      <c r="E235" s="5" t="s">
        <v>108</v>
      </c>
      <c r="F235" s="5" t="s">
        <v>2190</v>
      </c>
      <c r="G235" s="5" t="s">
        <v>138</v>
      </c>
      <c r="H235" s="5" t="s">
        <v>108</v>
      </c>
      <c r="I235" s="5" t="s">
        <v>139</v>
      </c>
      <c r="J235" s="5" t="s">
        <v>127</v>
      </c>
      <c r="K235" s="5" t="s">
        <v>628</v>
      </c>
      <c r="L235" s="5" t="s">
        <v>108</v>
      </c>
      <c r="M235" s="5" t="s">
        <v>112</v>
      </c>
      <c r="N235" s="5">
        <v>1.0</v>
      </c>
      <c r="O235" s="29" t="s">
        <v>2191</v>
      </c>
      <c r="P235" s="5" t="s">
        <v>2192</v>
      </c>
      <c r="Q235" s="5" t="s">
        <v>108</v>
      </c>
      <c r="R235" s="5" t="s">
        <v>108</v>
      </c>
      <c r="S235" s="5" t="s">
        <v>2193</v>
      </c>
      <c r="T235" s="5" t="s">
        <v>108</v>
      </c>
      <c r="U235" s="5" t="s">
        <v>108</v>
      </c>
      <c r="V235" s="5" t="s">
        <v>108</v>
      </c>
      <c r="W235" s="5" t="s">
        <v>108</v>
      </c>
      <c r="X235" s="5" t="s">
        <v>108</v>
      </c>
      <c r="Y235" s="5" t="s">
        <v>193</v>
      </c>
      <c r="Z235" s="5" t="s">
        <v>108</v>
      </c>
      <c r="AA235" s="5" t="s">
        <v>108</v>
      </c>
      <c r="AB235" s="5" t="s">
        <v>108</v>
      </c>
      <c r="AC235" s="5" t="s">
        <v>572</v>
      </c>
      <c r="AD235" s="5" t="s">
        <v>522</v>
      </c>
      <c r="AE235" s="5" t="s">
        <v>108</v>
      </c>
      <c r="AF235" s="5" t="s">
        <v>108</v>
      </c>
      <c r="AG235" s="5" t="s">
        <v>108</v>
      </c>
      <c r="AH235" s="5" t="s">
        <v>108</v>
      </c>
      <c r="AI235" s="15" t="s">
        <v>108</v>
      </c>
      <c r="AJ235" s="22" t="s">
        <v>108</v>
      </c>
      <c r="AK235" s="25" t="s">
        <v>108</v>
      </c>
      <c r="AL235" s="5" t="s">
        <v>108</v>
      </c>
      <c r="AM235" s="5">
        <v>1.0</v>
      </c>
      <c r="AN235" s="5" t="s">
        <v>108</v>
      </c>
      <c r="AO235" s="5" t="s">
        <v>108</v>
      </c>
      <c r="AP235" s="5" t="s">
        <v>108</v>
      </c>
      <c r="AQ235" s="5" t="s">
        <v>108</v>
      </c>
      <c r="AR235" s="5" t="s">
        <v>108</v>
      </c>
      <c r="AS235" s="5" t="s">
        <v>108</v>
      </c>
      <c r="AT235" s="5" t="s">
        <v>108</v>
      </c>
      <c r="AU235" s="5" t="s">
        <v>108</v>
      </c>
      <c r="AV235" s="5" t="s">
        <v>108</v>
      </c>
      <c r="AW235" s="5" t="s">
        <v>108</v>
      </c>
      <c r="AX235" s="5" t="s">
        <v>108</v>
      </c>
      <c r="AY235" s="5" t="s">
        <v>108</v>
      </c>
      <c r="AZ235" s="5" t="s">
        <v>108</v>
      </c>
      <c r="BA235" s="5" t="s">
        <v>108</v>
      </c>
      <c r="BB235" s="5" t="s">
        <v>108</v>
      </c>
      <c r="BC235" s="5" t="s">
        <v>108</v>
      </c>
      <c r="BD235" s="5" t="s">
        <v>108</v>
      </c>
      <c r="BE235" s="5" t="s">
        <v>108</v>
      </c>
      <c r="BF235" s="5" t="s">
        <v>108</v>
      </c>
      <c r="BG235" s="5" t="s">
        <v>108</v>
      </c>
      <c r="BH235" s="5" t="s">
        <v>108</v>
      </c>
      <c r="BI235" s="5" t="s">
        <v>108</v>
      </c>
      <c r="BJ235" s="5" t="s">
        <v>108</v>
      </c>
      <c r="BK235" s="5" t="s">
        <v>108</v>
      </c>
      <c r="BL235" s="5" t="s">
        <v>108</v>
      </c>
      <c r="BM235" s="5" t="s">
        <v>108</v>
      </c>
      <c r="BN235" s="5" t="s">
        <v>108</v>
      </c>
      <c r="BO235" s="5" t="s">
        <v>108</v>
      </c>
      <c r="BP235" s="5" t="s">
        <v>108</v>
      </c>
      <c r="BQ235" s="5" t="s">
        <v>108</v>
      </c>
      <c r="BR235" s="5" t="s">
        <v>108</v>
      </c>
      <c r="BS235" s="5" t="s">
        <v>108</v>
      </c>
      <c r="BT235" s="5" t="s">
        <v>108</v>
      </c>
      <c r="BU235" s="5" t="s">
        <v>2194</v>
      </c>
      <c r="BV235" s="5" t="s">
        <v>108</v>
      </c>
      <c r="BW235" s="5" t="s">
        <v>108</v>
      </c>
      <c r="BX235" s="5" t="s">
        <v>108</v>
      </c>
      <c r="BY235" s="10" t="s">
        <v>108</v>
      </c>
      <c r="BZ235" s="10" t="s">
        <v>108</v>
      </c>
      <c r="CA235" s="5" t="s">
        <v>108</v>
      </c>
      <c r="CB235" s="5" t="s">
        <v>108</v>
      </c>
      <c r="CC235" s="5" t="s">
        <v>108</v>
      </c>
      <c r="CD235" s="5" t="s">
        <v>108</v>
      </c>
      <c r="CE235" s="5" t="s">
        <v>108</v>
      </c>
      <c r="CF235" s="5" t="s">
        <v>108</v>
      </c>
      <c r="CG235" s="5" t="s">
        <v>108</v>
      </c>
      <c r="CH235" s="5" t="s">
        <v>108</v>
      </c>
      <c r="CI235" s="5" t="s">
        <v>108</v>
      </c>
      <c r="CJ235" s="5" t="s">
        <v>108</v>
      </c>
      <c r="CK235" s="5" t="s">
        <v>108</v>
      </c>
      <c r="CL235" s="5" t="s">
        <v>108</v>
      </c>
      <c r="CM235" s="5" t="s">
        <v>108</v>
      </c>
      <c r="CN235" s="5" t="s">
        <v>108</v>
      </c>
      <c r="CO235" s="5" t="s">
        <v>108</v>
      </c>
      <c r="CP235" s="5" t="s">
        <v>108</v>
      </c>
      <c r="CQ235" s="5" t="s">
        <v>108</v>
      </c>
      <c r="CR235" s="5" t="s">
        <v>108</v>
      </c>
      <c r="CS235" s="5" t="s">
        <v>108</v>
      </c>
      <c r="CT235" s="5" t="s">
        <v>108</v>
      </c>
      <c r="CU235" s="5" t="s">
        <v>108</v>
      </c>
      <c r="CV235" s="5" t="s">
        <v>108</v>
      </c>
      <c r="CW235" s="5" t="s">
        <v>108</v>
      </c>
      <c r="CX235" s="5" t="s">
        <v>108</v>
      </c>
      <c r="CY235" s="13" t="s">
        <v>2195</v>
      </c>
      <c r="CZ235" s="6"/>
      <c r="DA235" s="6"/>
      <c r="DB235" s="6"/>
      <c r="DC235" s="6"/>
      <c r="DD235" s="6"/>
      <c r="DE235" s="6"/>
      <c r="DF235" s="6"/>
      <c r="DG235" s="6"/>
      <c r="DH235" s="6"/>
      <c r="DI235" s="6"/>
    </row>
    <row r="236">
      <c r="A236" s="5" t="s">
        <v>103</v>
      </c>
      <c r="B236" s="5" t="s">
        <v>1501</v>
      </c>
      <c r="C236" s="5" t="s">
        <v>2157</v>
      </c>
      <c r="D236" s="5">
        <v>3295.0</v>
      </c>
      <c r="E236" s="5" t="s">
        <v>108</v>
      </c>
      <c r="F236" s="5" t="s">
        <v>2196</v>
      </c>
      <c r="G236" s="5" t="s">
        <v>138</v>
      </c>
      <c r="H236" s="5" t="s">
        <v>108</v>
      </c>
      <c r="I236" s="5" t="s">
        <v>139</v>
      </c>
      <c r="J236" s="5" t="s">
        <v>110</v>
      </c>
      <c r="K236" s="5" t="s">
        <v>111</v>
      </c>
      <c r="L236" s="5" t="s">
        <v>108</v>
      </c>
      <c r="M236" s="5" t="s">
        <v>140</v>
      </c>
      <c r="N236" s="5">
        <v>1.0</v>
      </c>
      <c r="O236" s="29" t="s">
        <v>2197</v>
      </c>
      <c r="P236" s="5" t="s">
        <v>2198</v>
      </c>
      <c r="Q236" s="5" t="s">
        <v>2199</v>
      </c>
      <c r="R236" s="5" t="s">
        <v>2200</v>
      </c>
      <c r="S236" s="5" t="s">
        <v>108</v>
      </c>
      <c r="T236" s="5" t="s">
        <v>108</v>
      </c>
      <c r="U236" s="5" t="s">
        <v>108</v>
      </c>
      <c r="V236" s="5" t="s">
        <v>108</v>
      </c>
      <c r="W236" s="5" t="s">
        <v>108</v>
      </c>
      <c r="X236" s="5">
        <v>1200.0</v>
      </c>
      <c r="Y236" s="5" t="s">
        <v>108</v>
      </c>
      <c r="Z236" s="5" t="s">
        <v>170</v>
      </c>
      <c r="AA236" s="5" t="s">
        <v>108</v>
      </c>
      <c r="AB236" s="5" t="s">
        <v>108</v>
      </c>
      <c r="AC236" s="5" t="s">
        <v>2201</v>
      </c>
      <c r="AD236" s="5" t="s">
        <v>2202</v>
      </c>
      <c r="AE236" s="5" t="s">
        <v>108</v>
      </c>
      <c r="AF236" s="5" t="s">
        <v>108</v>
      </c>
      <c r="AG236" s="5" t="s">
        <v>108</v>
      </c>
      <c r="AH236" s="5" t="s">
        <v>108</v>
      </c>
      <c r="AI236" s="15" t="s">
        <v>108</v>
      </c>
      <c r="AJ236" s="22" t="s">
        <v>108</v>
      </c>
      <c r="AK236" s="25" t="s">
        <v>108</v>
      </c>
      <c r="AL236" s="5" t="s">
        <v>108</v>
      </c>
      <c r="AM236" s="5">
        <v>1.0</v>
      </c>
      <c r="AN236" s="5" t="s">
        <v>108</v>
      </c>
      <c r="AO236" s="5" t="s">
        <v>108</v>
      </c>
      <c r="AP236" s="5" t="s">
        <v>108</v>
      </c>
      <c r="AQ236" s="5" t="s">
        <v>108</v>
      </c>
      <c r="AR236" s="5" t="s">
        <v>108</v>
      </c>
      <c r="AS236" s="5" t="s">
        <v>108</v>
      </c>
      <c r="AT236" s="5" t="s">
        <v>108</v>
      </c>
      <c r="AU236" s="5" t="s">
        <v>108</v>
      </c>
      <c r="AV236" s="5" t="s">
        <v>108</v>
      </c>
      <c r="AW236" s="5" t="s">
        <v>173</v>
      </c>
      <c r="AX236" s="5" t="s">
        <v>108</v>
      </c>
      <c r="AY236" s="5" t="s">
        <v>108</v>
      </c>
      <c r="AZ236" s="5" t="s">
        <v>108</v>
      </c>
      <c r="BA236" s="5" t="s">
        <v>108</v>
      </c>
      <c r="BB236" s="5" t="s">
        <v>108</v>
      </c>
      <c r="BC236" s="5" t="s">
        <v>108</v>
      </c>
      <c r="BD236" s="5" t="s">
        <v>108</v>
      </c>
      <c r="BE236" s="5" t="s">
        <v>108</v>
      </c>
      <c r="BF236" s="5" t="s">
        <v>108</v>
      </c>
      <c r="BG236" s="5" t="s">
        <v>108</v>
      </c>
      <c r="BH236" s="5" t="s">
        <v>108</v>
      </c>
      <c r="BI236" s="5" t="s">
        <v>108</v>
      </c>
      <c r="BJ236" s="5" t="s">
        <v>108</v>
      </c>
      <c r="BK236" s="5" t="s">
        <v>108</v>
      </c>
      <c r="BL236" s="5" t="s">
        <v>108</v>
      </c>
      <c r="BM236" s="5" t="s">
        <v>108</v>
      </c>
      <c r="BN236" s="5" t="s">
        <v>108</v>
      </c>
      <c r="BO236" s="5" t="s">
        <v>108</v>
      </c>
      <c r="BP236" s="5" t="s">
        <v>108</v>
      </c>
      <c r="BQ236" s="5" t="s">
        <v>108</v>
      </c>
      <c r="BR236" s="5" t="s">
        <v>108</v>
      </c>
      <c r="BS236" s="5" t="s">
        <v>108</v>
      </c>
      <c r="BT236" s="5" t="s">
        <v>108</v>
      </c>
      <c r="BU236" s="5" t="s">
        <v>2203</v>
      </c>
      <c r="BV236" s="5" t="s">
        <v>108</v>
      </c>
      <c r="BW236" s="5" t="s">
        <v>1358</v>
      </c>
      <c r="BX236" s="5" t="s">
        <v>122</v>
      </c>
      <c r="BY236" s="10" t="s">
        <v>108</v>
      </c>
      <c r="BZ236" s="10" t="s">
        <v>108</v>
      </c>
      <c r="CA236" s="5" t="s">
        <v>108</v>
      </c>
      <c r="CB236" s="5" t="s">
        <v>108</v>
      </c>
      <c r="CC236" s="5" t="s">
        <v>108</v>
      </c>
      <c r="CD236" s="5" t="s">
        <v>108</v>
      </c>
      <c r="CE236" s="5" t="s">
        <v>108</v>
      </c>
      <c r="CF236" s="5" t="s">
        <v>108</v>
      </c>
      <c r="CG236" s="5" t="s">
        <v>108</v>
      </c>
      <c r="CH236" s="5" t="s">
        <v>108</v>
      </c>
      <c r="CI236" s="5" t="s">
        <v>108</v>
      </c>
      <c r="CJ236" s="5" t="s">
        <v>108</v>
      </c>
      <c r="CK236" s="5" t="s">
        <v>108</v>
      </c>
      <c r="CL236" s="5" t="s">
        <v>108</v>
      </c>
      <c r="CM236" s="5" t="s">
        <v>108</v>
      </c>
      <c r="CN236" s="5" t="s">
        <v>108</v>
      </c>
      <c r="CO236" s="5" t="s">
        <v>108</v>
      </c>
      <c r="CP236" s="5" t="s">
        <v>108</v>
      </c>
      <c r="CQ236" s="5" t="s">
        <v>108</v>
      </c>
      <c r="CR236" s="5" t="s">
        <v>108</v>
      </c>
      <c r="CS236" s="5" t="s">
        <v>108</v>
      </c>
      <c r="CT236" s="5" t="s">
        <v>108</v>
      </c>
      <c r="CU236" s="5" t="s">
        <v>108</v>
      </c>
      <c r="CV236" s="5" t="s">
        <v>108</v>
      </c>
      <c r="CW236" s="5" t="s">
        <v>108</v>
      </c>
      <c r="CX236" s="5" t="s">
        <v>108</v>
      </c>
      <c r="CY236" s="13" t="s">
        <v>2204</v>
      </c>
      <c r="CZ236" s="6"/>
      <c r="DA236" s="6"/>
      <c r="DB236" s="6"/>
      <c r="DC236" s="6"/>
      <c r="DD236" s="6"/>
      <c r="DE236" s="6"/>
      <c r="DF236" s="6"/>
      <c r="DG236" s="6"/>
      <c r="DH236" s="6"/>
      <c r="DI236" s="6"/>
    </row>
    <row r="237">
      <c r="A237" s="5" t="s">
        <v>103</v>
      </c>
      <c r="B237" s="5" t="s">
        <v>1501</v>
      </c>
      <c r="C237" s="5" t="s">
        <v>2157</v>
      </c>
      <c r="D237" s="5">
        <v>553.0</v>
      </c>
      <c r="E237" s="5" t="s">
        <v>108</v>
      </c>
      <c r="F237" s="5">
        <v>1980.0</v>
      </c>
      <c r="G237" s="5" t="s">
        <v>497</v>
      </c>
      <c r="H237" s="5" t="s">
        <v>108</v>
      </c>
      <c r="I237" s="5" t="s">
        <v>139</v>
      </c>
      <c r="J237" s="5" t="s">
        <v>110</v>
      </c>
      <c r="K237" s="5" t="s">
        <v>111</v>
      </c>
      <c r="L237" s="5" t="s">
        <v>108</v>
      </c>
      <c r="M237" s="5" t="s">
        <v>112</v>
      </c>
      <c r="N237" s="5">
        <v>2.0</v>
      </c>
      <c r="O237" s="29" t="s">
        <v>2205</v>
      </c>
      <c r="P237" s="5" t="s">
        <v>2206</v>
      </c>
      <c r="Q237" s="5" t="s">
        <v>2207</v>
      </c>
      <c r="R237" s="5" t="s">
        <v>2208</v>
      </c>
      <c r="S237" s="5" t="s">
        <v>108</v>
      </c>
      <c r="T237" s="5" t="s">
        <v>108</v>
      </c>
      <c r="U237" s="5" t="s">
        <v>108</v>
      </c>
      <c r="V237" s="5" t="s">
        <v>108</v>
      </c>
      <c r="W237" s="5" t="s">
        <v>108</v>
      </c>
      <c r="X237" s="5">
        <v>830.0</v>
      </c>
      <c r="Y237" s="5" t="s">
        <v>108</v>
      </c>
      <c r="Z237" s="5" t="s">
        <v>170</v>
      </c>
      <c r="AA237" s="5" t="s">
        <v>108</v>
      </c>
      <c r="AB237" s="5" t="s">
        <v>108</v>
      </c>
      <c r="AC237" s="5" t="s">
        <v>2209</v>
      </c>
      <c r="AD237" s="5" t="s">
        <v>108</v>
      </c>
      <c r="AE237" s="5" t="s">
        <v>108</v>
      </c>
      <c r="AF237" s="5" t="s">
        <v>108</v>
      </c>
      <c r="AG237" s="5" t="s">
        <v>108</v>
      </c>
      <c r="AH237" s="5">
        <v>1.0</v>
      </c>
      <c r="AI237" s="28">
        <f>CONVERT(AJ237, "ft", "m")</f>
        <v>365.76</v>
      </c>
      <c r="AJ237" s="22">
        <v>1200.0</v>
      </c>
      <c r="AK237" s="24">
        <f>CONVERT(AJ237, "ft", "yd")</f>
        <v>400</v>
      </c>
      <c r="AL237" s="5" t="s">
        <v>108</v>
      </c>
      <c r="AM237" s="5">
        <v>2.0</v>
      </c>
      <c r="AN237" s="5">
        <v>6.5</v>
      </c>
      <c r="AO237" s="5">
        <v>4.5</v>
      </c>
      <c r="AP237" s="5" t="s">
        <v>108</v>
      </c>
      <c r="AQ237" s="5" t="s">
        <v>108</v>
      </c>
      <c r="AR237" s="5" t="s">
        <v>108</v>
      </c>
      <c r="AS237" s="5" t="s">
        <v>108</v>
      </c>
      <c r="AT237" s="5">
        <v>350.0</v>
      </c>
      <c r="AU237" s="5">
        <v>150.0</v>
      </c>
      <c r="AV237" s="5" t="s">
        <v>108</v>
      </c>
      <c r="AW237" s="5" t="s">
        <v>289</v>
      </c>
      <c r="AX237" s="5" t="s">
        <v>108</v>
      </c>
      <c r="AY237" s="5" t="s">
        <v>108</v>
      </c>
      <c r="AZ237" s="5" t="s">
        <v>108</v>
      </c>
      <c r="BA237" s="5" t="s">
        <v>108</v>
      </c>
      <c r="BB237" s="5" t="s">
        <v>108</v>
      </c>
      <c r="BC237" s="5" t="s">
        <v>108</v>
      </c>
      <c r="BD237" s="5" t="s">
        <v>108</v>
      </c>
      <c r="BE237" s="5" t="s">
        <v>108</v>
      </c>
      <c r="BF237" s="5" t="s">
        <v>108</v>
      </c>
      <c r="BG237" s="5" t="s">
        <v>108</v>
      </c>
      <c r="BH237" s="5" t="s">
        <v>108</v>
      </c>
      <c r="BI237" s="5" t="s">
        <v>108</v>
      </c>
      <c r="BJ237" s="5" t="s">
        <v>108</v>
      </c>
      <c r="BK237" s="5" t="s">
        <v>108</v>
      </c>
      <c r="BL237" s="5" t="s">
        <v>321</v>
      </c>
      <c r="BM237" s="5" t="s">
        <v>624</v>
      </c>
      <c r="BN237" s="5" t="s">
        <v>108</v>
      </c>
      <c r="BO237" s="5" t="s">
        <v>108</v>
      </c>
      <c r="BP237" s="5" t="s">
        <v>755</v>
      </c>
      <c r="BQ237" s="5" t="s">
        <v>108</v>
      </c>
      <c r="BR237" s="5" t="s">
        <v>108</v>
      </c>
      <c r="BS237" s="5" t="s">
        <v>108</v>
      </c>
      <c r="BT237" s="5" t="s">
        <v>108</v>
      </c>
      <c r="BU237" s="5" t="s">
        <v>2210</v>
      </c>
      <c r="BV237" s="5" t="s">
        <v>108</v>
      </c>
      <c r="BW237" s="5" t="s">
        <v>2211</v>
      </c>
      <c r="BX237" s="5" t="s">
        <v>122</v>
      </c>
      <c r="BY237" s="10" t="s">
        <v>108</v>
      </c>
      <c r="BZ237" s="10" t="s">
        <v>108</v>
      </c>
      <c r="CA237" s="5" t="s">
        <v>108</v>
      </c>
      <c r="CB237" s="5" t="s">
        <v>108</v>
      </c>
      <c r="CC237" s="5" t="s">
        <v>108</v>
      </c>
      <c r="CD237" s="5" t="s">
        <v>108</v>
      </c>
      <c r="CE237" s="5" t="s">
        <v>108</v>
      </c>
      <c r="CF237" s="5" t="s">
        <v>108</v>
      </c>
      <c r="CG237" s="5" t="s">
        <v>108</v>
      </c>
      <c r="CH237" s="5" t="s">
        <v>108</v>
      </c>
      <c r="CI237" s="5" t="s">
        <v>108</v>
      </c>
      <c r="CJ237" s="5" t="s">
        <v>108</v>
      </c>
      <c r="CK237" s="5" t="s">
        <v>108</v>
      </c>
      <c r="CL237" s="5" t="s">
        <v>108</v>
      </c>
      <c r="CM237" s="5" t="s">
        <v>108</v>
      </c>
      <c r="CN237" s="5" t="s">
        <v>108</v>
      </c>
      <c r="CO237" s="5" t="s">
        <v>108</v>
      </c>
      <c r="CP237" s="5" t="s">
        <v>108</v>
      </c>
      <c r="CQ237" s="5" t="s">
        <v>108</v>
      </c>
      <c r="CR237" s="5" t="s">
        <v>108</v>
      </c>
      <c r="CS237" s="5" t="s">
        <v>108</v>
      </c>
      <c r="CT237" s="29" t="s">
        <v>2212</v>
      </c>
      <c r="CU237" s="5" t="s">
        <v>108</v>
      </c>
      <c r="CV237" s="5" t="s">
        <v>108</v>
      </c>
      <c r="CW237" s="5" t="s">
        <v>108</v>
      </c>
      <c r="CX237" s="5" t="s">
        <v>108</v>
      </c>
      <c r="CY237" s="13" t="s">
        <v>2213</v>
      </c>
      <c r="CZ237" s="6"/>
      <c r="DA237" s="6"/>
      <c r="DB237" s="6"/>
      <c r="DC237" s="6"/>
      <c r="DD237" s="6"/>
      <c r="DE237" s="6"/>
      <c r="DF237" s="6"/>
      <c r="DG237" s="6"/>
      <c r="DH237" s="6"/>
      <c r="DI237" s="6"/>
    </row>
    <row r="238">
      <c r="A238" s="5" t="s">
        <v>103</v>
      </c>
      <c r="B238" s="5" t="s">
        <v>1501</v>
      </c>
      <c r="C238" s="5" t="s">
        <v>2157</v>
      </c>
      <c r="D238" s="5">
        <v>3387.0</v>
      </c>
      <c r="E238" s="5" t="s">
        <v>108</v>
      </c>
      <c r="F238" s="5">
        <v>1989.0</v>
      </c>
      <c r="G238" s="5" t="s">
        <v>152</v>
      </c>
      <c r="H238" s="5" t="s">
        <v>108</v>
      </c>
      <c r="I238" s="5" t="s">
        <v>153</v>
      </c>
      <c r="J238" s="5" t="s">
        <v>127</v>
      </c>
      <c r="K238" s="5" t="s">
        <v>202</v>
      </c>
      <c r="L238" s="5" t="s">
        <v>108</v>
      </c>
      <c r="M238" s="5" t="s">
        <v>108</v>
      </c>
      <c r="N238" s="5">
        <v>2.0</v>
      </c>
      <c r="O238" s="29" t="s">
        <v>2214</v>
      </c>
      <c r="P238" s="5" t="s">
        <v>2215</v>
      </c>
      <c r="Q238" s="5" t="s">
        <v>2216</v>
      </c>
      <c r="R238" s="5" t="s">
        <v>108</v>
      </c>
      <c r="S238" s="5" t="s">
        <v>108</v>
      </c>
      <c r="T238" s="5" t="s">
        <v>108</v>
      </c>
      <c r="U238" s="5" t="s">
        <v>108</v>
      </c>
      <c r="V238" s="5" t="s">
        <v>108</v>
      </c>
      <c r="W238" s="5" t="s">
        <v>108</v>
      </c>
      <c r="X238" s="5">
        <v>130.0</v>
      </c>
      <c r="Y238" s="5" t="s">
        <v>108</v>
      </c>
      <c r="Z238" s="5" t="s">
        <v>170</v>
      </c>
      <c r="AA238" s="5" t="s">
        <v>108</v>
      </c>
      <c r="AB238" s="5" t="s">
        <v>108</v>
      </c>
      <c r="AC238" s="5" t="s">
        <v>2217</v>
      </c>
      <c r="AD238" s="5" t="s">
        <v>108</v>
      </c>
      <c r="AE238" s="5" t="s">
        <v>108</v>
      </c>
      <c r="AF238" s="5" t="s">
        <v>108</v>
      </c>
      <c r="AG238" s="5" t="s">
        <v>108</v>
      </c>
      <c r="AH238" s="6">
        <f>(5+10)/2</f>
        <v>7.5</v>
      </c>
      <c r="AI238" s="15" t="s">
        <v>108</v>
      </c>
      <c r="AJ238" s="22" t="s">
        <v>108</v>
      </c>
      <c r="AK238" s="25" t="s">
        <v>108</v>
      </c>
      <c r="AL238" s="5" t="s">
        <v>108</v>
      </c>
      <c r="AM238" s="5" t="s">
        <v>108</v>
      </c>
      <c r="AN238" s="5" t="s">
        <v>108</v>
      </c>
      <c r="AO238" s="5" t="s">
        <v>108</v>
      </c>
      <c r="AP238" s="5" t="s">
        <v>108</v>
      </c>
      <c r="AQ238" s="5" t="s">
        <v>108</v>
      </c>
      <c r="AR238" s="5" t="s">
        <v>108</v>
      </c>
      <c r="AS238" s="5" t="s">
        <v>108</v>
      </c>
      <c r="AT238" s="5" t="s">
        <v>108</v>
      </c>
      <c r="AU238" s="5" t="s">
        <v>108</v>
      </c>
      <c r="AV238" s="5" t="s">
        <v>108</v>
      </c>
      <c r="AW238" s="5" t="s">
        <v>108</v>
      </c>
      <c r="AX238" s="5" t="s">
        <v>108</v>
      </c>
      <c r="AY238" s="5" t="s">
        <v>108</v>
      </c>
      <c r="AZ238" s="5" t="s">
        <v>108</v>
      </c>
      <c r="BA238" s="5" t="s">
        <v>108</v>
      </c>
      <c r="BB238" s="5" t="s">
        <v>108</v>
      </c>
      <c r="BC238" s="5" t="s">
        <v>108</v>
      </c>
      <c r="BD238" s="5" t="s">
        <v>108</v>
      </c>
      <c r="BE238" s="5" t="s">
        <v>108</v>
      </c>
      <c r="BF238" s="5" t="s">
        <v>108</v>
      </c>
      <c r="BG238" s="5" t="s">
        <v>108</v>
      </c>
      <c r="BH238" s="5" t="s">
        <v>108</v>
      </c>
      <c r="BI238" s="5" t="s">
        <v>108</v>
      </c>
      <c r="BJ238" s="5" t="s">
        <v>108</v>
      </c>
      <c r="BK238" s="5" t="s">
        <v>108</v>
      </c>
      <c r="BL238" s="5" t="s">
        <v>108</v>
      </c>
      <c r="BM238" s="5" t="s">
        <v>108</v>
      </c>
      <c r="BN238" s="5" t="s">
        <v>108</v>
      </c>
      <c r="BO238" s="5" t="s">
        <v>108</v>
      </c>
      <c r="BP238" s="5" t="s">
        <v>108</v>
      </c>
      <c r="BQ238" s="5" t="s">
        <v>108</v>
      </c>
      <c r="BR238" s="5" t="s">
        <v>108</v>
      </c>
      <c r="BS238" s="5" t="s">
        <v>108</v>
      </c>
      <c r="BT238" s="5" t="s">
        <v>108</v>
      </c>
      <c r="BU238" s="5" t="s">
        <v>108</v>
      </c>
      <c r="BV238" s="5" t="s">
        <v>108</v>
      </c>
      <c r="BW238" s="5" t="s">
        <v>108</v>
      </c>
      <c r="BX238" s="5" t="s">
        <v>108</v>
      </c>
      <c r="BY238" s="10" t="s">
        <v>108</v>
      </c>
      <c r="BZ238" s="10" t="s">
        <v>108</v>
      </c>
      <c r="CA238" s="5" t="s">
        <v>1049</v>
      </c>
      <c r="CB238" s="5" t="s">
        <v>108</v>
      </c>
      <c r="CC238" s="5" t="s">
        <v>108</v>
      </c>
      <c r="CD238" s="5" t="s">
        <v>108</v>
      </c>
      <c r="CE238" s="5" t="s">
        <v>108</v>
      </c>
      <c r="CF238" s="5" t="s">
        <v>108</v>
      </c>
      <c r="CG238" s="5" t="s">
        <v>108</v>
      </c>
      <c r="CH238" s="5" t="s">
        <v>108</v>
      </c>
      <c r="CI238" s="5" t="s">
        <v>108</v>
      </c>
      <c r="CJ238" s="5" t="s">
        <v>108</v>
      </c>
      <c r="CK238" s="5" t="s">
        <v>108</v>
      </c>
      <c r="CL238" s="5" t="s">
        <v>108</v>
      </c>
      <c r="CM238" s="5" t="s">
        <v>108</v>
      </c>
      <c r="CN238" s="5" t="s">
        <v>108</v>
      </c>
      <c r="CO238" s="5" t="s">
        <v>108</v>
      </c>
      <c r="CP238" s="5" t="s">
        <v>108</v>
      </c>
      <c r="CQ238" s="5" t="s">
        <v>108</v>
      </c>
      <c r="CR238" s="5" t="s">
        <v>108</v>
      </c>
      <c r="CS238" s="5" t="s">
        <v>108</v>
      </c>
      <c r="CT238" s="29" t="s">
        <v>2218</v>
      </c>
      <c r="CU238" s="5" t="s">
        <v>108</v>
      </c>
      <c r="CV238" s="5" t="s">
        <v>108</v>
      </c>
      <c r="CW238" s="5" t="s">
        <v>108</v>
      </c>
      <c r="CX238" s="5" t="s">
        <v>108</v>
      </c>
      <c r="CY238" s="13" t="s">
        <v>2219</v>
      </c>
      <c r="CZ238" s="6"/>
      <c r="DA238" s="6"/>
      <c r="DB238" s="6"/>
      <c r="DC238" s="6"/>
      <c r="DD238" s="6"/>
      <c r="DE238" s="6"/>
      <c r="DF238" s="6"/>
      <c r="DG238" s="6"/>
      <c r="DH238" s="6"/>
      <c r="DI238" s="6"/>
    </row>
    <row r="239">
      <c r="A239" s="5" t="s">
        <v>103</v>
      </c>
      <c r="B239" s="5" t="s">
        <v>1501</v>
      </c>
      <c r="C239" s="5" t="s">
        <v>2157</v>
      </c>
      <c r="D239" s="5">
        <v>668.0</v>
      </c>
      <c r="E239" s="5" t="s">
        <v>108</v>
      </c>
      <c r="F239" s="5">
        <v>1991.0</v>
      </c>
      <c r="G239" s="5" t="s">
        <v>166</v>
      </c>
      <c r="H239" s="5" t="s">
        <v>108</v>
      </c>
      <c r="I239" s="5" t="s">
        <v>153</v>
      </c>
      <c r="J239" s="5" t="s">
        <v>127</v>
      </c>
      <c r="K239" s="5" t="s">
        <v>111</v>
      </c>
      <c r="L239" s="5" t="s">
        <v>108</v>
      </c>
      <c r="M239" s="5" t="s">
        <v>140</v>
      </c>
      <c r="N239" s="5">
        <v>2.0</v>
      </c>
      <c r="O239" s="29" t="s">
        <v>2220</v>
      </c>
      <c r="P239" s="5" t="s">
        <v>108</v>
      </c>
      <c r="Q239" s="5" t="s">
        <v>108</v>
      </c>
      <c r="R239" s="5" t="s">
        <v>108</v>
      </c>
      <c r="S239" s="5" t="s">
        <v>2221</v>
      </c>
      <c r="T239" s="5" t="s">
        <v>108</v>
      </c>
      <c r="U239" s="5" t="s">
        <v>108</v>
      </c>
      <c r="V239" s="5" t="s">
        <v>108</v>
      </c>
      <c r="W239" s="5">
        <v>4500.0</v>
      </c>
      <c r="X239" s="5">
        <v>900.0</v>
      </c>
      <c r="Y239" s="5" t="s">
        <v>108</v>
      </c>
      <c r="Z239" s="5" t="s">
        <v>108</v>
      </c>
      <c r="AA239" s="5" t="s">
        <v>108</v>
      </c>
      <c r="AB239" s="5" t="s">
        <v>108</v>
      </c>
      <c r="AC239" s="5" t="s">
        <v>2222</v>
      </c>
      <c r="AD239" s="5" t="s">
        <v>108</v>
      </c>
      <c r="AE239" s="5" t="s">
        <v>108</v>
      </c>
      <c r="AF239" s="5" t="s">
        <v>108</v>
      </c>
      <c r="AG239" s="5" t="s">
        <v>108</v>
      </c>
      <c r="AH239" s="5" t="s">
        <v>108</v>
      </c>
      <c r="AI239" s="15" t="s">
        <v>108</v>
      </c>
      <c r="AJ239" s="22" t="s">
        <v>108</v>
      </c>
      <c r="AK239" s="25" t="s">
        <v>108</v>
      </c>
      <c r="AL239" s="5" t="s">
        <v>108</v>
      </c>
      <c r="AM239" s="5">
        <v>1.0</v>
      </c>
      <c r="AN239" s="5" t="s">
        <v>108</v>
      </c>
      <c r="AO239" s="5" t="s">
        <v>108</v>
      </c>
      <c r="AP239" s="5" t="s">
        <v>108</v>
      </c>
      <c r="AQ239" s="5" t="s">
        <v>108</v>
      </c>
      <c r="AR239" s="5" t="s">
        <v>108</v>
      </c>
      <c r="AS239" s="5" t="s">
        <v>108</v>
      </c>
      <c r="AT239" s="5" t="s">
        <v>108</v>
      </c>
      <c r="AU239" s="5" t="s">
        <v>108</v>
      </c>
      <c r="AV239" s="5" t="s">
        <v>108</v>
      </c>
      <c r="AW239" s="5" t="s">
        <v>561</v>
      </c>
      <c r="AX239" s="5" t="s">
        <v>108</v>
      </c>
      <c r="AY239" s="5" t="s">
        <v>108</v>
      </c>
      <c r="AZ239" s="5" t="s">
        <v>108</v>
      </c>
      <c r="BA239" s="5" t="s">
        <v>108</v>
      </c>
      <c r="BB239" s="5" t="s">
        <v>108</v>
      </c>
      <c r="BC239" s="5" t="s">
        <v>108</v>
      </c>
      <c r="BD239" s="5" t="s">
        <v>108</v>
      </c>
      <c r="BE239" s="5" t="s">
        <v>108</v>
      </c>
      <c r="BF239" s="5" t="s">
        <v>108</v>
      </c>
      <c r="BG239" s="5" t="s">
        <v>108</v>
      </c>
      <c r="BH239" s="5" t="s">
        <v>108</v>
      </c>
      <c r="BI239" s="5" t="s">
        <v>108</v>
      </c>
      <c r="BJ239" s="5" t="s">
        <v>108</v>
      </c>
      <c r="BK239" s="5" t="s">
        <v>108</v>
      </c>
      <c r="BL239" s="5" t="s">
        <v>108</v>
      </c>
      <c r="BM239" s="5" t="s">
        <v>108</v>
      </c>
      <c r="BN239" s="5" t="s">
        <v>108</v>
      </c>
      <c r="BO239" s="5" t="s">
        <v>108</v>
      </c>
      <c r="BP239" s="5" t="s">
        <v>108</v>
      </c>
      <c r="BQ239" s="5" t="s">
        <v>108</v>
      </c>
      <c r="BR239" s="5" t="s">
        <v>121</v>
      </c>
      <c r="BS239" s="5" t="s">
        <v>108</v>
      </c>
      <c r="BT239" s="5" t="s">
        <v>108</v>
      </c>
      <c r="BU239" s="5" t="s">
        <v>2223</v>
      </c>
      <c r="BV239" s="5" t="s">
        <v>108</v>
      </c>
      <c r="BW239" s="5" t="s">
        <v>1358</v>
      </c>
      <c r="BX239" s="5" t="s">
        <v>108</v>
      </c>
      <c r="BY239" s="10" t="s">
        <v>108</v>
      </c>
      <c r="BZ239" s="10" t="s">
        <v>108</v>
      </c>
      <c r="CA239" s="5" t="s">
        <v>108</v>
      </c>
      <c r="CB239" s="5" t="s">
        <v>108</v>
      </c>
      <c r="CC239" s="5" t="s">
        <v>108</v>
      </c>
      <c r="CD239" s="5" t="s">
        <v>108</v>
      </c>
      <c r="CE239" s="5" t="s">
        <v>108</v>
      </c>
      <c r="CF239" s="5" t="s">
        <v>108</v>
      </c>
      <c r="CG239" s="5" t="s">
        <v>108</v>
      </c>
      <c r="CH239" s="5" t="s">
        <v>108</v>
      </c>
      <c r="CI239" s="5" t="s">
        <v>108</v>
      </c>
      <c r="CJ239" s="5" t="s">
        <v>108</v>
      </c>
      <c r="CK239" s="5" t="s">
        <v>108</v>
      </c>
      <c r="CL239" s="5" t="s">
        <v>108</v>
      </c>
      <c r="CM239" s="5" t="s">
        <v>108</v>
      </c>
      <c r="CN239" s="5" t="s">
        <v>108</v>
      </c>
      <c r="CO239" s="5" t="s">
        <v>108</v>
      </c>
      <c r="CP239" s="5" t="s">
        <v>108</v>
      </c>
      <c r="CQ239" s="5" t="s">
        <v>108</v>
      </c>
      <c r="CR239" s="5" t="s">
        <v>108</v>
      </c>
      <c r="CS239" s="5" t="s">
        <v>108</v>
      </c>
      <c r="CT239" s="5" t="s">
        <v>108</v>
      </c>
      <c r="CU239" s="5" t="s">
        <v>108</v>
      </c>
      <c r="CV239" s="5" t="s">
        <v>108</v>
      </c>
      <c r="CW239" s="5" t="s">
        <v>108</v>
      </c>
      <c r="CX239" s="5" t="s">
        <v>108</v>
      </c>
      <c r="CY239" s="13" t="s">
        <v>2224</v>
      </c>
      <c r="CZ239" s="6"/>
      <c r="DA239" s="6"/>
      <c r="DB239" s="6"/>
      <c r="DC239" s="6"/>
      <c r="DD239" s="6"/>
      <c r="DE239" s="6"/>
      <c r="DF239" s="6"/>
      <c r="DG239" s="6"/>
      <c r="DH239" s="6"/>
      <c r="DI239" s="6"/>
    </row>
    <row r="240">
      <c r="A240" s="5" t="s">
        <v>103</v>
      </c>
      <c r="B240" s="5" t="s">
        <v>1501</v>
      </c>
      <c r="C240" s="5" t="s">
        <v>2157</v>
      </c>
      <c r="D240" s="5">
        <v>9393.0</v>
      </c>
      <c r="E240" s="5" t="s">
        <v>106</v>
      </c>
      <c r="F240" s="5">
        <v>1991.0</v>
      </c>
      <c r="G240" s="5" t="s">
        <v>497</v>
      </c>
      <c r="H240" s="5" t="s">
        <v>108</v>
      </c>
      <c r="I240" s="5" t="s">
        <v>139</v>
      </c>
      <c r="J240" s="5" t="s">
        <v>110</v>
      </c>
      <c r="K240" s="5" t="s">
        <v>111</v>
      </c>
      <c r="L240" s="5" t="s">
        <v>108</v>
      </c>
      <c r="M240" s="5" t="s">
        <v>228</v>
      </c>
      <c r="N240" s="5">
        <v>1.0</v>
      </c>
      <c r="O240" s="29" t="s">
        <v>2225</v>
      </c>
      <c r="P240" s="5" t="s">
        <v>2226</v>
      </c>
      <c r="Q240" s="5" t="s">
        <v>2227</v>
      </c>
      <c r="R240" s="5" t="s">
        <v>2228</v>
      </c>
      <c r="S240" s="5" t="s">
        <v>2229</v>
      </c>
      <c r="T240" s="5">
        <v>43.5239924</v>
      </c>
      <c r="U240" s="5">
        <v>-123.3118939</v>
      </c>
      <c r="V240" s="5">
        <v>208.04</v>
      </c>
      <c r="W240" s="5">
        <v>672.0</v>
      </c>
      <c r="X240" s="5">
        <v>230.0</v>
      </c>
      <c r="Y240" s="5" t="s">
        <v>108</v>
      </c>
      <c r="Z240" s="5" t="s">
        <v>2230</v>
      </c>
      <c r="AA240" s="5" t="s">
        <v>108</v>
      </c>
      <c r="AB240" s="5" t="s">
        <v>108</v>
      </c>
      <c r="AC240" s="5" t="s">
        <v>2231</v>
      </c>
      <c r="AD240" s="5" t="s">
        <v>2232</v>
      </c>
      <c r="AE240" s="5" t="s">
        <v>108</v>
      </c>
      <c r="AF240" s="5" t="s">
        <v>108</v>
      </c>
      <c r="AG240" s="5" t="s">
        <v>108</v>
      </c>
      <c r="AH240" s="5" t="s">
        <v>108</v>
      </c>
      <c r="AI240" s="15" t="s">
        <v>108</v>
      </c>
      <c r="AJ240" s="22" t="s">
        <v>108</v>
      </c>
      <c r="AK240" s="25" t="s">
        <v>108</v>
      </c>
      <c r="AL240" s="5" t="s">
        <v>108</v>
      </c>
      <c r="AM240" s="5">
        <v>1.0</v>
      </c>
      <c r="AN240" s="5">
        <v>6.0</v>
      </c>
      <c r="AO240" s="5" t="s">
        <v>108</v>
      </c>
      <c r="AP240" s="5" t="s">
        <v>108</v>
      </c>
      <c r="AQ240" s="5" t="s">
        <v>108</v>
      </c>
      <c r="AR240" s="5" t="s">
        <v>108</v>
      </c>
      <c r="AS240" s="5" t="s">
        <v>108</v>
      </c>
      <c r="AT240" s="5" t="s">
        <v>108</v>
      </c>
      <c r="AU240" s="5" t="s">
        <v>108</v>
      </c>
      <c r="AV240" s="5" t="s">
        <v>108</v>
      </c>
      <c r="AW240" s="5" t="s">
        <v>119</v>
      </c>
      <c r="AX240" s="5" t="s">
        <v>108</v>
      </c>
      <c r="AY240" s="5" t="s">
        <v>108</v>
      </c>
      <c r="AZ240" s="5" t="s">
        <v>108</v>
      </c>
      <c r="BA240" s="5" t="s">
        <v>108</v>
      </c>
      <c r="BB240" s="5" t="s">
        <v>108</v>
      </c>
      <c r="BC240" s="5" t="s">
        <v>108</v>
      </c>
      <c r="BD240" s="5" t="s">
        <v>108</v>
      </c>
      <c r="BE240" s="5" t="s">
        <v>108</v>
      </c>
      <c r="BF240" s="5" t="s">
        <v>108</v>
      </c>
      <c r="BG240" s="5" t="s">
        <v>108</v>
      </c>
      <c r="BH240" s="5" t="s">
        <v>108</v>
      </c>
      <c r="BI240" s="5" t="s">
        <v>108</v>
      </c>
      <c r="BJ240" s="5" t="s">
        <v>108</v>
      </c>
      <c r="BK240" s="5" t="s">
        <v>108</v>
      </c>
      <c r="BL240" s="5" t="s">
        <v>321</v>
      </c>
      <c r="BM240" s="5" t="s">
        <v>108</v>
      </c>
      <c r="BN240" s="5" t="s">
        <v>309</v>
      </c>
      <c r="BO240" s="5" t="s">
        <v>108</v>
      </c>
      <c r="BP240" s="5" t="s">
        <v>108</v>
      </c>
      <c r="BQ240" s="5" t="s">
        <v>108</v>
      </c>
      <c r="BR240" s="5" t="s">
        <v>108</v>
      </c>
      <c r="BS240" s="5" t="s">
        <v>1369</v>
      </c>
      <c r="BT240" s="5" t="s">
        <v>108</v>
      </c>
      <c r="BU240" s="5" t="s">
        <v>2233</v>
      </c>
      <c r="BV240" s="5" t="s">
        <v>121</v>
      </c>
      <c r="BW240" s="5" t="s">
        <v>2234</v>
      </c>
      <c r="BX240" s="5" t="s">
        <v>122</v>
      </c>
      <c r="BY240" s="10" t="s">
        <v>108</v>
      </c>
      <c r="BZ240" s="10" t="s">
        <v>108</v>
      </c>
      <c r="CA240" s="5" t="s">
        <v>108</v>
      </c>
      <c r="CB240" s="5" t="s">
        <v>108</v>
      </c>
      <c r="CC240" s="5" t="s">
        <v>108</v>
      </c>
      <c r="CD240" s="5" t="s">
        <v>108</v>
      </c>
      <c r="CE240" s="5" t="s">
        <v>108</v>
      </c>
      <c r="CF240" s="5" t="s">
        <v>108</v>
      </c>
      <c r="CG240" s="5" t="s">
        <v>108</v>
      </c>
      <c r="CH240" s="5" t="s">
        <v>108</v>
      </c>
      <c r="CI240" s="5" t="s">
        <v>108</v>
      </c>
      <c r="CJ240" s="5" t="s">
        <v>108</v>
      </c>
      <c r="CK240" s="5" t="s">
        <v>108</v>
      </c>
      <c r="CL240" s="5" t="s">
        <v>108</v>
      </c>
      <c r="CM240" s="5" t="s">
        <v>108</v>
      </c>
      <c r="CN240" s="5" t="s">
        <v>108</v>
      </c>
      <c r="CO240" s="5" t="s">
        <v>108</v>
      </c>
      <c r="CP240" s="5" t="s">
        <v>108</v>
      </c>
      <c r="CQ240" s="5" t="s">
        <v>108</v>
      </c>
      <c r="CR240" s="5" t="s">
        <v>108</v>
      </c>
      <c r="CS240" s="5" t="s">
        <v>108</v>
      </c>
      <c r="CT240" s="29" t="s">
        <v>2235</v>
      </c>
      <c r="CU240" s="5" t="s">
        <v>121</v>
      </c>
      <c r="CV240" s="5" t="s">
        <v>108</v>
      </c>
      <c r="CW240" s="5" t="s">
        <v>108</v>
      </c>
      <c r="CX240" s="5" t="s">
        <v>108</v>
      </c>
      <c r="CY240" s="13" t="s">
        <v>2236</v>
      </c>
      <c r="CZ240" s="6"/>
      <c r="DA240" s="6"/>
      <c r="DB240" s="6"/>
      <c r="DC240" s="6"/>
      <c r="DD240" s="6"/>
      <c r="DE240" s="6"/>
      <c r="DF240" s="6"/>
      <c r="DG240" s="6"/>
      <c r="DH240" s="6"/>
      <c r="DI240" s="6"/>
    </row>
    <row r="241">
      <c r="A241" s="5" t="s">
        <v>103</v>
      </c>
      <c r="B241" s="5" t="s">
        <v>1501</v>
      </c>
      <c r="C241" s="5" t="s">
        <v>2157</v>
      </c>
      <c r="D241" s="5">
        <v>22996.0</v>
      </c>
      <c r="E241" s="5" t="s">
        <v>2237</v>
      </c>
      <c r="F241" s="5">
        <v>2002.0</v>
      </c>
      <c r="G241" s="5" t="s">
        <v>200</v>
      </c>
      <c r="H241" s="5">
        <v>20.0</v>
      </c>
      <c r="I241" s="5" t="s">
        <v>153</v>
      </c>
      <c r="J241" s="5" t="s">
        <v>110</v>
      </c>
      <c r="K241" s="5" t="s">
        <v>111</v>
      </c>
      <c r="L241" s="5" t="s">
        <v>154</v>
      </c>
      <c r="M241" s="5" t="s">
        <v>112</v>
      </c>
      <c r="N241" s="5">
        <v>1.0</v>
      </c>
      <c r="O241" s="29" t="s">
        <v>2238</v>
      </c>
      <c r="P241" s="5" t="s">
        <v>2239</v>
      </c>
      <c r="Q241" s="5" t="s">
        <v>2240</v>
      </c>
      <c r="R241" s="5" t="s">
        <v>2241</v>
      </c>
      <c r="S241" s="5" t="s">
        <v>2242</v>
      </c>
      <c r="T241" s="5" t="s">
        <v>108</v>
      </c>
      <c r="U241" s="5" t="s">
        <v>108</v>
      </c>
      <c r="V241" s="5" t="s">
        <v>108</v>
      </c>
      <c r="W241" s="5" t="s">
        <v>108</v>
      </c>
      <c r="X241" s="5">
        <v>1607.0</v>
      </c>
      <c r="Y241" s="5" t="s">
        <v>108</v>
      </c>
      <c r="Z241" s="5" t="s">
        <v>108</v>
      </c>
      <c r="AA241" s="5" t="s">
        <v>223</v>
      </c>
      <c r="AB241" s="5">
        <v>38.0</v>
      </c>
      <c r="AC241" s="5" t="s">
        <v>2243</v>
      </c>
      <c r="AD241" s="5" t="s">
        <v>108</v>
      </c>
      <c r="AE241" s="5" t="s">
        <v>108</v>
      </c>
      <c r="AF241" s="5" t="s">
        <v>108</v>
      </c>
      <c r="AG241" s="5" t="s">
        <v>108</v>
      </c>
      <c r="AH241" s="6">
        <f>17.5/60</f>
        <v>0.2916666667</v>
      </c>
      <c r="AI241" s="28">
        <f t="shared" ref="AI241:AI242" si="58">CONVERT(AJ241, "ft", "m")</f>
        <v>18.288</v>
      </c>
      <c r="AJ241" s="22">
        <v>60.0</v>
      </c>
      <c r="AK241" s="24">
        <f t="shared" ref="AK241:AK242" si="59">CONVERT(AJ241, "ft", "yd")</f>
        <v>20</v>
      </c>
      <c r="AL241" s="5" t="s">
        <v>108</v>
      </c>
      <c r="AM241" s="5">
        <v>1.0</v>
      </c>
      <c r="AN241" s="5">
        <v>8.0</v>
      </c>
      <c r="AO241" s="5" t="s">
        <v>108</v>
      </c>
      <c r="AP241" s="5" t="s">
        <v>108</v>
      </c>
      <c r="AQ241" s="5" t="s">
        <v>108</v>
      </c>
      <c r="AR241" s="5" t="s">
        <v>108</v>
      </c>
      <c r="AS241" s="5" t="s">
        <v>108</v>
      </c>
      <c r="AT241" s="5" t="s">
        <v>108</v>
      </c>
      <c r="AU241" s="5" t="s">
        <v>108</v>
      </c>
      <c r="AV241" s="5" t="s">
        <v>108</v>
      </c>
      <c r="AW241" s="5" t="s">
        <v>119</v>
      </c>
      <c r="AX241" s="5" t="s">
        <v>108</v>
      </c>
      <c r="AY241" s="5" t="s">
        <v>108</v>
      </c>
      <c r="AZ241" s="5" t="s">
        <v>108</v>
      </c>
      <c r="BA241" s="5" t="s">
        <v>147</v>
      </c>
      <c r="BB241" s="5" t="s">
        <v>108</v>
      </c>
      <c r="BC241" s="5" t="s">
        <v>108</v>
      </c>
      <c r="BD241" s="5" t="s">
        <v>108</v>
      </c>
      <c r="BE241" s="5" t="s">
        <v>108</v>
      </c>
      <c r="BF241" s="5" t="s">
        <v>108</v>
      </c>
      <c r="BG241" s="5" t="s">
        <v>108</v>
      </c>
      <c r="BH241" s="5" t="s">
        <v>108</v>
      </c>
      <c r="BI241" s="5" t="s">
        <v>2244</v>
      </c>
      <c r="BJ241" s="5" t="s">
        <v>108</v>
      </c>
      <c r="BK241" s="5" t="s">
        <v>2245</v>
      </c>
      <c r="BL241" s="5" t="s">
        <v>321</v>
      </c>
      <c r="BM241" s="5" t="s">
        <v>624</v>
      </c>
      <c r="BN241" s="5" t="s">
        <v>2246</v>
      </c>
      <c r="BO241" s="5" t="s">
        <v>2247</v>
      </c>
      <c r="BP241" s="5" t="s">
        <v>755</v>
      </c>
      <c r="BQ241" s="5" t="s">
        <v>690</v>
      </c>
      <c r="BR241" s="5" t="s">
        <v>121</v>
      </c>
      <c r="BS241" s="5" t="s">
        <v>108</v>
      </c>
      <c r="BT241" s="5" t="s">
        <v>108</v>
      </c>
      <c r="BU241" s="5" t="s">
        <v>2248</v>
      </c>
      <c r="BV241" s="5" t="s">
        <v>121</v>
      </c>
      <c r="BW241" s="5" t="s">
        <v>108</v>
      </c>
      <c r="BX241" s="5" t="s">
        <v>122</v>
      </c>
      <c r="BY241" s="10" t="s">
        <v>108</v>
      </c>
      <c r="BZ241" s="10" t="s">
        <v>108</v>
      </c>
      <c r="CA241" s="5" t="s">
        <v>108</v>
      </c>
      <c r="CB241" s="5" t="s">
        <v>108</v>
      </c>
      <c r="CC241" s="5" t="s">
        <v>108</v>
      </c>
      <c r="CD241" s="5" t="s">
        <v>108</v>
      </c>
      <c r="CE241" s="5">
        <v>1.0</v>
      </c>
      <c r="CF241" s="5" t="s">
        <v>108</v>
      </c>
      <c r="CG241" s="5" t="s">
        <v>108</v>
      </c>
      <c r="CH241" s="5" t="s">
        <v>108</v>
      </c>
      <c r="CI241" s="5" t="s">
        <v>108</v>
      </c>
      <c r="CJ241" s="5" t="s">
        <v>108</v>
      </c>
      <c r="CK241" s="5" t="s">
        <v>108</v>
      </c>
      <c r="CL241" s="5" t="s">
        <v>108</v>
      </c>
      <c r="CM241" s="5" t="s">
        <v>108</v>
      </c>
      <c r="CN241" s="5" t="s">
        <v>108</v>
      </c>
      <c r="CO241" s="5" t="s">
        <v>121</v>
      </c>
      <c r="CP241" s="5">
        <v>5.0</v>
      </c>
      <c r="CQ241" s="5" t="s">
        <v>108</v>
      </c>
      <c r="CR241" s="5" t="s">
        <v>108</v>
      </c>
      <c r="CS241" s="5" t="s">
        <v>108</v>
      </c>
      <c r="CT241" s="29" t="s">
        <v>2249</v>
      </c>
      <c r="CU241" s="5" t="s">
        <v>108</v>
      </c>
      <c r="CV241" s="5" t="s">
        <v>121</v>
      </c>
      <c r="CW241" s="5" t="s">
        <v>108</v>
      </c>
      <c r="CX241" s="5" t="s">
        <v>108</v>
      </c>
      <c r="CY241" s="13" t="s">
        <v>2250</v>
      </c>
      <c r="CZ241" s="6"/>
      <c r="DA241" s="6"/>
      <c r="DB241" s="6"/>
      <c r="DC241" s="6"/>
      <c r="DD241" s="6"/>
      <c r="DE241" s="6"/>
      <c r="DF241" s="6"/>
      <c r="DG241" s="6"/>
      <c r="DH241" s="6"/>
      <c r="DI241" s="6"/>
    </row>
    <row r="242">
      <c r="A242" s="5" t="s">
        <v>103</v>
      </c>
      <c r="B242" s="5" t="s">
        <v>1501</v>
      </c>
      <c r="C242" s="5" t="s">
        <v>2157</v>
      </c>
      <c r="D242" s="5">
        <v>8227.0</v>
      </c>
      <c r="E242" s="5" t="s">
        <v>106</v>
      </c>
      <c r="F242" s="5">
        <v>2002.0</v>
      </c>
      <c r="G242" s="5" t="s">
        <v>497</v>
      </c>
      <c r="H242" s="5" t="s">
        <v>108</v>
      </c>
      <c r="I242" s="5" t="s">
        <v>139</v>
      </c>
      <c r="J242" s="5" t="s">
        <v>110</v>
      </c>
      <c r="K242" s="5" t="s">
        <v>111</v>
      </c>
      <c r="L242" s="5" t="s">
        <v>108</v>
      </c>
      <c r="M242" s="5" t="s">
        <v>228</v>
      </c>
      <c r="N242" s="5">
        <v>1.0</v>
      </c>
      <c r="O242" s="29" t="s">
        <v>2251</v>
      </c>
      <c r="P242" s="5" t="s">
        <v>2252</v>
      </c>
      <c r="Q242" s="5" t="s">
        <v>2168</v>
      </c>
      <c r="R242" s="5" t="s">
        <v>2253</v>
      </c>
      <c r="S242" s="5" t="s">
        <v>2254</v>
      </c>
      <c r="T242" s="5" t="s">
        <v>108</v>
      </c>
      <c r="U242" s="5" t="s">
        <v>108</v>
      </c>
      <c r="V242" s="5" t="s">
        <v>108</v>
      </c>
      <c r="W242" s="5" t="s">
        <v>108</v>
      </c>
      <c r="X242" s="5">
        <v>0.0</v>
      </c>
      <c r="Y242" s="5" t="s">
        <v>108</v>
      </c>
      <c r="Z242" s="5" t="s">
        <v>108</v>
      </c>
      <c r="AA242" s="5" t="s">
        <v>108</v>
      </c>
      <c r="AB242" s="5" t="s">
        <v>108</v>
      </c>
      <c r="AC242" s="5" t="s">
        <v>108</v>
      </c>
      <c r="AD242" s="5" t="s">
        <v>2255</v>
      </c>
      <c r="AE242" s="5" t="s">
        <v>108</v>
      </c>
      <c r="AF242" s="5" t="s">
        <v>108</v>
      </c>
      <c r="AG242" s="5" t="s">
        <v>108</v>
      </c>
      <c r="AH242" s="5" t="s">
        <v>108</v>
      </c>
      <c r="AI242" s="28">
        <f t="shared" si="58"/>
        <v>4.572</v>
      </c>
      <c r="AJ242" s="22">
        <v>15.0</v>
      </c>
      <c r="AK242" s="24">
        <f t="shared" si="59"/>
        <v>5</v>
      </c>
      <c r="AL242" s="5" t="s">
        <v>108</v>
      </c>
      <c r="AM242" s="5">
        <v>1.0</v>
      </c>
      <c r="AN242" s="5">
        <v>7.0</v>
      </c>
      <c r="AO242" s="5" t="s">
        <v>108</v>
      </c>
      <c r="AP242" s="5" t="s">
        <v>108</v>
      </c>
      <c r="AQ242" s="5" t="s">
        <v>108</v>
      </c>
      <c r="AR242" s="5" t="s">
        <v>108</v>
      </c>
      <c r="AS242" s="5" t="s">
        <v>108</v>
      </c>
      <c r="AT242" s="5" t="s">
        <v>108</v>
      </c>
      <c r="AU242" s="5" t="s">
        <v>108</v>
      </c>
      <c r="AV242" s="5" t="s">
        <v>108</v>
      </c>
      <c r="AW242" s="5" t="s">
        <v>108</v>
      </c>
      <c r="AX242" s="5" t="s">
        <v>108</v>
      </c>
      <c r="AY242" s="5" t="s">
        <v>108</v>
      </c>
      <c r="AZ242" s="5" t="s">
        <v>108</v>
      </c>
      <c r="BA242" s="5" t="s">
        <v>108</v>
      </c>
      <c r="BB242" s="5" t="s">
        <v>108</v>
      </c>
      <c r="BC242" s="5" t="s">
        <v>108</v>
      </c>
      <c r="BD242" s="5" t="s">
        <v>108</v>
      </c>
      <c r="BE242" s="5" t="s">
        <v>108</v>
      </c>
      <c r="BF242" s="5" t="s">
        <v>108</v>
      </c>
      <c r="BG242" s="5" t="s">
        <v>108</v>
      </c>
      <c r="BH242" s="5" t="s">
        <v>108</v>
      </c>
      <c r="BI242" s="5" t="s">
        <v>108</v>
      </c>
      <c r="BJ242" s="5" t="s">
        <v>108</v>
      </c>
      <c r="BK242" s="5" t="s">
        <v>108</v>
      </c>
      <c r="BL242" s="5" t="s">
        <v>108</v>
      </c>
      <c r="BM242" s="5" t="s">
        <v>108</v>
      </c>
      <c r="BN242" s="5" t="s">
        <v>108</v>
      </c>
      <c r="BO242" s="5" t="s">
        <v>108</v>
      </c>
      <c r="BP242" s="5" t="s">
        <v>108</v>
      </c>
      <c r="BQ242" s="5" t="s">
        <v>108</v>
      </c>
      <c r="BR242" s="5" t="s">
        <v>108</v>
      </c>
      <c r="BS242" s="5" t="s">
        <v>108</v>
      </c>
      <c r="BT242" s="5" t="s">
        <v>108</v>
      </c>
      <c r="BU242" s="5" t="s">
        <v>2256</v>
      </c>
      <c r="BV242" s="5" t="s">
        <v>108</v>
      </c>
      <c r="BW242" s="5" t="s">
        <v>108</v>
      </c>
      <c r="BX242" s="5" t="s">
        <v>108</v>
      </c>
      <c r="BY242" s="10" t="s">
        <v>108</v>
      </c>
      <c r="BZ242" s="10" t="s">
        <v>108</v>
      </c>
      <c r="CA242" s="5" t="s">
        <v>371</v>
      </c>
      <c r="CB242" s="5" t="s">
        <v>108</v>
      </c>
      <c r="CC242" s="5" t="s">
        <v>108</v>
      </c>
      <c r="CD242" s="5" t="s">
        <v>108</v>
      </c>
      <c r="CE242" s="5" t="s">
        <v>108</v>
      </c>
      <c r="CF242" s="5" t="s">
        <v>108</v>
      </c>
      <c r="CG242" s="5" t="s">
        <v>108</v>
      </c>
      <c r="CH242" s="5" t="s">
        <v>108</v>
      </c>
      <c r="CI242" s="5" t="s">
        <v>108</v>
      </c>
      <c r="CJ242" s="5" t="s">
        <v>108</v>
      </c>
      <c r="CK242" s="5" t="s">
        <v>108</v>
      </c>
      <c r="CL242" s="5" t="s">
        <v>108</v>
      </c>
      <c r="CM242" s="5" t="s">
        <v>108</v>
      </c>
      <c r="CN242" s="5" t="s">
        <v>108</v>
      </c>
      <c r="CO242" s="5" t="s">
        <v>108</v>
      </c>
      <c r="CP242" s="5" t="s">
        <v>108</v>
      </c>
      <c r="CQ242" s="5" t="s">
        <v>108</v>
      </c>
      <c r="CR242" s="5" t="s">
        <v>108</v>
      </c>
      <c r="CS242" s="5" t="s">
        <v>108</v>
      </c>
      <c r="CT242" s="29" t="s">
        <v>2257</v>
      </c>
      <c r="CU242" s="5" t="s">
        <v>108</v>
      </c>
      <c r="CV242" s="5" t="s">
        <v>108</v>
      </c>
      <c r="CW242" s="5" t="s">
        <v>108</v>
      </c>
      <c r="CX242" s="5" t="s">
        <v>108</v>
      </c>
      <c r="CY242" s="13" t="s">
        <v>2258</v>
      </c>
      <c r="CZ242" s="6"/>
      <c r="DA242" s="6"/>
      <c r="DB242" s="6"/>
      <c r="DC242" s="6"/>
      <c r="DD242" s="6"/>
      <c r="DE242" s="6"/>
      <c r="DF242" s="6"/>
      <c r="DG242" s="6"/>
      <c r="DH242" s="6"/>
      <c r="DI242" s="6"/>
    </row>
    <row r="243">
      <c r="A243" s="5" t="s">
        <v>103</v>
      </c>
      <c r="B243" s="5" t="s">
        <v>1501</v>
      </c>
      <c r="C243" s="5" t="s">
        <v>2157</v>
      </c>
      <c r="D243" s="5">
        <v>9248.0</v>
      </c>
      <c r="E243" s="5" t="s">
        <v>106</v>
      </c>
      <c r="F243" s="5">
        <v>2004.0</v>
      </c>
      <c r="G243" s="5" t="s">
        <v>200</v>
      </c>
      <c r="H243" s="5">
        <v>28.0</v>
      </c>
      <c r="I243" s="5" t="s">
        <v>153</v>
      </c>
      <c r="J243" s="5" t="s">
        <v>110</v>
      </c>
      <c r="K243" s="5" t="s">
        <v>202</v>
      </c>
      <c r="L243" s="5" t="s">
        <v>108</v>
      </c>
      <c r="M243" s="5" t="s">
        <v>108</v>
      </c>
      <c r="N243" s="5">
        <v>2.0</v>
      </c>
      <c r="O243" s="29" t="s">
        <v>2259</v>
      </c>
      <c r="P243" s="5" t="s">
        <v>2260</v>
      </c>
      <c r="Q243" s="5" t="s">
        <v>2168</v>
      </c>
      <c r="R243" s="5" t="s">
        <v>2261</v>
      </c>
      <c r="S243" s="5" t="s">
        <v>2262</v>
      </c>
      <c r="T243" s="5" t="s">
        <v>108</v>
      </c>
      <c r="U243" s="5" t="s">
        <v>108</v>
      </c>
      <c r="V243" s="5" t="s">
        <v>108</v>
      </c>
      <c r="W243" s="5" t="s">
        <v>108</v>
      </c>
      <c r="X243" s="5">
        <v>545.0</v>
      </c>
      <c r="Y243" s="5" t="s">
        <v>108</v>
      </c>
      <c r="Z243" s="5" t="s">
        <v>170</v>
      </c>
      <c r="AA243" s="5" t="s">
        <v>144</v>
      </c>
      <c r="AB243" s="5">
        <v>96.0</v>
      </c>
      <c r="AC243" s="5" t="s">
        <v>2263</v>
      </c>
      <c r="AD243" s="5" t="s">
        <v>2264</v>
      </c>
      <c r="AE243" s="5" t="s">
        <v>108</v>
      </c>
      <c r="AF243" s="5" t="s">
        <v>108</v>
      </c>
      <c r="AG243" s="5" t="s">
        <v>108</v>
      </c>
      <c r="AH243" s="5" t="s">
        <v>108</v>
      </c>
      <c r="AI243" s="15" t="s">
        <v>108</v>
      </c>
      <c r="AJ243" s="22" t="s">
        <v>108</v>
      </c>
      <c r="AK243" s="25" t="s">
        <v>108</v>
      </c>
      <c r="AL243" s="5" t="s">
        <v>108</v>
      </c>
      <c r="AM243" s="5">
        <v>1.0</v>
      </c>
      <c r="AN243" s="5" t="s">
        <v>108</v>
      </c>
      <c r="AO243" s="5" t="s">
        <v>108</v>
      </c>
      <c r="AP243" s="5" t="s">
        <v>108</v>
      </c>
      <c r="AQ243" s="5" t="s">
        <v>108</v>
      </c>
      <c r="AR243" s="5" t="s">
        <v>108</v>
      </c>
      <c r="AS243" s="5" t="s">
        <v>108</v>
      </c>
      <c r="AT243" s="5" t="s">
        <v>108</v>
      </c>
      <c r="AU243" s="5" t="s">
        <v>108</v>
      </c>
      <c r="AV243" s="5" t="s">
        <v>108</v>
      </c>
      <c r="AW243" s="5" t="s">
        <v>108</v>
      </c>
      <c r="AX243" s="5" t="s">
        <v>108</v>
      </c>
      <c r="AY243" s="5" t="s">
        <v>108</v>
      </c>
      <c r="AZ243" s="5" t="s">
        <v>108</v>
      </c>
      <c r="BA243" s="5" t="s">
        <v>108</v>
      </c>
      <c r="BB243" s="5" t="s">
        <v>108</v>
      </c>
      <c r="BC243" s="5" t="s">
        <v>108</v>
      </c>
      <c r="BD243" s="5" t="s">
        <v>108</v>
      </c>
      <c r="BE243" s="5" t="s">
        <v>108</v>
      </c>
      <c r="BF243" s="5" t="s">
        <v>108</v>
      </c>
      <c r="BG243" s="5" t="s">
        <v>108</v>
      </c>
      <c r="BH243" s="5" t="s">
        <v>108</v>
      </c>
      <c r="BI243" s="5" t="s">
        <v>108</v>
      </c>
      <c r="BJ243" s="5" t="s">
        <v>108</v>
      </c>
      <c r="BK243" s="5" t="s">
        <v>108</v>
      </c>
      <c r="BL243" s="5" t="s">
        <v>108</v>
      </c>
      <c r="BM243" s="5" t="s">
        <v>108</v>
      </c>
      <c r="BN243" s="5" t="s">
        <v>108</v>
      </c>
      <c r="BO243" s="5" t="s">
        <v>108</v>
      </c>
      <c r="BP243" s="5" t="s">
        <v>108</v>
      </c>
      <c r="BQ243" s="5" t="s">
        <v>108</v>
      </c>
      <c r="BR243" s="5" t="s">
        <v>108</v>
      </c>
      <c r="BS243" s="5" t="s">
        <v>108</v>
      </c>
      <c r="BT243" s="5" t="s">
        <v>108</v>
      </c>
      <c r="BU243" s="5" t="s">
        <v>108</v>
      </c>
      <c r="BV243" s="5" t="s">
        <v>108</v>
      </c>
      <c r="BW243" s="5" t="s">
        <v>108</v>
      </c>
      <c r="BX243" s="5" t="s">
        <v>108</v>
      </c>
      <c r="BY243" s="10" t="s">
        <v>108</v>
      </c>
      <c r="BZ243" s="10" t="s">
        <v>108</v>
      </c>
      <c r="CA243" s="5" t="s">
        <v>2265</v>
      </c>
      <c r="CB243" s="5" t="s">
        <v>108</v>
      </c>
      <c r="CC243" s="5" t="s">
        <v>108</v>
      </c>
      <c r="CD243" s="5" t="s">
        <v>108</v>
      </c>
      <c r="CE243" s="5" t="s">
        <v>108</v>
      </c>
      <c r="CF243" s="5" t="s">
        <v>108</v>
      </c>
      <c r="CG243" s="5" t="s">
        <v>108</v>
      </c>
      <c r="CH243" s="5" t="s">
        <v>108</v>
      </c>
      <c r="CI243" s="5" t="s">
        <v>108</v>
      </c>
      <c r="CJ243" s="5" t="s">
        <v>108</v>
      </c>
      <c r="CK243" s="5" t="s">
        <v>108</v>
      </c>
      <c r="CL243" s="5" t="s">
        <v>108</v>
      </c>
      <c r="CM243" s="5" t="s">
        <v>108</v>
      </c>
      <c r="CN243" s="5" t="s">
        <v>108</v>
      </c>
      <c r="CO243" s="5" t="s">
        <v>108</v>
      </c>
      <c r="CP243" s="5" t="s">
        <v>108</v>
      </c>
      <c r="CQ243" s="5" t="s">
        <v>108</v>
      </c>
      <c r="CR243" s="5" t="s">
        <v>108</v>
      </c>
      <c r="CS243" s="5" t="s">
        <v>108</v>
      </c>
      <c r="CT243" s="29" t="s">
        <v>2266</v>
      </c>
      <c r="CU243" s="5" t="s">
        <v>108</v>
      </c>
      <c r="CV243" s="5" t="s">
        <v>108</v>
      </c>
      <c r="CW243" s="5" t="s">
        <v>108</v>
      </c>
      <c r="CX243" s="5" t="s">
        <v>108</v>
      </c>
      <c r="CY243" s="13" t="s">
        <v>2267</v>
      </c>
      <c r="CZ243" s="6"/>
      <c r="DA243" s="6"/>
      <c r="DB243" s="6"/>
      <c r="DC243" s="6"/>
      <c r="DD243" s="6"/>
      <c r="DE243" s="6"/>
      <c r="DF243" s="6"/>
      <c r="DG243" s="6"/>
      <c r="DH243" s="6"/>
      <c r="DI243" s="6"/>
    </row>
    <row r="244">
      <c r="A244" s="5" t="s">
        <v>103</v>
      </c>
      <c r="B244" s="5" t="s">
        <v>1501</v>
      </c>
      <c r="C244" s="5" t="s">
        <v>2157</v>
      </c>
      <c r="D244" s="5">
        <v>9248.0</v>
      </c>
      <c r="E244" s="5" t="s">
        <v>106</v>
      </c>
      <c r="F244" s="5">
        <v>2004.0</v>
      </c>
      <c r="G244" s="5" t="s">
        <v>138</v>
      </c>
      <c r="H244" s="5">
        <v>29.0</v>
      </c>
      <c r="I244" s="5" t="s">
        <v>139</v>
      </c>
      <c r="J244" s="5" t="s">
        <v>110</v>
      </c>
      <c r="K244" s="5" t="s">
        <v>111</v>
      </c>
      <c r="L244" s="5" t="s">
        <v>108</v>
      </c>
      <c r="M244" s="5" t="s">
        <v>140</v>
      </c>
      <c r="N244" s="5">
        <v>1.0</v>
      </c>
      <c r="O244" s="29" t="s">
        <v>2268</v>
      </c>
      <c r="P244" s="30" t="s">
        <v>2269</v>
      </c>
      <c r="Q244" s="5" t="s">
        <v>2162</v>
      </c>
      <c r="R244" s="5" t="s">
        <v>2270</v>
      </c>
      <c r="S244" s="5" t="s">
        <v>2262</v>
      </c>
      <c r="T244" s="5" t="s">
        <v>108</v>
      </c>
      <c r="U244" s="5" t="s">
        <v>108</v>
      </c>
      <c r="V244" s="5" t="s">
        <v>108</v>
      </c>
      <c r="W244" s="5" t="s">
        <v>108</v>
      </c>
      <c r="X244" s="5">
        <v>2000.0</v>
      </c>
      <c r="Y244" s="5" t="s">
        <v>108</v>
      </c>
      <c r="Z244" s="5" t="s">
        <v>170</v>
      </c>
      <c r="AA244" s="5" t="s">
        <v>144</v>
      </c>
      <c r="AB244" s="5">
        <v>99.0</v>
      </c>
      <c r="AC244" s="5" t="s">
        <v>2263</v>
      </c>
      <c r="AD244" s="5" t="s">
        <v>2264</v>
      </c>
      <c r="AE244" s="5" t="s">
        <v>108</v>
      </c>
      <c r="AF244" s="5" t="s">
        <v>108</v>
      </c>
      <c r="AG244" s="5" t="s">
        <v>108</v>
      </c>
      <c r="AH244" s="5" t="s">
        <v>108</v>
      </c>
      <c r="AI244" s="15" t="s">
        <v>108</v>
      </c>
      <c r="AJ244" s="22" t="s">
        <v>108</v>
      </c>
      <c r="AK244" s="25" t="s">
        <v>108</v>
      </c>
      <c r="AL244" s="5" t="s">
        <v>108</v>
      </c>
      <c r="AM244" s="5">
        <v>1.0</v>
      </c>
      <c r="AN244" s="5">
        <v>6.0</v>
      </c>
      <c r="AO244" s="5" t="s">
        <v>108</v>
      </c>
      <c r="AP244" s="5" t="s">
        <v>108</v>
      </c>
      <c r="AQ244" s="5" t="s">
        <v>108</v>
      </c>
      <c r="AR244" s="5" t="s">
        <v>108</v>
      </c>
      <c r="AS244" s="5" t="s">
        <v>108</v>
      </c>
      <c r="AT244" s="5" t="s">
        <v>108</v>
      </c>
      <c r="AU244" s="5" t="s">
        <v>108</v>
      </c>
      <c r="AV244" s="5" t="s">
        <v>108</v>
      </c>
      <c r="AW244" s="5" t="s">
        <v>108</v>
      </c>
      <c r="AX244" s="5" t="s">
        <v>108</v>
      </c>
      <c r="AY244" s="5" t="s">
        <v>108</v>
      </c>
      <c r="AZ244" s="5" t="s">
        <v>108</v>
      </c>
      <c r="BA244" s="5" t="s">
        <v>108</v>
      </c>
      <c r="BB244" s="5" t="s">
        <v>108</v>
      </c>
      <c r="BC244" s="5" t="s">
        <v>108</v>
      </c>
      <c r="BD244" s="5" t="s">
        <v>108</v>
      </c>
      <c r="BE244" s="5" t="s">
        <v>108</v>
      </c>
      <c r="BF244" s="5" t="s">
        <v>108</v>
      </c>
      <c r="BG244" s="5" t="s">
        <v>108</v>
      </c>
      <c r="BH244" s="5" t="s">
        <v>108</v>
      </c>
      <c r="BI244" s="5" t="s">
        <v>108</v>
      </c>
      <c r="BJ244" s="5" t="s">
        <v>108</v>
      </c>
      <c r="BK244" s="5" t="s">
        <v>108</v>
      </c>
      <c r="BL244" s="5" t="s">
        <v>108</v>
      </c>
      <c r="BM244" s="5" t="s">
        <v>108</v>
      </c>
      <c r="BN244" s="5" t="s">
        <v>309</v>
      </c>
      <c r="BO244" s="5" t="s">
        <v>108</v>
      </c>
      <c r="BP244" s="5" t="s">
        <v>108</v>
      </c>
      <c r="BQ244" s="5" t="s">
        <v>108</v>
      </c>
      <c r="BR244" s="5" t="s">
        <v>108</v>
      </c>
      <c r="BS244" s="5" t="s">
        <v>2271</v>
      </c>
      <c r="BT244" s="5" t="s">
        <v>108</v>
      </c>
      <c r="BU244" s="5" t="s">
        <v>2272</v>
      </c>
      <c r="BV244" s="5" t="s">
        <v>121</v>
      </c>
      <c r="BW244" s="5" t="s">
        <v>1358</v>
      </c>
      <c r="BX244" s="5" t="s">
        <v>122</v>
      </c>
      <c r="BY244" s="10" t="s">
        <v>108</v>
      </c>
      <c r="BZ244" s="10" t="s">
        <v>108</v>
      </c>
      <c r="CA244" s="5" t="s">
        <v>607</v>
      </c>
      <c r="CB244" s="5" t="s">
        <v>108</v>
      </c>
      <c r="CC244" s="5" t="s">
        <v>108</v>
      </c>
      <c r="CD244" s="5" t="s">
        <v>108</v>
      </c>
      <c r="CE244" s="5" t="s">
        <v>108</v>
      </c>
      <c r="CF244" s="5" t="s">
        <v>108</v>
      </c>
      <c r="CG244" s="5" t="s">
        <v>108</v>
      </c>
      <c r="CH244" s="5" t="s">
        <v>108</v>
      </c>
      <c r="CI244" s="5" t="s">
        <v>108</v>
      </c>
      <c r="CJ244" s="5" t="s">
        <v>108</v>
      </c>
      <c r="CK244" s="5" t="s">
        <v>108</v>
      </c>
      <c r="CL244" s="5" t="s">
        <v>108</v>
      </c>
      <c r="CM244" s="5" t="s">
        <v>108</v>
      </c>
      <c r="CN244" s="5" t="s">
        <v>108</v>
      </c>
      <c r="CO244" s="5" t="s">
        <v>108</v>
      </c>
      <c r="CP244" s="5" t="s">
        <v>108</v>
      </c>
      <c r="CQ244" s="5" t="s">
        <v>108</v>
      </c>
      <c r="CR244" s="5" t="s">
        <v>108</v>
      </c>
      <c r="CS244" s="5" t="s">
        <v>108</v>
      </c>
      <c r="CT244" s="29" t="s">
        <v>2266</v>
      </c>
      <c r="CU244" s="5" t="s">
        <v>108</v>
      </c>
      <c r="CV244" s="5" t="s">
        <v>108</v>
      </c>
      <c r="CW244" s="5" t="s">
        <v>108</v>
      </c>
      <c r="CX244" s="5" t="s">
        <v>108</v>
      </c>
      <c r="CY244" s="13" t="s">
        <v>2267</v>
      </c>
      <c r="CZ244" s="6"/>
      <c r="DA244" s="6"/>
      <c r="DB244" s="6"/>
      <c r="DC244" s="6"/>
      <c r="DD244" s="6"/>
      <c r="DE244" s="6"/>
      <c r="DF244" s="6"/>
      <c r="DG244" s="6"/>
      <c r="DH244" s="6"/>
      <c r="DI244" s="6"/>
    </row>
    <row r="245">
      <c r="A245" s="5" t="s">
        <v>103</v>
      </c>
      <c r="B245" s="5" t="s">
        <v>1501</v>
      </c>
      <c r="C245" s="5" t="s">
        <v>2157</v>
      </c>
      <c r="D245" s="5">
        <v>9534.0</v>
      </c>
      <c r="E245" s="5" t="s">
        <v>106</v>
      </c>
      <c r="F245" s="5">
        <v>2004.0</v>
      </c>
      <c r="G245" s="5" t="s">
        <v>138</v>
      </c>
      <c r="H245" s="5">
        <v>28.0</v>
      </c>
      <c r="I245" s="5" t="s">
        <v>139</v>
      </c>
      <c r="J245" s="5" t="s">
        <v>127</v>
      </c>
      <c r="K245" s="5" t="s">
        <v>202</v>
      </c>
      <c r="L245" s="5" t="s">
        <v>108</v>
      </c>
      <c r="M245" s="5" t="s">
        <v>108</v>
      </c>
      <c r="N245" s="5">
        <v>2.0</v>
      </c>
      <c r="O245" s="29" t="s">
        <v>2273</v>
      </c>
      <c r="P245" s="5" t="s">
        <v>2274</v>
      </c>
      <c r="Q245" s="5" t="s">
        <v>2168</v>
      </c>
      <c r="R245" s="5" t="s">
        <v>2270</v>
      </c>
      <c r="S245" s="5" t="s">
        <v>2275</v>
      </c>
      <c r="T245" s="5" t="s">
        <v>108</v>
      </c>
      <c r="U245" s="5" t="s">
        <v>108</v>
      </c>
      <c r="V245" s="5" t="s">
        <v>108</v>
      </c>
      <c r="W245" s="5" t="s">
        <v>108</v>
      </c>
      <c r="X245" s="5">
        <v>200.0</v>
      </c>
      <c r="Y245" s="5" t="s">
        <v>193</v>
      </c>
      <c r="Z245" s="5" t="s">
        <v>108</v>
      </c>
      <c r="AA245" s="5" t="s">
        <v>550</v>
      </c>
      <c r="AB245" s="5">
        <v>100.0</v>
      </c>
      <c r="AC245" s="5" t="s">
        <v>2276</v>
      </c>
      <c r="AD245" s="5" t="s">
        <v>108</v>
      </c>
      <c r="AE245" s="5" t="s">
        <v>108</v>
      </c>
      <c r="AF245" s="5" t="s">
        <v>108</v>
      </c>
      <c r="AG245" s="5" t="s">
        <v>108</v>
      </c>
      <c r="AH245" s="5" t="s">
        <v>108</v>
      </c>
      <c r="AI245" s="28">
        <f>CONVERT(AJ245, "ft", "m")</f>
        <v>68.58</v>
      </c>
      <c r="AJ245" s="22">
        <v>225.0</v>
      </c>
      <c r="AK245" s="24">
        <f>CONVERT(AJ245, "ft", "yd")</f>
        <v>75</v>
      </c>
      <c r="AL245" s="5" t="s">
        <v>108</v>
      </c>
      <c r="AM245" s="5" t="s">
        <v>108</v>
      </c>
      <c r="AN245" s="5" t="s">
        <v>108</v>
      </c>
      <c r="AO245" s="5" t="s">
        <v>108</v>
      </c>
      <c r="AP245" s="5" t="s">
        <v>108</v>
      </c>
      <c r="AQ245" s="5" t="s">
        <v>108</v>
      </c>
      <c r="AR245" s="5" t="s">
        <v>108</v>
      </c>
      <c r="AS245" s="5" t="s">
        <v>108</v>
      </c>
      <c r="AT245" s="5" t="s">
        <v>108</v>
      </c>
      <c r="AU245" s="5" t="s">
        <v>108</v>
      </c>
      <c r="AV245" s="5" t="s">
        <v>108</v>
      </c>
      <c r="AW245" s="5" t="s">
        <v>108</v>
      </c>
      <c r="AX245" s="5" t="s">
        <v>108</v>
      </c>
      <c r="AY245" s="5" t="s">
        <v>108</v>
      </c>
      <c r="AZ245" s="5" t="s">
        <v>108</v>
      </c>
      <c r="BA245" s="5" t="s">
        <v>108</v>
      </c>
      <c r="BB245" s="5" t="s">
        <v>108</v>
      </c>
      <c r="BC245" s="5" t="s">
        <v>108</v>
      </c>
      <c r="BD245" s="5" t="s">
        <v>108</v>
      </c>
      <c r="BE245" s="5" t="s">
        <v>108</v>
      </c>
      <c r="BF245" s="5" t="s">
        <v>108</v>
      </c>
      <c r="BG245" s="5" t="s">
        <v>108</v>
      </c>
      <c r="BH245" s="5" t="s">
        <v>108</v>
      </c>
      <c r="BI245" s="5" t="s">
        <v>108</v>
      </c>
      <c r="BJ245" s="5" t="s">
        <v>108</v>
      </c>
      <c r="BK245" s="5" t="s">
        <v>108</v>
      </c>
      <c r="BL245" s="5" t="s">
        <v>108</v>
      </c>
      <c r="BM245" s="5" t="s">
        <v>108</v>
      </c>
      <c r="BN245" s="5" t="s">
        <v>108</v>
      </c>
      <c r="BO245" s="5" t="s">
        <v>108</v>
      </c>
      <c r="BP245" s="5" t="s">
        <v>108</v>
      </c>
      <c r="BQ245" s="5" t="s">
        <v>108</v>
      </c>
      <c r="BR245" s="5" t="s">
        <v>108</v>
      </c>
      <c r="BS245" s="5" t="s">
        <v>108</v>
      </c>
      <c r="BT245" s="5" t="s">
        <v>108</v>
      </c>
      <c r="BU245" s="5" t="s">
        <v>108</v>
      </c>
      <c r="BV245" s="5" t="s">
        <v>108</v>
      </c>
      <c r="BW245" s="5" t="s">
        <v>108</v>
      </c>
      <c r="BX245" s="5" t="s">
        <v>108</v>
      </c>
      <c r="BY245" s="10" t="s">
        <v>108</v>
      </c>
      <c r="BZ245" s="10" t="s">
        <v>108</v>
      </c>
      <c r="CA245" s="5" t="s">
        <v>2277</v>
      </c>
      <c r="CB245" s="5" t="s">
        <v>108</v>
      </c>
      <c r="CC245" s="5" t="s">
        <v>108</v>
      </c>
      <c r="CD245" s="5" t="s">
        <v>108</v>
      </c>
      <c r="CE245" s="5" t="s">
        <v>108</v>
      </c>
      <c r="CF245" s="5" t="s">
        <v>108</v>
      </c>
      <c r="CG245" s="5" t="s">
        <v>108</v>
      </c>
      <c r="CH245" s="5" t="s">
        <v>108</v>
      </c>
      <c r="CI245" s="5" t="s">
        <v>108</v>
      </c>
      <c r="CJ245" s="5" t="s">
        <v>108</v>
      </c>
      <c r="CK245" s="5" t="s">
        <v>108</v>
      </c>
      <c r="CL245" s="5" t="s">
        <v>108</v>
      </c>
      <c r="CM245" s="5" t="s">
        <v>108</v>
      </c>
      <c r="CN245" s="5" t="s">
        <v>108</v>
      </c>
      <c r="CO245" s="5" t="s">
        <v>108</v>
      </c>
      <c r="CP245" s="5" t="s">
        <v>108</v>
      </c>
      <c r="CQ245" s="5" t="s">
        <v>108</v>
      </c>
      <c r="CR245" s="5" t="s">
        <v>108</v>
      </c>
      <c r="CS245" s="5" t="s">
        <v>108</v>
      </c>
      <c r="CT245" s="29" t="s">
        <v>2278</v>
      </c>
      <c r="CU245" s="5" t="s">
        <v>108</v>
      </c>
      <c r="CV245" s="5" t="s">
        <v>108</v>
      </c>
      <c r="CW245" s="5" t="s">
        <v>108</v>
      </c>
      <c r="CX245" s="5" t="s">
        <v>108</v>
      </c>
      <c r="CY245" s="13" t="s">
        <v>2279</v>
      </c>
      <c r="CZ245" s="6"/>
      <c r="DA245" s="6"/>
      <c r="DB245" s="6"/>
      <c r="DC245" s="6"/>
      <c r="DD245" s="6"/>
      <c r="DE245" s="6"/>
      <c r="DF245" s="6"/>
      <c r="DG245" s="6"/>
      <c r="DH245" s="6"/>
      <c r="DI245" s="6"/>
    </row>
    <row r="246">
      <c r="A246" s="5" t="s">
        <v>103</v>
      </c>
      <c r="B246" s="5" t="s">
        <v>1501</v>
      </c>
      <c r="C246" s="5" t="s">
        <v>2157</v>
      </c>
      <c r="D246" s="5">
        <v>25533.0</v>
      </c>
      <c r="E246" s="5" t="s">
        <v>1503</v>
      </c>
      <c r="F246" s="5">
        <v>2006.0</v>
      </c>
      <c r="G246" s="5" t="s">
        <v>244</v>
      </c>
      <c r="H246" s="5" t="s">
        <v>108</v>
      </c>
      <c r="I246" s="5" t="s">
        <v>139</v>
      </c>
      <c r="J246" s="5" t="s">
        <v>127</v>
      </c>
      <c r="K246" s="5" t="s">
        <v>154</v>
      </c>
      <c r="L246" s="5" t="s">
        <v>2280</v>
      </c>
      <c r="M246" s="5" t="s">
        <v>108</v>
      </c>
      <c r="N246" s="5">
        <v>1.0</v>
      </c>
      <c r="O246" s="29" t="s">
        <v>2281</v>
      </c>
      <c r="P246" s="5" t="s">
        <v>2282</v>
      </c>
      <c r="Q246" s="5" t="s">
        <v>2283</v>
      </c>
      <c r="R246" s="5" t="s">
        <v>2282</v>
      </c>
      <c r="S246" s="5" t="s">
        <v>108</v>
      </c>
      <c r="T246" s="5" t="s">
        <v>108</v>
      </c>
      <c r="U246" s="5" t="s">
        <v>108</v>
      </c>
      <c r="V246" s="5" t="s">
        <v>108</v>
      </c>
      <c r="W246" s="5" t="s">
        <v>108</v>
      </c>
      <c r="X246" s="5">
        <v>1400.0</v>
      </c>
      <c r="Y246" s="5" t="s">
        <v>108</v>
      </c>
      <c r="Z246" s="5" t="s">
        <v>264</v>
      </c>
      <c r="AA246" s="5" t="s">
        <v>108</v>
      </c>
      <c r="AB246" s="5" t="s">
        <v>108</v>
      </c>
      <c r="AC246" s="5" t="s">
        <v>287</v>
      </c>
      <c r="AD246" s="5" t="s">
        <v>2284</v>
      </c>
      <c r="AE246" s="5" t="s">
        <v>108</v>
      </c>
      <c r="AF246" s="5" t="s">
        <v>108</v>
      </c>
      <c r="AG246" s="5" t="s">
        <v>108</v>
      </c>
      <c r="AH246" s="5" t="s">
        <v>108</v>
      </c>
      <c r="AI246" s="15" t="s">
        <v>108</v>
      </c>
      <c r="AJ246" s="22" t="s">
        <v>108</v>
      </c>
      <c r="AK246" s="25" t="s">
        <v>108</v>
      </c>
      <c r="AL246" s="5" t="s">
        <v>108</v>
      </c>
      <c r="AM246" s="5">
        <v>1.0</v>
      </c>
      <c r="AN246" s="5" t="s">
        <v>108</v>
      </c>
      <c r="AO246" s="5" t="s">
        <v>108</v>
      </c>
      <c r="AP246" s="5" t="s">
        <v>108</v>
      </c>
      <c r="AQ246" s="5" t="s">
        <v>108</v>
      </c>
      <c r="AR246" s="5" t="s">
        <v>108</v>
      </c>
      <c r="AS246" s="5" t="s">
        <v>108</v>
      </c>
      <c r="AT246" s="5" t="s">
        <v>108</v>
      </c>
      <c r="AU246" s="5" t="s">
        <v>108</v>
      </c>
      <c r="AV246" s="5" t="s">
        <v>108</v>
      </c>
      <c r="AW246" s="5" t="s">
        <v>108</v>
      </c>
      <c r="AX246" s="5" t="s">
        <v>108</v>
      </c>
      <c r="AY246" s="5" t="s">
        <v>108</v>
      </c>
      <c r="AZ246" s="5" t="s">
        <v>108</v>
      </c>
      <c r="BA246" s="5" t="s">
        <v>108</v>
      </c>
      <c r="BB246" s="5" t="s">
        <v>108</v>
      </c>
      <c r="BC246" s="5" t="s">
        <v>108</v>
      </c>
      <c r="BD246" s="5" t="s">
        <v>108</v>
      </c>
      <c r="BE246" s="5" t="s">
        <v>108</v>
      </c>
      <c r="BF246" s="5" t="s">
        <v>108</v>
      </c>
      <c r="BG246" s="5" t="s">
        <v>108</v>
      </c>
      <c r="BH246" s="5" t="s">
        <v>108</v>
      </c>
      <c r="BI246" s="5" t="s">
        <v>108</v>
      </c>
      <c r="BJ246" s="5" t="s">
        <v>108</v>
      </c>
      <c r="BK246" s="5" t="s">
        <v>108</v>
      </c>
      <c r="BL246" s="5" t="s">
        <v>108</v>
      </c>
      <c r="BM246" s="5" t="s">
        <v>108</v>
      </c>
      <c r="BN246" s="5" t="s">
        <v>108</v>
      </c>
      <c r="BO246" s="5" t="s">
        <v>108</v>
      </c>
      <c r="BP246" s="5" t="s">
        <v>108</v>
      </c>
      <c r="BQ246" s="5" t="s">
        <v>108</v>
      </c>
      <c r="BR246" s="5" t="s">
        <v>108</v>
      </c>
      <c r="BS246" s="5" t="s">
        <v>108</v>
      </c>
      <c r="BT246" s="5" t="s">
        <v>108</v>
      </c>
      <c r="BU246" s="5" t="s">
        <v>108</v>
      </c>
      <c r="BV246" s="5" t="s">
        <v>108</v>
      </c>
      <c r="BW246" s="5" t="s">
        <v>108</v>
      </c>
      <c r="BX246" s="5" t="s">
        <v>108</v>
      </c>
      <c r="BY246" s="10" t="s">
        <v>108</v>
      </c>
      <c r="BZ246" s="10" t="s">
        <v>108</v>
      </c>
      <c r="CA246" s="5" t="s">
        <v>108</v>
      </c>
      <c r="CB246" s="5" t="s">
        <v>108</v>
      </c>
      <c r="CC246" s="5" t="s">
        <v>108</v>
      </c>
      <c r="CD246" s="5" t="s">
        <v>108</v>
      </c>
      <c r="CE246" s="5">
        <v>1.0</v>
      </c>
      <c r="CF246" s="5" t="s">
        <v>108</v>
      </c>
      <c r="CG246" s="5">
        <v>18.0</v>
      </c>
      <c r="CH246" s="5">
        <v>8.0</v>
      </c>
      <c r="CI246" s="5" t="s">
        <v>108</v>
      </c>
      <c r="CJ246" s="5" t="s">
        <v>108</v>
      </c>
      <c r="CK246" s="5" t="s">
        <v>108</v>
      </c>
      <c r="CL246" s="5" t="s">
        <v>108</v>
      </c>
      <c r="CM246" s="5" t="s">
        <v>108</v>
      </c>
      <c r="CN246" s="5" t="s">
        <v>108</v>
      </c>
      <c r="CO246" s="5" t="s">
        <v>108</v>
      </c>
      <c r="CP246" s="5" t="s">
        <v>108</v>
      </c>
      <c r="CQ246" s="5" t="s">
        <v>108</v>
      </c>
      <c r="CR246" s="5" t="s">
        <v>108</v>
      </c>
      <c r="CS246" s="5" t="s">
        <v>2285</v>
      </c>
      <c r="CT246" s="5" t="s">
        <v>108</v>
      </c>
      <c r="CU246" s="5" t="s">
        <v>108</v>
      </c>
      <c r="CV246" s="5" t="s">
        <v>108</v>
      </c>
      <c r="CW246" s="5" t="s">
        <v>108</v>
      </c>
      <c r="CX246" s="5" t="s">
        <v>108</v>
      </c>
      <c r="CY246" s="31" t="s">
        <v>2286</v>
      </c>
      <c r="CZ246" s="6"/>
      <c r="DA246" s="6"/>
      <c r="DB246" s="6"/>
      <c r="DC246" s="6"/>
      <c r="DD246" s="6"/>
      <c r="DE246" s="6"/>
      <c r="DF246" s="6"/>
      <c r="DG246" s="6"/>
      <c r="DH246" s="6"/>
      <c r="DI246" s="6"/>
    </row>
    <row r="247">
      <c r="A247" s="5" t="s">
        <v>103</v>
      </c>
      <c r="B247" s="5" t="s">
        <v>1501</v>
      </c>
      <c r="C247" s="5" t="s">
        <v>992</v>
      </c>
      <c r="D247" s="5">
        <v>7562.0</v>
      </c>
      <c r="E247" s="5" t="s">
        <v>106</v>
      </c>
      <c r="F247" s="5">
        <v>1973.0</v>
      </c>
      <c r="G247" s="5" t="s">
        <v>244</v>
      </c>
      <c r="H247" s="5" t="s">
        <v>108</v>
      </c>
      <c r="I247" s="5" t="s">
        <v>139</v>
      </c>
      <c r="J247" s="5" t="s">
        <v>110</v>
      </c>
      <c r="K247" s="5" t="s">
        <v>111</v>
      </c>
      <c r="L247" s="5" t="s">
        <v>108</v>
      </c>
      <c r="M247" s="5" t="s">
        <v>112</v>
      </c>
      <c r="N247" s="5">
        <v>1.0</v>
      </c>
      <c r="O247" s="29" t="s">
        <v>2287</v>
      </c>
      <c r="P247" s="5" t="s">
        <v>2288</v>
      </c>
      <c r="Q247" s="5" t="s">
        <v>1505</v>
      </c>
      <c r="R247" s="5" t="s">
        <v>2289</v>
      </c>
      <c r="S247" s="5" t="s">
        <v>2290</v>
      </c>
      <c r="T247" s="5" t="s">
        <v>108</v>
      </c>
      <c r="U247" s="5" t="s">
        <v>108</v>
      </c>
      <c r="V247" s="5" t="s">
        <v>108</v>
      </c>
      <c r="W247" s="5" t="s">
        <v>108</v>
      </c>
      <c r="X247" s="5" t="s">
        <v>108</v>
      </c>
      <c r="Y247" s="5">
        <v>35.0</v>
      </c>
      <c r="Z247" s="5" t="s">
        <v>170</v>
      </c>
      <c r="AA247" s="5" t="s">
        <v>108</v>
      </c>
      <c r="AB247" s="5" t="s">
        <v>108</v>
      </c>
      <c r="AC247" s="5" t="s">
        <v>2291</v>
      </c>
      <c r="AD247" s="5" t="s">
        <v>108</v>
      </c>
      <c r="AE247" s="5" t="s">
        <v>108</v>
      </c>
      <c r="AF247" s="5" t="s">
        <v>1228</v>
      </c>
      <c r="AG247" s="5" t="s">
        <v>108</v>
      </c>
      <c r="AH247" s="5" t="s">
        <v>108</v>
      </c>
      <c r="AI247" s="28">
        <f>CONVERT(AJ247, "ft", "m")</f>
        <v>10.668</v>
      </c>
      <c r="AJ247" s="22">
        <v>35.0</v>
      </c>
      <c r="AK247" s="24">
        <f>CONVERT(AJ247, "ft", "yd")</f>
        <v>11.66666667</v>
      </c>
      <c r="AL247" s="5" t="s">
        <v>108</v>
      </c>
      <c r="AM247" s="5">
        <v>1.0</v>
      </c>
      <c r="AN247" s="5">
        <v>5.0</v>
      </c>
      <c r="AO247" s="5" t="s">
        <v>108</v>
      </c>
      <c r="AP247" s="5" t="s">
        <v>108</v>
      </c>
      <c r="AQ247" s="5" t="s">
        <v>108</v>
      </c>
      <c r="AR247" s="5" t="s">
        <v>108</v>
      </c>
      <c r="AS247" s="5" t="s">
        <v>108</v>
      </c>
      <c r="AT247" s="5" t="s">
        <v>108</v>
      </c>
      <c r="AU247" s="5" t="s">
        <v>108</v>
      </c>
      <c r="AV247" s="5" t="s">
        <v>108</v>
      </c>
      <c r="AW247" s="5" t="s">
        <v>561</v>
      </c>
      <c r="AX247" s="5" t="s">
        <v>108</v>
      </c>
      <c r="AY247" s="5" t="s">
        <v>108</v>
      </c>
      <c r="AZ247" s="5" t="s">
        <v>108</v>
      </c>
      <c r="BA247" s="5" t="s">
        <v>108</v>
      </c>
      <c r="BB247" s="5" t="s">
        <v>108</v>
      </c>
      <c r="BC247" s="5" t="s">
        <v>108</v>
      </c>
      <c r="BD247" s="5" t="s">
        <v>108</v>
      </c>
      <c r="BE247" s="5" t="s">
        <v>108</v>
      </c>
      <c r="BF247" s="5" t="s">
        <v>108</v>
      </c>
      <c r="BG247" s="5" t="s">
        <v>108</v>
      </c>
      <c r="BH247" s="5" t="s">
        <v>108</v>
      </c>
      <c r="BI247" s="5" t="s">
        <v>108</v>
      </c>
      <c r="BJ247" s="5" t="s">
        <v>108</v>
      </c>
      <c r="BK247" s="5" t="s">
        <v>108</v>
      </c>
      <c r="BL247" s="5" t="s">
        <v>108</v>
      </c>
      <c r="BM247" s="5" t="s">
        <v>108</v>
      </c>
      <c r="BN247" s="5" t="s">
        <v>108</v>
      </c>
      <c r="BO247" s="5" t="s">
        <v>108</v>
      </c>
      <c r="BP247" s="5" t="s">
        <v>108</v>
      </c>
      <c r="BQ247" s="5" t="s">
        <v>108</v>
      </c>
      <c r="BR247" s="5" t="s">
        <v>108</v>
      </c>
      <c r="BS247" s="5" t="s">
        <v>108</v>
      </c>
      <c r="BT247" s="5" t="s">
        <v>108</v>
      </c>
      <c r="BU247" s="5" t="s">
        <v>120</v>
      </c>
      <c r="BV247" s="5" t="s">
        <v>121</v>
      </c>
      <c r="BW247" s="5" t="s">
        <v>2292</v>
      </c>
      <c r="BX247" s="5" t="s">
        <v>122</v>
      </c>
      <c r="BY247" s="5" t="s">
        <v>351</v>
      </c>
      <c r="BZ247" s="10" t="s">
        <v>108</v>
      </c>
      <c r="CA247" s="5" t="s">
        <v>108</v>
      </c>
      <c r="CB247" s="5" t="s">
        <v>108</v>
      </c>
      <c r="CC247" s="5" t="s">
        <v>108</v>
      </c>
      <c r="CD247" s="5" t="s">
        <v>108</v>
      </c>
      <c r="CE247" s="5" t="s">
        <v>108</v>
      </c>
      <c r="CF247" s="5" t="s">
        <v>108</v>
      </c>
      <c r="CG247" s="5" t="s">
        <v>108</v>
      </c>
      <c r="CH247" s="5" t="s">
        <v>108</v>
      </c>
      <c r="CI247" s="5" t="s">
        <v>108</v>
      </c>
      <c r="CJ247" s="5" t="s">
        <v>108</v>
      </c>
      <c r="CK247" s="5" t="s">
        <v>108</v>
      </c>
      <c r="CL247" s="5" t="s">
        <v>108</v>
      </c>
      <c r="CM247" s="5" t="s">
        <v>108</v>
      </c>
      <c r="CN247" s="5" t="s">
        <v>108</v>
      </c>
      <c r="CO247" s="5" t="s">
        <v>108</v>
      </c>
      <c r="CP247" s="5" t="s">
        <v>108</v>
      </c>
      <c r="CQ247" s="5" t="s">
        <v>108</v>
      </c>
      <c r="CR247" s="5" t="s">
        <v>108</v>
      </c>
      <c r="CS247" s="5" t="s">
        <v>108</v>
      </c>
      <c r="CT247" s="29" t="s">
        <v>2293</v>
      </c>
      <c r="CU247" s="5" t="s">
        <v>108</v>
      </c>
      <c r="CV247" s="5" t="s">
        <v>108</v>
      </c>
      <c r="CW247" s="5" t="s">
        <v>108</v>
      </c>
      <c r="CX247" s="5" t="s">
        <v>108</v>
      </c>
      <c r="CY247" s="31" t="s">
        <v>2294</v>
      </c>
      <c r="CZ247" s="6"/>
      <c r="DA247" s="6"/>
      <c r="DB247" s="6"/>
      <c r="DC247" s="6"/>
      <c r="DD247" s="6"/>
      <c r="DE247" s="6"/>
      <c r="DF247" s="6"/>
      <c r="DG247" s="6"/>
      <c r="DH247" s="6"/>
      <c r="DI247" s="6"/>
    </row>
    <row r="248">
      <c r="A248" s="5" t="s">
        <v>103</v>
      </c>
      <c r="B248" s="5" t="s">
        <v>1501</v>
      </c>
      <c r="C248" s="5" t="s">
        <v>992</v>
      </c>
      <c r="D248" s="5">
        <v>1318.0</v>
      </c>
      <c r="E248" s="5" t="s">
        <v>2295</v>
      </c>
      <c r="F248" s="5">
        <v>1976.0</v>
      </c>
      <c r="G248" s="5" t="s">
        <v>200</v>
      </c>
      <c r="H248" s="5" t="s">
        <v>108</v>
      </c>
      <c r="I248" s="5" t="s">
        <v>153</v>
      </c>
      <c r="J248" s="5" t="s">
        <v>127</v>
      </c>
      <c r="K248" s="5" t="s">
        <v>154</v>
      </c>
      <c r="L248" s="5" t="s">
        <v>111</v>
      </c>
      <c r="M248" s="5" t="s">
        <v>108</v>
      </c>
      <c r="N248" s="5">
        <v>1.0</v>
      </c>
      <c r="O248" s="29" t="s">
        <v>2296</v>
      </c>
      <c r="P248" s="5" t="s">
        <v>2297</v>
      </c>
      <c r="Q248" s="5" t="s">
        <v>2298</v>
      </c>
      <c r="R248" s="5" t="s">
        <v>108</v>
      </c>
      <c r="S248" s="5" t="s">
        <v>2043</v>
      </c>
      <c r="T248" s="5" t="s">
        <v>108</v>
      </c>
      <c r="U248" s="5" t="s">
        <v>108</v>
      </c>
      <c r="V248" s="5" t="s">
        <v>108</v>
      </c>
      <c r="W248" s="5" t="s">
        <v>108</v>
      </c>
      <c r="X248" s="5">
        <v>1507.0</v>
      </c>
      <c r="Y248" s="5" t="s">
        <v>108</v>
      </c>
      <c r="Z248" s="5" t="s">
        <v>108</v>
      </c>
      <c r="AA248" s="5" t="s">
        <v>108</v>
      </c>
      <c r="AB248" s="5" t="s">
        <v>108</v>
      </c>
      <c r="AC248" s="5" t="s">
        <v>2299</v>
      </c>
      <c r="AD248" s="5" t="s">
        <v>2300</v>
      </c>
      <c r="AE248" s="5" t="s">
        <v>108</v>
      </c>
      <c r="AF248" s="5" t="s">
        <v>108</v>
      </c>
      <c r="AG248" s="5" t="s">
        <v>108</v>
      </c>
      <c r="AH248" s="5" t="s">
        <v>108</v>
      </c>
      <c r="AI248" s="5" t="s">
        <v>108</v>
      </c>
      <c r="AJ248" s="5" t="s">
        <v>108</v>
      </c>
      <c r="AK248" s="5" t="s">
        <v>108</v>
      </c>
      <c r="AL248" s="5" t="s">
        <v>108</v>
      </c>
      <c r="AM248" s="5" t="s">
        <v>108</v>
      </c>
      <c r="AN248" s="5" t="s">
        <v>108</v>
      </c>
      <c r="AO248" s="5" t="s">
        <v>108</v>
      </c>
      <c r="AP248" s="5" t="s">
        <v>108</v>
      </c>
      <c r="AQ248" s="5" t="s">
        <v>108</v>
      </c>
      <c r="AR248" s="5" t="s">
        <v>108</v>
      </c>
      <c r="AS248" s="5" t="s">
        <v>108</v>
      </c>
      <c r="AT248" s="5" t="s">
        <v>108</v>
      </c>
      <c r="AU248" s="5" t="s">
        <v>108</v>
      </c>
      <c r="AV248" s="5" t="s">
        <v>108</v>
      </c>
      <c r="AW248" s="5" t="s">
        <v>108</v>
      </c>
      <c r="AX248" s="5" t="s">
        <v>108</v>
      </c>
      <c r="AY248" s="5" t="s">
        <v>108</v>
      </c>
      <c r="AZ248" s="5" t="s">
        <v>108</v>
      </c>
      <c r="BA248" s="5" t="s">
        <v>108</v>
      </c>
      <c r="BB248" s="5" t="s">
        <v>108</v>
      </c>
      <c r="BC248" s="5" t="s">
        <v>108</v>
      </c>
      <c r="BD248" s="5" t="s">
        <v>108</v>
      </c>
      <c r="BE248" s="5" t="s">
        <v>108</v>
      </c>
      <c r="BF248" s="5" t="s">
        <v>108</v>
      </c>
      <c r="BG248" s="5" t="s">
        <v>108</v>
      </c>
      <c r="BH248" s="5" t="s">
        <v>108</v>
      </c>
      <c r="BI248" s="5" t="s">
        <v>108</v>
      </c>
      <c r="BJ248" s="5" t="s">
        <v>108</v>
      </c>
      <c r="BK248" s="5" t="s">
        <v>108</v>
      </c>
      <c r="BL248" s="5" t="s">
        <v>108</v>
      </c>
      <c r="BM248" s="5" t="s">
        <v>108</v>
      </c>
      <c r="BN248" s="5" t="s">
        <v>108</v>
      </c>
      <c r="BO248" s="5" t="s">
        <v>108</v>
      </c>
      <c r="BP248" s="5" t="s">
        <v>108</v>
      </c>
      <c r="BQ248" s="5" t="s">
        <v>108</v>
      </c>
      <c r="BR248" s="5" t="s">
        <v>108</v>
      </c>
      <c r="BS248" s="5" t="s">
        <v>108</v>
      </c>
      <c r="BT248" s="5" t="s">
        <v>108</v>
      </c>
      <c r="BU248" s="5" t="s">
        <v>108</v>
      </c>
      <c r="BV248" s="5" t="s">
        <v>108</v>
      </c>
      <c r="BW248" s="5" t="s">
        <v>108</v>
      </c>
      <c r="BX248" s="5" t="s">
        <v>108</v>
      </c>
      <c r="BY248" s="10" t="s">
        <v>108</v>
      </c>
      <c r="BZ248" s="10" t="s">
        <v>108</v>
      </c>
      <c r="CA248" s="5" t="s">
        <v>108</v>
      </c>
      <c r="CB248" s="5" t="s">
        <v>108</v>
      </c>
      <c r="CC248" s="5" t="s">
        <v>108</v>
      </c>
      <c r="CD248" s="5" t="s">
        <v>108</v>
      </c>
      <c r="CE248" s="5" t="s">
        <v>108</v>
      </c>
      <c r="CF248" s="5" t="s">
        <v>108</v>
      </c>
      <c r="CG248" s="5" t="s">
        <v>108</v>
      </c>
      <c r="CH248" s="5" t="s">
        <v>108</v>
      </c>
      <c r="CI248" s="5" t="s">
        <v>108</v>
      </c>
      <c r="CJ248" s="5" t="s">
        <v>108</v>
      </c>
      <c r="CK248" s="5" t="s">
        <v>108</v>
      </c>
      <c r="CL248" s="5" t="s">
        <v>108</v>
      </c>
      <c r="CM248" s="5" t="s">
        <v>108</v>
      </c>
      <c r="CN248" s="5" t="s">
        <v>108</v>
      </c>
      <c r="CO248" s="5" t="s">
        <v>108</v>
      </c>
      <c r="CP248" s="5" t="s">
        <v>108</v>
      </c>
      <c r="CQ248" s="5" t="s">
        <v>108</v>
      </c>
      <c r="CR248" s="5" t="s">
        <v>108</v>
      </c>
      <c r="CS248" s="5" t="s">
        <v>108</v>
      </c>
      <c r="CT248" s="29" t="s">
        <v>2301</v>
      </c>
      <c r="CU248" s="5" t="s">
        <v>108</v>
      </c>
      <c r="CV248" s="5" t="s">
        <v>108</v>
      </c>
      <c r="CW248" s="5" t="s">
        <v>108</v>
      </c>
      <c r="CX248" s="5" t="s">
        <v>108</v>
      </c>
      <c r="CY248" s="13" t="s">
        <v>2302</v>
      </c>
      <c r="CZ248" s="6"/>
      <c r="DA248" s="6"/>
      <c r="DB248" s="6"/>
      <c r="DC248" s="6"/>
      <c r="DD248" s="6"/>
      <c r="DE248" s="6"/>
      <c r="DF248" s="6"/>
      <c r="DG248" s="6"/>
      <c r="DH248" s="6"/>
      <c r="DI248" s="6"/>
    </row>
    <row r="249">
      <c r="A249" s="5" t="s">
        <v>103</v>
      </c>
      <c r="B249" s="5" t="s">
        <v>1501</v>
      </c>
      <c r="C249" s="5" t="s">
        <v>992</v>
      </c>
      <c r="D249" s="5">
        <v>10324.0</v>
      </c>
      <c r="E249" s="5" t="s">
        <v>108</v>
      </c>
      <c r="F249" s="5" t="s">
        <v>2303</v>
      </c>
      <c r="G249" s="5" t="s">
        <v>152</v>
      </c>
      <c r="H249" s="5" t="s">
        <v>108</v>
      </c>
      <c r="I249" s="5" t="s">
        <v>153</v>
      </c>
      <c r="J249" s="5" t="s">
        <v>127</v>
      </c>
      <c r="K249" s="5" t="s">
        <v>202</v>
      </c>
      <c r="L249" s="5" t="s">
        <v>108</v>
      </c>
      <c r="M249" s="5" t="s">
        <v>202</v>
      </c>
      <c r="N249" s="5" t="s">
        <v>108</v>
      </c>
      <c r="O249" s="29" t="s">
        <v>2304</v>
      </c>
      <c r="P249" s="5" t="s">
        <v>2305</v>
      </c>
      <c r="Q249" s="5" t="s">
        <v>2306</v>
      </c>
      <c r="R249" s="5" t="s">
        <v>2307</v>
      </c>
      <c r="S249" s="5" t="s">
        <v>108</v>
      </c>
      <c r="T249" s="5" t="s">
        <v>108</v>
      </c>
      <c r="U249" s="5" t="s">
        <v>108</v>
      </c>
      <c r="V249" s="5" t="s">
        <v>108</v>
      </c>
      <c r="W249" s="5" t="s">
        <v>108</v>
      </c>
      <c r="X249" s="5">
        <v>100.0</v>
      </c>
      <c r="Y249" s="5">
        <v>60.0</v>
      </c>
      <c r="Z249" s="5" t="s">
        <v>264</v>
      </c>
      <c r="AA249" s="5" t="s">
        <v>108</v>
      </c>
      <c r="AB249" s="5" t="s">
        <v>108</v>
      </c>
      <c r="AC249" s="5" t="s">
        <v>2308</v>
      </c>
      <c r="AD249" s="5" t="s">
        <v>1516</v>
      </c>
      <c r="AE249" s="5" t="s">
        <v>108</v>
      </c>
      <c r="AF249" s="5" t="s">
        <v>108</v>
      </c>
      <c r="AG249" s="5" t="s">
        <v>108</v>
      </c>
      <c r="AH249" s="5">
        <v>60.0</v>
      </c>
      <c r="AI249" s="5" t="s">
        <v>108</v>
      </c>
      <c r="AJ249" s="5" t="s">
        <v>108</v>
      </c>
      <c r="AK249" s="5" t="s">
        <v>108</v>
      </c>
      <c r="AL249" s="5" t="s">
        <v>108</v>
      </c>
      <c r="AM249" s="5">
        <v>1.0</v>
      </c>
      <c r="AN249" s="5" t="s">
        <v>108</v>
      </c>
      <c r="AO249" s="5" t="s">
        <v>108</v>
      </c>
      <c r="AP249" s="5" t="s">
        <v>108</v>
      </c>
      <c r="AQ249" s="5" t="s">
        <v>108</v>
      </c>
      <c r="AR249" s="5" t="s">
        <v>108</v>
      </c>
      <c r="AS249" s="5" t="s">
        <v>108</v>
      </c>
      <c r="AT249" s="5" t="s">
        <v>108</v>
      </c>
      <c r="AU249" s="5" t="s">
        <v>108</v>
      </c>
      <c r="AV249" s="5" t="s">
        <v>108</v>
      </c>
      <c r="AW249" s="5" t="s">
        <v>108</v>
      </c>
      <c r="AX249" s="5" t="s">
        <v>108</v>
      </c>
      <c r="AY249" s="5" t="s">
        <v>108</v>
      </c>
      <c r="AZ249" s="5" t="s">
        <v>108</v>
      </c>
      <c r="BA249" s="5" t="s">
        <v>108</v>
      </c>
      <c r="BB249" s="5" t="s">
        <v>108</v>
      </c>
      <c r="BC249" s="5" t="s">
        <v>108</v>
      </c>
      <c r="BD249" s="5" t="s">
        <v>108</v>
      </c>
      <c r="BE249" s="5" t="s">
        <v>108</v>
      </c>
      <c r="BF249" s="5" t="s">
        <v>108</v>
      </c>
      <c r="BG249" s="5" t="s">
        <v>108</v>
      </c>
      <c r="BH249" s="5" t="s">
        <v>108</v>
      </c>
      <c r="BI249" s="5" t="s">
        <v>108</v>
      </c>
      <c r="BJ249" s="5" t="s">
        <v>108</v>
      </c>
      <c r="BK249" s="5" t="s">
        <v>108</v>
      </c>
      <c r="BL249" s="5" t="s">
        <v>108</v>
      </c>
      <c r="BM249" s="5" t="s">
        <v>108</v>
      </c>
      <c r="BN249" s="5" t="s">
        <v>108</v>
      </c>
      <c r="BO249" s="5" t="s">
        <v>108</v>
      </c>
      <c r="BP249" s="5" t="s">
        <v>108</v>
      </c>
      <c r="BQ249" s="5" t="s">
        <v>108</v>
      </c>
      <c r="BR249" s="5" t="s">
        <v>108</v>
      </c>
      <c r="BS249" s="5" t="s">
        <v>108</v>
      </c>
      <c r="BT249" s="5" t="s">
        <v>108</v>
      </c>
      <c r="BU249" s="5" t="s">
        <v>2309</v>
      </c>
      <c r="BV249" s="5" t="s">
        <v>108</v>
      </c>
      <c r="BW249" s="5" t="s">
        <v>108</v>
      </c>
      <c r="BX249" s="5" t="s">
        <v>108</v>
      </c>
      <c r="BY249" s="10" t="s">
        <v>108</v>
      </c>
      <c r="BZ249" s="10" t="s">
        <v>108</v>
      </c>
      <c r="CA249" s="5" t="s">
        <v>2310</v>
      </c>
      <c r="CB249" s="5" t="s">
        <v>108</v>
      </c>
      <c r="CC249" s="5" t="s">
        <v>108</v>
      </c>
      <c r="CD249" s="5" t="s">
        <v>108</v>
      </c>
      <c r="CE249" s="5" t="s">
        <v>108</v>
      </c>
      <c r="CF249" s="5" t="s">
        <v>108</v>
      </c>
      <c r="CG249" s="5" t="s">
        <v>108</v>
      </c>
      <c r="CH249" s="5" t="s">
        <v>108</v>
      </c>
      <c r="CI249" s="5" t="s">
        <v>108</v>
      </c>
      <c r="CJ249" s="5" t="s">
        <v>108</v>
      </c>
      <c r="CK249" s="5" t="s">
        <v>108</v>
      </c>
      <c r="CL249" s="5" t="s">
        <v>108</v>
      </c>
      <c r="CM249" s="5" t="s">
        <v>108</v>
      </c>
      <c r="CN249" s="5" t="s">
        <v>108</v>
      </c>
      <c r="CO249" s="5" t="s">
        <v>108</v>
      </c>
      <c r="CP249" s="5" t="s">
        <v>108</v>
      </c>
      <c r="CQ249" s="5" t="s">
        <v>108</v>
      </c>
      <c r="CR249" s="5" t="s">
        <v>108</v>
      </c>
      <c r="CS249" s="5" t="s">
        <v>108</v>
      </c>
      <c r="CT249" s="5" t="s">
        <v>108</v>
      </c>
      <c r="CU249" s="5" t="s">
        <v>108</v>
      </c>
      <c r="CV249" s="5" t="s">
        <v>108</v>
      </c>
      <c r="CW249" s="5" t="s">
        <v>108</v>
      </c>
      <c r="CX249" s="5" t="s">
        <v>108</v>
      </c>
      <c r="CY249" s="13" t="s">
        <v>2311</v>
      </c>
      <c r="CZ249" s="6"/>
      <c r="DA249" s="6"/>
      <c r="DB249" s="6"/>
      <c r="DC249" s="6"/>
      <c r="DD249" s="6"/>
      <c r="DE249" s="6"/>
      <c r="DF249" s="6"/>
      <c r="DG249" s="6"/>
      <c r="DH249" s="6"/>
      <c r="DI249" s="6"/>
    </row>
    <row r="250">
      <c r="A250" s="5" t="s">
        <v>103</v>
      </c>
      <c r="B250" s="5" t="s">
        <v>1501</v>
      </c>
      <c r="C250" s="5" t="s">
        <v>992</v>
      </c>
      <c r="D250" s="5">
        <v>7687.0</v>
      </c>
      <c r="E250" s="5" t="s">
        <v>106</v>
      </c>
      <c r="F250" s="5">
        <v>2003.0</v>
      </c>
      <c r="G250" s="5" t="s">
        <v>200</v>
      </c>
      <c r="H250" s="5" t="s">
        <v>108</v>
      </c>
      <c r="I250" s="5" t="s">
        <v>153</v>
      </c>
      <c r="J250" s="5" t="s">
        <v>127</v>
      </c>
      <c r="K250" s="5" t="s">
        <v>202</v>
      </c>
      <c r="L250" s="5" t="s">
        <v>108</v>
      </c>
      <c r="M250" s="5" t="s">
        <v>108</v>
      </c>
      <c r="N250" s="5">
        <v>1.0</v>
      </c>
      <c r="O250" s="29" t="s">
        <v>2312</v>
      </c>
      <c r="P250" s="5" t="s">
        <v>2313</v>
      </c>
      <c r="Q250" s="5" t="s">
        <v>2314</v>
      </c>
      <c r="R250" s="5" t="s">
        <v>1646</v>
      </c>
      <c r="S250" s="5" t="s">
        <v>2315</v>
      </c>
      <c r="T250" s="5">
        <v>44.5389226</v>
      </c>
      <c r="U250" s="5">
        <v>-118.5900515</v>
      </c>
      <c r="V250" s="5">
        <v>1581.9</v>
      </c>
      <c r="W250" s="5">
        <v>5184.0</v>
      </c>
      <c r="X250" s="5">
        <v>2300.0</v>
      </c>
      <c r="Y250" s="5" t="s">
        <v>108</v>
      </c>
      <c r="Z250" s="5" t="s">
        <v>170</v>
      </c>
      <c r="AA250" s="5" t="s">
        <v>108</v>
      </c>
      <c r="AB250" s="5" t="s">
        <v>108</v>
      </c>
      <c r="AC250" s="5" t="s">
        <v>287</v>
      </c>
      <c r="AD250" s="5" t="s">
        <v>2264</v>
      </c>
      <c r="AE250" s="5" t="s">
        <v>108</v>
      </c>
      <c r="AF250" s="5" t="s">
        <v>108</v>
      </c>
      <c r="AG250" s="5" t="s">
        <v>108</v>
      </c>
      <c r="AH250" s="5">
        <v>10.0</v>
      </c>
      <c r="AI250" s="28">
        <f>CONVERT(AJ250, "ft", "m")</f>
        <v>402.336</v>
      </c>
      <c r="AJ250" s="8">
        <f>5280*0.25</f>
        <v>1320</v>
      </c>
      <c r="AK250" s="24">
        <f>CONVERT(AJ250, "ft", "yd")</f>
        <v>440</v>
      </c>
      <c r="AL250" s="5" t="s">
        <v>108</v>
      </c>
      <c r="AM250" s="5">
        <v>1.0</v>
      </c>
      <c r="AN250" s="5" t="s">
        <v>108</v>
      </c>
      <c r="AO250" s="5" t="s">
        <v>108</v>
      </c>
      <c r="AP250" s="5" t="s">
        <v>108</v>
      </c>
      <c r="AQ250" s="5" t="s">
        <v>108</v>
      </c>
      <c r="AR250" s="5" t="s">
        <v>108</v>
      </c>
      <c r="AS250" s="5" t="s">
        <v>108</v>
      </c>
      <c r="AT250" s="5" t="s">
        <v>108</v>
      </c>
      <c r="AU250" s="5" t="s">
        <v>108</v>
      </c>
      <c r="AV250" s="5" t="s">
        <v>108</v>
      </c>
      <c r="AW250" s="5" t="s">
        <v>108</v>
      </c>
      <c r="AX250" s="5" t="s">
        <v>108</v>
      </c>
      <c r="AY250" s="5" t="s">
        <v>108</v>
      </c>
      <c r="AZ250" s="5" t="s">
        <v>108</v>
      </c>
      <c r="BA250" s="5" t="s">
        <v>108</v>
      </c>
      <c r="BB250" s="5" t="s">
        <v>108</v>
      </c>
      <c r="BC250" s="5" t="s">
        <v>108</v>
      </c>
      <c r="BD250" s="5" t="s">
        <v>108</v>
      </c>
      <c r="BE250" s="5" t="s">
        <v>108</v>
      </c>
      <c r="BF250" s="5" t="s">
        <v>108</v>
      </c>
      <c r="BG250" s="5" t="s">
        <v>108</v>
      </c>
      <c r="BH250" s="5" t="s">
        <v>108</v>
      </c>
      <c r="BI250" s="5" t="s">
        <v>108</v>
      </c>
      <c r="BJ250" s="5" t="s">
        <v>108</v>
      </c>
      <c r="BK250" s="5" t="s">
        <v>108</v>
      </c>
      <c r="BL250" s="5" t="s">
        <v>108</v>
      </c>
      <c r="BM250" s="5" t="s">
        <v>108</v>
      </c>
      <c r="BN250" s="5" t="s">
        <v>108</v>
      </c>
      <c r="BO250" s="5" t="s">
        <v>108</v>
      </c>
      <c r="BP250" s="5" t="s">
        <v>108</v>
      </c>
      <c r="BQ250" s="5" t="s">
        <v>108</v>
      </c>
      <c r="BR250" s="5" t="s">
        <v>108</v>
      </c>
      <c r="BS250" s="5" t="s">
        <v>108</v>
      </c>
      <c r="BT250" s="5" t="s">
        <v>108</v>
      </c>
      <c r="BU250" s="5" t="s">
        <v>108</v>
      </c>
      <c r="BV250" s="5" t="s">
        <v>108</v>
      </c>
      <c r="BW250" s="5" t="s">
        <v>108</v>
      </c>
      <c r="BX250" s="5" t="s">
        <v>108</v>
      </c>
      <c r="BY250" s="10" t="s">
        <v>108</v>
      </c>
      <c r="BZ250" s="10" t="s">
        <v>108</v>
      </c>
      <c r="CA250" s="5" t="s">
        <v>2316</v>
      </c>
      <c r="CB250" s="5" t="s">
        <v>108</v>
      </c>
      <c r="CC250" s="5" t="s">
        <v>108</v>
      </c>
      <c r="CD250" s="5" t="s">
        <v>108</v>
      </c>
      <c r="CE250" s="5" t="s">
        <v>108</v>
      </c>
      <c r="CF250" s="5" t="s">
        <v>108</v>
      </c>
      <c r="CG250" s="5" t="s">
        <v>108</v>
      </c>
      <c r="CH250" s="5" t="s">
        <v>108</v>
      </c>
      <c r="CI250" s="5" t="s">
        <v>108</v>
      </c>
      <c r="CJ250" s="5" t="s">
        <v>108</v>
      </c>
      <c r="CK250" s="5" t="s">
        <v>108</v>
      </c>
      <c r="CL250" s="5" t="s">
        <v>108</v>
      </c>
      <c r="CM250" s="5" t="s">
        <v>108</v>
      </c>
      <c r="CN250" s="5" t="s">
        <v>108</v>
      </c>
      <c r="CO250" s="5" t="s">
        <v>108</v>
      </c>
      <c r="CP250" s="5" t="s">
        <v>108</v>
      </c>
      <c r="CQ250" s="5" t="s">
        <v>108</v>
      </c>
      <c r="CR250" s="5" t="s">
        <v>108</v>
      </c>
      <c r="CS250" s="5" t="s">
        <v>108</v>
      </c>
      <c r="CT250" s="29" t="s">
        <v>2317</v>
      </c>
      <c r="CU250" s="5" t="s">
        <v>121</v>
      </c>
      <c r="CV250" s="5" t="s">
        <v>108</v>
      </c>
      <c r="CW250" s="5" t="s">
        <v>108</v>
      </c>
      <c r="CX250" s="5" t="s">
        <v>108</v>
      </c>
      <c r="CY250" s="13" t="s">
        <v>2318</v>
      </c>
      <c r="CZ250" s="6"/>
      <c r="DA250" s="6"/>
      <c r="DB250" s="6"/>
      <c r="DC250" s="6"/>
      <c r="DD250" s="6"/>
      <c r="DE250" s="6"/>
      <c r="DF250" s="6"/>
      <c r="DG250" s="6"/>
      <c r="DH250" s="6"/>
      <c r="DI250" s="6"/>
    </row>
    <row r="251">
      <c r="A251" s="5" t="s">
        <v>103</v>
      </c>
      <c r="B251" s="5" t="s">
        <v>1501</v>
      </c>
      <c r="C251" s="5" t="s">
        <v>992</v>
      </c>
      <c r="D251" s="5">
        <v>9604.0</v>
      </c>
      <c r="E251" s="5" t="s">
        <v>106</v>
      </c>
      <c r="F251" s="5">
        <v>2004.0</v>
      </c>
      <c r="G251" s="5" t="s">
        <v>138</v>
      </c>
      <c r="H251" s="5" t="s">
        <v>108</v>
      </c>
      <c r="I251" s="5" t="s">
        <v>139</v>
      </c>
      <c r="J251" s="5" t="s">
        <v>110</v>
      </c>
      <c r="K251" s="5" t="s">
        <v>111</v>
      </c>
      <c r="L251" s="5" t="s">
        <v>108</v>
      </c>
      <c r="M251" s="5" t="s">
        <v>112</v>
      </c>
      <c r="N251" s="5">
        <v>1.0</v>
      </c>
      <c r="O251" s="29" t="s">
        <v>2319</v>
      </c>
      <c r="P251" s="5" t="s">
        <v>2320</v>
      </c>
      <c r="Q251" s="5" t="s">
        <v>2321</v>
      </c>
      <c r="R251" s="5" t="s">
        <v>2322</v>
      </c>
      <c r="S251" s="5" t="s">
        <v>2323</v>
      </c>
      <c r="T251" s="5" t="s">
        <v>108</v>
      </c>
      <c r="U251" s="5" t="s">
        <v>108</v>
      </c>
      <c r="V251" s="5" t="s">
        <v>108</v>
      </c>
      <c r="W251" s="5" t="s">
        <v>108</v>
      </c>
      <c r="X251" s="5">
        <v>907.0</v>
      </c>
      <c r="Y251" s="5" t="s">
        <v>108</v>
      </c>
      <c r="Z251" s="5" t="s">
        <v>108</v>
      </c>
      <c r="AA251" s="5" t="s">
        <v>108</v>
      </c>
      <c r="AB251" s="5" t="s">
        <v>108</v>
      </c>
      <c r="AC251" s="5" t="s">
        <v>287</v>
      </c>
      <c r="AD251" s="5" t="s">
        <v>108</v>
      </c>
      <c r="AE251" s="5" t="s">
        <v>108</v>
      </c>
      <c r="AF251" s="5" t="s">
        <v>108</v>
      </c>
      <c r="AG251" s="5" t="s">
        <v>108</v>
      </c>
      <c r="AH251" s="5" t="s">
        <v>108</v>
      </c>
      <c r="AI251" s="5" t="s">
        <v>108</v>
      </c>
      <c r="AJ251" s="5" t="s">
        <v>108</v>
      </c>
      <c r="AK251" s="5" t="s">
        <v>108</v>
      </c>
      <c r="AL251" s="5" t="s">
        <v>108</v>
      </c>
      <c r="AM251" s="5">
        <v>1.0</v>
      </c>
      <c r="AN251" s="5">
        <v>7.5</v>
      </c>
      <c r="AO251" s="5" t="s">
        <v>108</v>
      </c>
      <c r="AP251" s="5" t="s">
        <v>108</v>
      </c>
      <c r="AQ251" s="5" t="s">
        <v>108</v>
      </c>
      <c r="AR251" s="5" t="s">
        <v>108</v>
      </c>
      <c r="AS251" s="5" t="s">
        <v>108</v>
      </c>
      <c r="AT251" s="5" t="s">
        <v>108</v>
      </c>
      <c r="AU251" s="5" t="s">
        <v>108</v>
      </c>
      <c r="AV251" s="5" t="s">
        <v>108</v>
      </c>
      <c r="AW251" s="5" t="s">
        <v>289</v>
      </c>
      <c r="AX251" s="5" t="s">
        <v>108</v>
      </c>
      <c r="AY251" s="5" t="s">
        <v>108</v>
      </c>
      <c r="AZ251" s="5" t="s">
        <v>108</v>
      </c>
      <c r="BA251" s="5" t="s">
        <v>108</v>
      </c>
      <c r="BB251" s="5" t="s">
        <v>108</v>
      </c>
      <c r="BC251" s="5" t="s">
        <v>108</v>
      </c>
      <c r="BD251" s="5" t="s">
        <v>108</v>
      </c>
      <c r="BE251" s="5" t="s">
        <v>108</v>
      </c>
      <c r="BF251" s="5" t="s">
        <v>108</v>
      </c>
      <c r="BG251" s="5" t="s">
        <v>108</v>
      </c>
      <c r="BH251" s="5" t="s">
        <v>108</v>
      </c>
      <c r="BI251" s="5" t="s">
        <v>108</v>
      </c>
      <c r="BJ251" s="5" t="s">
        <v>108</v>
      </c>
      <c r="BK251" s="5" t="s">
        <v>108</v>
      </c>
      <c r="BL251" s="5" t="s">
        <v>108</v>
      </c>
      <c r="BM251" s="5" t="s">
        <v>108</v>
      </c>
      <c r="BN251" s="5" t="s">
        <v>108</v>
      </c>
      <c r="BO251" s="5" t="s">
        <v>108</v>
      </c>
      <c r="BP251" s="5" t="s">
        <v>108</v>
      </c>
      <c r="BQ251" s="5" t="s">
        <v>108</v>
      </c>
      <c r="BR251" s="5" t="s">
        <v>108</v>
      </c>
      <c r="BS251" s="5" t="s">
        <v>108</v>
      </c>
      <c r="BT251" s="5" t="s">
        <v>108</v>
      </c>
      <c r="BU251" s="5" t="s">
        <v>120</v>
      </c>
      <c r="BV251" s="5" t="s">
        <v>121</v>
      </c>
      <c r="BW251" s="5" t="s">
        <v>108</v>
      </c>
      <c r="BX251" s="5" t="s">
        <v>108</v>
      </c>
      <c r="BY251" s="10" t="s">
        <v>108</v>
      </c>
      <c r="BZ251" s="10" t="s">
        <v>108</v>
      </c>
      <c r="CA251" s="5" t="s">
        <v>108</v>
      </c>
      <c r="CB251" s="5" t="s">
        <v>108</v>
      </c>
      <c r="CC251" s="5" t="s">
        <v>108</v>
      </c>
      <c r="CD251" s="5" t="s">
        <v>108</v>
      </c>
      <c r="CE251" s="5" t="s">
        <v>108</v>
      </c>
      <c r="CF251" s="5" t="s">
        <v>108</v>
      </c>
      <c r="CG251" s="5" t="s">
        <v>108</v>
      </c>
      <c r="CH251" s="5" t="s">
        <v>108</v>
      </c>
      <c r="CI251" s="5" t="s">
        <v>108</v>
      </c>
      <c r="CJ251" s="5" t="s">
        <v>108</v>
      </c>
      <c r="CK251" s="5" t="s">
        <v>108</v>
      </c>
      <c r="CL251" s="5" t="s">
        <v>108</v>
      </c>
      <c r="CM251" s="5" t="s">
        <v>108</v>
      </c>
      <c r="CN251" s="5" t="s">
        <v>108</v>
      </c>
      <c r="CO251" s="5" t="s">
        <v>108</v>
      </c>
      <c r="CP251" s="5" t="s">
        <v>108</v>
      </c>
      <c r="CQ251" s="5" t="s">
        <v>108</v>
      </c>
      <c r="CR251" s="5" t="s">
        <v>108</v>
      </c>
      <c r="CS251" s="5" t="s">
        <v>108</v>
      </c>
      <c r="CT251" s="29" t="s">
        <v>2324</v>
      </c>
      <c r="CU251" s="5" t="s">
        <v>108</v>
      </c>
      <c r="CV251" s="5" t="s">
        <v>108</v>
      </c>
      <c r="CW251" s="5" t="s">
        <v>108</v>
      </c>
      <c r="CX251" s="5" t="s">
        <v>108</v>
      </c>
      <c r="CY251" s="13" t="s">
        <v>2325</v>
      </c>
      <c r="CZ251" s="6"/>
      <c r="DA251" s="6"/>
      <c r="DB251" s="6"/>
      <c r="DC251" s="6"/>
      <c r="DD251" s="6"/>
      <c r="DE251" s="6"/>
      <c r="DF251" s="6"/>
      <c r="DG251" s="6"/>
      <c r="DH251" s="6"/>
      <c r="DI251" s="6"/>
    </row>
    <row r="252">
      <c r="A252" s="5" t="s">
        <v>103</v>
      </c>
      <c r="B252" s="5" t="s">
        <v>1501</v>
      </c>
      <c r="C252" s="5" t="s">
        <v>2326</v>
      </c>
      <c r="D252" s="5">
        <v>669.0</v>
      </c>
      <c r="E252" s="5" t="s">
        <v>108</v>
      </c>
      <c r="F252" s="5">
        <v>1975.0</v>
      </c>
      <c r="G252" s="5" t="s">
        <v>244</v>
      </c>
      <c r="H252" s="5" t="s">
        <v>108</v>
      </c>
      <c r="I252" s="5" t="s">
        <v>139</v>
      </c>
      <c r="J252" s="5" t="s">
        <v>127</v>
      </c>
      <c r="K252" s="5" t="s">
        <v>202</v>
      </c>
      <c r="L252" s="5" t="s">
        <v>628</v>
      </c>
      <c r="M252" s="5" t="s">
        <v>375</v>
      </c>
      <c r="N252" s="5">
        <v>2.0</v>
      </c>
      <c r="O252" s="29" t="s">
        <v>2327</v>
      </c>
      <c r="P252" s="5" t="s">
        <v>2328</v>
      </c>
      <c r="Q252" s="5" t="s">
        <v>2329</v>
      </c>
      <c r="R252" s="5" t="s">
        <v>2094</v>
      </c>
      <c r="S252" s="5" t="s">
        <v>2330</v>
      </c>
      <c r="T252" s="5" t="s">
        <v>108</v>
      </c>
      <c r="U252" s="5" t="s">
        <v>108</v>
      </c>
      <c r="V252" s="5" t="s">
        <v>108</v>
      </c>
      <c r="W252" s="5">
        <v>7000.0</v>
      </c>
      <c r="X252" s="5">
        <v>207.0</v>
      </c>
      <c r="Y252" s="5" t="s">
        <v>108</v>
      </c>
      <c r="Z252" s="5" t="s">
        <v>108</v>
      </c>
      <c r="AA252" s="5" t="s">
        <v>108</v>
      </c>
      <c r="AB252" s="5" t="s">
        <v>108</v>
      </c>
      <c r="AC252" s="5" t="s">
        <v>2331</v>
      </c>
      <c r="AD252" s="5" t="s">
        <v>2332</v>
      </c>
      <c r="AE252" s="5" t="s">
        <v>108</v>
      </c>
      <c r="AF252" s="5" t="s">
        <v>108</v>
      </c>
      <c r="AG252" s="5" t="s">
        <v>108</v>
      </c>
      <c r="AH252" s="5" t="s">
        <v>108</v>
      </c>
      <c r="AI252" s="15" t="s">
        <v>108</v>
      </c>
      <c r="AJ252" s="22" t="s">
        <v>108</v>
      </c>
      <c r="AK252" s="25" t="s">
        <v>108</v>
      </c>
      <c r="AL252" s="5" t="s">
        <v>121</v>
      </c>
      <c r="AM252" s="5" t="s">
        <v>108</v>
      </c>
      <c r="AN252" s="5" t="s">
        <v>108</v>
      </c>
      <c r="AO252" s="5" t="s">
        <v>108</v>
      </c>
      <c r="AP252" s="5" t="s">
        <v>108</v>
      </c>
      <c r="AQ252" s="5" t="s">
        <v>108</v>
      </c>
      <c r="AR252" s="5" t="s">
        <v>108</v>
      </c>
      <c r="AS252" s="5" t="s">
        <v>108</v>
      </c>
      <c r="AT252" s="5" t="s">
        <v>108</v>
      </c>
      <c r="AU252" s="5" t="s">
        <v>108</v>
      </c>
      <c r="AV252" s="5" t="s">
        <v>108</v>
      </c>
      <c r="AW252" s="5" t="s">
        <v>108</v>
      </c>
      <c r="AX252" s="5" t="s">
        <v>108</v>
      </c>
      <c r="AY252" s="5" t="s">
        <v>108</v>
      </c>
      <c r="AZ252" s="5" t="s">
        <v>108</v>
      </c>
      <c r="BA252" s="5" t="s">
        <v>108</v>
      </c>
      <c r="BB252" s="5" t="s">
        <v>108</v>
      </c>
      <c r="BC252" s="5" t="s">
        <v>108</v>
      </c>
      <c r="BD252" s="5" t="s">
        <v>108</v>
      </c>
      <c r="BE252" s="5" t="s">
        <v>108</v>
      </c>
      <c r="BF252" s="5" t="s">
        <v>108</v>
      </c>
      <c r="BG252" s="5" t="s">
        <v>108</v>
      </c>
      <c r="BH252" s="5" t="s">
        <v>108</v>
      </c>
      <c r="BI252" s="5" t="s">
        <v>108</v>
      </c>
      <c r="BJ252" s="5" t="s">
        <v>108</v>
      </c>
      <c r="BK252" s="5" t="s">
        <v>108</v>
      </c>
      <c r="BL252" s="5" t="s">
        <v>108</v>
      </c>
      <c r="BM252" s="5" t="s">
        <v>108</v>
      </c>
      <c r="BN252" s="5" t="s">
        <v>108</v>
      </c>
      <c r="BO252" s="5" t="s">
        <v>108</v>
      </c>
      <c r="BP252" s="5" t="s">
        <v>108</v>
      </c>
      <c r="BQ252" s="5" t="s">
        <v>108</v>
      </c>
      <c r="BR252" s="5" t="s">
        <v>108</v>
      </c>
      <c r="BS252" s="5" t="s">
        <v>108</v>
      </c>
      <c r="BT252" s="5" t="s">
        <v>108</v>
      </c>
      <c r="BU252" s="5" t="s">
        <v>2089</v>
      </c>
      <c r="BV252" s="5" t="s">
        <v>108</v>
      </c>
      <c r="BW252" s="5" t="s">
        <v>108</v>
      </c>
      <c r="BX252" s="5" t="s">
        <v>108</v>
      </c>
      <c r="BY252" s="10" t="s">
        <v>108</v>
      </c>
      <c r="BZ252" s="10" t="s">
        <v>108</v>
      </c>
      <c r="CA252" s="5" t="s">
        <v>371</v>
      </c>
      <c r="CB252" s="5" t="s">
        <v>108</v>
      </c>
      <c r="CC252" s="5" t="s">
        <v>108</v>
      </c>
      <c r="CD252" s="5" t="s">
        <v>108</v>
      </c>
      <c r="CE252" s="5" t="s">
        <v>108</v>
      </c>
      <c r="CF252" s="5" t="s">
        <v>108</v>
      </c>
      <c r="CG252" s="5" t="s">
        <v>108</v>
      </c>
      <c r="CH252" s="5" t="s">
        <v>108</v>
      </c>
      <c r="CI252" s="5" t="s">
        <v>108</v>
      </c>
      <c r="CJ252" s="5" t="s">
        <v>108</v>
      </c>
      <c r="CK252" s="5" t="s">
        <v>108</v>
      </c>
      <c r="CL252" s="5" t="s">
        <v>108</v>
      </c>
      <c r="CM252" s="5" t="s">
        <v>108</v>
      </c>
      <c r="CN252" s="5" t="s">
        <v>108</v>
      </c>
      <c r="CO252" s="5" t="s">
        <v>108</v>
      </c>
      <c r="CP252" s="5" t="s">
        <v>108</v>
      </c>
      <c r="CQ252" s="5" t="s">
        <v>108</v>
      </c>
      <c r="CR252" s="5" t="s">
        <v>108</v>
      </c>
      <c r="CS252" s="5" t="s">
        <v>2333</v>
      </c>
      <c r="CT252" s="5" t="s">
        <v>108</v>
      </c>
      <c r="CU252" s="5" t="s">
        <v>108</v>
      </c>
      <c r="CV252" s="5" t="s">
        <v>108</v>
      </c>
      <c r="CW252" s="5" t="s">
        <v>108</v>
      </c>
      <c r="CX252" s="5" t="s">
        <v>108</v>
      </c>
      <c r="CY252" s="13" t="s">
        <v>2334</v>
      </c>
      <c r="CZ252" s="6"/>
      <c r="DA252" s="6"/>
      <c r="DB252" s="6"/>
      <c r="DC252" s="6"/>
      <c r="DD252" s="6"/>
      <c r="DE252" s="6"/>
      <c r="DF252" s="6"/>
      <c r="DG252" s="6"/>
      <c r="DH252" s="6"/>
      <c r="DI252" s="6"/>
    </row>
    <row r="253">
      <c r="A253" s="5" t="s">
        <v>103</v>
      </c>
      <c r="B253" s="5" t="s">
        <v>1501</v>
      </c>
      <c r="C253" s="5" t="s">
        <v>2326</v>
      </c>
      <c r="D253" s="5">
        <v>6584.0</v>
      </c>
      <c r="E253" s="5" t="s">
        <v>108</v>
      </c>
      <c r="F253" s="5">
        <v>2003.0</v>
      </c>
      <c r="G253" s="5" t="s">
        <v>152</v>
      </c>
      <c r="H253" s="5">
        <v>2.0</v>
      </c>
      <c r="I253" s="5" t="s">
        <v>153</v>
      </c>
      <c r="J253" s="5" t="s">
        <v>127</v>
      </c>
      <c r="K253" s="5" t="s">
        <v>202</v>
      </c>
      <c r="L253" s="5" t="s">
        <v>108</v>
      </c>
      <c r="M253" s="5" t="s">
        <v>108</v>
      </c>
      <c r="N253" s="5">
        <v>1.0</v>
      </c>
      <c r="O253" s="29" t="s">
        <v>2335</v>
      </c>
      <c r="P253" s="5" t="s">
        <v>2336</v>
      </c>
      <c r="Q253" s="5" t="s">
        <v>2329</v>
      </c>
      <c r="R253" s="5" t="s">
        <v>2337</v>
      </c>
      <c r="S253" s="5" t="s">
        <v>2338</v>
      </c>
      <c r="T253" s="5">
        <v>43.7984366</v>
      </c>
      <c r="U253" s="5">
        <v>-118.7698519</v>
      </c>
      <c r="V253" s="5">
        <v>1632.9</v>
      </c>
      <c r="W253" s="5">
        <v>5353.0</v>
      </c>
      <c r="X253" s="5">
        <v>1900.0</v>
      </c>
      <c r="Y253" s="5" t="s">
        <v>193</v>
      </c>
      <c r="Z253" s="5" t="s">
        <v>170</v>
      </c>
      <c r="AA253" s="5" t="s">
        <v>159</v>
      </c>
      <c r="AB253" s="5">
        <v>8.0</v>
      </c>
      <c r="AC253" s="5" t="s">
        <v>2339</v>
      </c>
      <c r="AD253" s="5" t="s">
        <v>2340</v>
      </c>
      <c r="AE253" s="5" t="s">
        <v>108</v>
      </c>
      <c r="AF253" s="5" t="s">
        <v>108</v>
      </c>
      <c r="AG253" s="5" t="s">
        <v>108</v>
      </c>
      <c r="AH253" s="5">
        <v>60.0</v>
      </c>
      <c r="AI253" s="28">
        <f t="shared" ref="AI253:AI255" si="60">CONVERT(AJ253, "ft", "m")</f>
        <v>304.8</v>
      </c>
      <c r="AJ253" s="22">
        <v>1000.0</v>
      </c>
      <c r="AK253" s="24">
        <f t="shared" ref="AK253:AK255" si="61">CONVERT(AJ253, "ft", "yd")</f>
        <v>333.3333333</v>
      </c>
      <c r="AL253" s="5" t="s">
        <v>108</v>
      </c>
      <c r="AM253" s="5">
        <v>1.0</v>
      </c>
      <c r="AN253" s="5" t="s">
        <v>108</v>
      </c>
      <c r="AO253" s="5" t="s">
        <v>108</v>
      </c>
      <c r="AP253" s="5" t="s">
        <v>108</v>
      </c>
      <c r="AQ253" s="5" t="s">
        <v>108</v>
      </c>
      <c r="AR253" s="5" t="s">
        <v>108</v>
      </c>
      <c r="AS253" s="5" t="s">
        <v>108</v>
      </c>
      <c r="AT253" s="5" t="s">
        <v>108</v>
      </c>
      <c r="AU253" s="5" t="s">
        <v>108</v>
      </c>
      <c r="AV253" s="5" t="s">
        <v>108</v>
      </c>
      <c r="AW253" s="5" t="s">
        <v>108</v>
      </c>
      <c r="AX253" s="5" t="s">
        <v>108</v>
      </c>
      <c r="AY253" s="5" t="s">
        <v>108</v>
      </c>
      <c r="AZ253" s="5" t="s">
        <v>108</v>
      </c>
      <c r="BA253" s="5" t="s">
        <v>108</v>
      </c>
      <c r="BB253" s="5" t="s">
        <v>108</v>
      </c>
      <c r="BC253" s="5" t="s">
        <v>108</v>
      </c>
      <c r="BD253" s="5" t="s">
        <v>108</v>
      </c>
      <c r="BE253" s="5" t="s">
        <v>108</v>
      </c>
      <c r="BF253" s="5" t="s">
        <v>108</v>
      </c>
      <c r="BG253" s="5" t="s">
        <v>108</v>
      </c>
      <c r="BH253" s="5" t="s">
        <v>108</v>
      </c>
      <c r="BI253" s="5" t="s">
        <v>108</v>
      </c>
      <c r="BJ253" s="5" t="s">
        <v>108</v>
      </c>
      <c r="BK253" s="5" t="s">
        <v>108</v>
      </c>
      <c r="BL253" s="5" t="s">
        <v>108</v>
      </c>
      <c r="BM253" s="5" t="s">
        <v>108</v>
      </c>
      <c r="BN253" s="5" t="s">
        <v>108</v>
      </c>
      <c r="BO253" s="5" t="s">
        <v>108</v>
      </c>
      <c r="BP253" s="5" t="s">
        <v>108</v>
      </c>
      <c r="BQ253" s="5" t="s">
        <v>108</v>
      </c>
      <c r="BR253" s="5" t="s">
        <v>108</v>
      </c>
      <c r="BS253" s="5" t="s">
        <v>108</v>
      </c>
      <c r="BT253" s="5" t="s">
        <v>108</v>
      </c>
      <c r="BU253" s="5" t="s">
        <v>108</v>
      </c>
      <c r="BV253" s="5" t="s">
        <v>108</v>
      </c>
      <c r="BW253" s="5" t="s">
        <v>108</v>
      </c>
      <c r="BX253" s="5" t="s">
        <v>108</v>
      </c>
      <c r="BY253" s="10" t="s">
        <v>108</v>
      </c>
      <c r="BZ253" s="10" t="s">
        <v>108</v>
      </c>
      <c r="CA253" s="5" t="s">
        <v>371</v>
      </c>
      <c r="CB253" s="5" t="s">
        <v>108</v>
      </c>
      <c r="CC253" s="5" t="s">
        <v>108</v>
      </c>
      <c r="CD253" s="5" t="s">
        <v>108</v>
      </c>
      <c r="CE253" s="5" t="s">
        <v>108</v>
      </c>
      <c r="CF253" s="5" t="s">
        <v>108</v>
      </c>
      <c r="CG253" s="5" t="s">
        <v>108</v>
      </c>
      <c r="CH253" s="5" t="s">
        <v>108</v>
      </c>
      <c r="CI253" s="5" t="s">
        <v>108</v>
      </c>
      <c r="CJ253" s="5" t="s">
        <v>108</v>
      </c>
      <c r="CK253" s="5" t="s">
        <v>108</v>
      </c>
      <c r="CL253" s="5" t="s">
        <v>108</v>
      </c>
      <c r="CM253" s="5" t="s">
        <v>108</v>
      </c>
      <c r="CN253" s="5" t="s">
        <v>108</v>
      </c>
      <c r="CO253" s="5" t="s">
        <v>108</v>
      </c>
      <c r="CP253" s="5" t="s">
        <v>108</v>
      </c>
      <c r="CQ253" s="5" t="s">
        <v>108</v>
      </c>
      <c r="CR253" s="5" t="s">
        <v>108</v>
      </c>
      <c r="CS253" s="5" t="s">
        <v>108</v>
      </c>
      <c r="CT253" s="29" t="s">
        <v>2341</v>
      </c>
      <c r="CU253" s="5" t="s">
        <v>121</v>
      </c>
      <c r="CV253" s="5" t="s">
        <v>108</v>
      </c>
      <c r="CW253" s="5" t="s">
        <v>108</v>
      </c>
      <c r="CX253" s="5" t="s">
        <v>108</v>
      </c>
      <c r="CY253" s="13" t="s">
        <v>2342</v>
      </c>
      <c r="CZ253" s="6"/>
      <c r="DA253" s="6"/>
      <c r="DB253" s="6"/>
      <c r="DC253" s="6"/>
      <c r="DD253" s="6"/>
      <c r="DE253" s="6"/>
      <c r="DF253" s="6"/>
      <c r="DG253" s="6"/>
      <c r="DH253" s="6"/>
      <c r="DI253" s="6"/>
    </row>
    <row r="254">
      <c r="A254" s="5" t="s">
        <v>103</v>
      </c>
      <c r="B254" s="5" t="s">
        <v>1501</v>
      </c>
      <c r="C254" s="5" t="s">
        <v>2343</v>
      </c>
      <c r="D254" s="5">
        <v>5816.0</v>
      </c>
      <c r="E254" s="5" t="s">
        <v>108</v>
      </c>
      <c r="F254" s="5">
        <v>1968.0</v>
      </c>
      <c r="G254" s="5" t="s">
        <v>108</v>
      </c>
      <c r="H254" s="5" t="s">
        <v>108</v>
      </c>
      <c r="I254" s="5" t="s">
        <v>153</v>
      </c>
      <c r="J254" s="5" t="s">
        <v>127</v>
      </c>
      <c r="K254" s="5" t="s">
        <v>111</v>
      </c>
      <c r="L254" s="5" t="s">
        <v>108</v>
      </c>
      <c r="M254" s="5" t="s">
        <v>112</v>
      </c>
      <c r="N254" s="5">
        <v>1.0</v>
      </c>
      <c r="O254" s="29" t="s">
        <v>2344</v>
      </c>
      <c r="P254" s="5" t="s">
        <v>108</v>
      </c>
      <c r="Q254" s="5" t="s">
        <v>1610</v>
      </c>
      <c r="R254" s="5" t="s">
        <v>108</v>
      </c>
      <c r="S254" s="5" t="s">
        <v>108</v>
      </c>
      <c r="T254" s="5" t="s">
        <v>108</v>
      </c>
      <c r="U254" s="5" t="s">
        <v>108</v>
      </c>
      <c r="V254" s="5" t="s">
        <v>108</v>
      </c>
      <c r="W254" s="5">
        <v>3500.0</v>
      </c>
      <c r="X254" s="5">
        <v>2230.0</v>
      </c>
      <c r="Y254" s="5" t="s">
        <v>108</v>
      </c>
      <c r="Z254" s="5" t="s">
        <v>170</v>
      </c>
      <c r="AA254" s="5" t="s">
        <v>108</v>
      </c>
      <c r="AB254" s="5" t="s">
        <v>108</v>
      </c>
      <c r="AC254" s="5" t="s">
        <v>2345</v>
      </c>
      <c r="AD254" s="5" t="s">
        <v>2346</v>
      </c>
      <c r="AE254" s="5" t="s">
        <v>108</v>
      </c>
      <c r="AF254" s="5" t="s">
        <v>108</v>
      </c>
      <c r="AG254" s="5" t="s">
        <v>108</v>
      </c>
      <c r="AH254" s="5">
        <v>10.0</v>
      </c>
      <c r="AI254" s="28">
        <f t="shared" si="60"/>
        <v>6.096</v>
      </c>
      <c r="AJ254" s="22">
        <v>20.0</v>
      </c>
      <c r="AK254" s="24">
        <f t="shared" si="61"/>
        <v>6.666666667</v>
      </c>
      <c r="AL254" s="5" t="s">
        <v>121</v>
      </c>
      <c r="AM254" s="5">
        <v>1.0</v>
      </c>
      <c r="AN254" s="5">
        <v>8.0</v>
      </c>
      <c r="AO254" s="5" t="s">
        <v>108</v>
      </c>
      <c r="AP254" s="5" t="s">
        <v>108</v>
      </c>
      <c r="AQ254" s="5" t="s">
        <v>108</v>
      </c>
      <c r="AR254" s="5" t="s">
        <v>108</v>
      </c>
      <c r="AS254" s="5" t="s">
        <v>108</v>
      </c>
      <c r="AT254" s="5" t="s">
        <v>108</v>
      </c>
      <c r="AU254" s="5" t="s">
        <v>108</v>
      </c>
      <c r="AV254" s="5" t="s">
        <v>108</v>
      </c>
      <c r="AW254" s="5" t="s">
        <v>289</v>
      </c>
      <c r="AX254" s="5" t="s">
        <v>108</v>
      </c>
      <c r="AY254" s="5" t="s">
        <v>108</v>
      </c>
      <c r="AZ254" s="5" t="s">
        <v>108</v>
      </c>
      <c r="BA254" s="5" t="s">
        <v>108</v>
      </c>
      <c r="BB254" s="5" t="s">
        <v>2347</v>
      </c>
      <c r="BC254" s="5" t="s">
        <v>108</v>
      </c>
      <c r="BD254" s="5" t="s">
        <v>108</v>
      </c>
      <c r="BE254" s="5" t="s">
        <v>108</v>
      </c>
      <c r="BF254" s="5" t="s">
        <v>108</v>
      </c>
      <c r="BG254" s="5" t="s">
        <v>108</v>
      </c>
      <c r="BH254" s="5" t="s">
        <v>108</v>
      </c>
      <c r="BI254" s="5" t="s">
        <v>108</v>
      </c>
      <c r="BJ254" s="5" t="s">
        <v>108</v>
      </c>
      <c r="BK254" s="5" t="s">
        <v>108</v>
      </c>
      <c r="BL254" s="5" t="s">
        <v>108</v>
      </c>
      <c r="BM254" s="5" t="s">
        <v>108</v>
      </c>
      <c r="BN254" s="5" t="s">
        <v>108</v>
      </c>
      <c r="BO254" s="5" t="s">
        <v>108</v>
      </c>
      <c r="BP254" s="5" t="s">
        <v>108</v>
      </c>
      <c r="BQ254" s="5" t="s">
        <v>108</v>
      </c>
      <c r="BR254" s="5" t="s">
        <v>121</v>
      </c>
      <c r="BS254" s="5" t="s">
        <v>2348</v>
      </c>
      <c r="BT254" s="5" t="s">
        <v>108</v>
      </c>
      <c r="BU254" s="5" t="s">
        <v>2349</v>
      </c>
      <c r="BV254" s="5" t="s">
        <v>108</v>
      </c>
      <c r="BW254" s="5" t="s">
        <v>108</v>
      </c>
      <c r="BX254" s="5" t="s">
        <v>108</v>
      </c>
      <c r="BY254" s="10" t="s">
        <v>108</v>
      </c>
      <c r="BZ254" s="10" t="s">
        <v>108</v>
      </c>
      <c r="CA254" s="5" t="s">
        <v>108</v>
      </c>
      <c r="CB254" s="5" t="s">
        <v>108</v>
      </c>
      <c r="CC254" s="5" t="s">
        <v>108</v>
      </c>
      <c r="CD254" s="5" t="s">
        <v>108</v>
      </c>
      <c r="CE254" s="5" t="s">
        <v>108</v>
      </c>
      <c r="CF254" s="5" t="s">
        <v>108</v>
      </c>
      <c r="CG254" s="5" t="s">
        <v>108</v>
      </c>
      <c r="CH254" s="5" t="s">
        <v>108</v>
      </c>
      <c r="CI254" s="5" t="s">
        <v>108</v>
      </c>
      <c r="CJ254" s="5" t="s">
        <v>108</v>
      </c>
      <c r="CK254" s="5" t="s">
        <v>108</v>
      </c>
      <c r="CL254" s="5" t="s">
        <v>108</v>
      </c>
      <c r="CM254" s="5" t="s">
        <v>108</v>
      </c>
      <c r="CN254" s="5" t="s">
        <v>108</v>
      </c>
      <c r="CO254" s="5" t="s">
        <v>108</v>
      </c>
      <c r="CP254" s="5" t="s">
        <v>108</v>
      </c>
      <c r="CQ254" s="5" t="s">
        <v>108</v>
      </c>
      <c r="CR254" s="5" t="s">
        <v>108</v>
      </c>
      <c r="CS254" s="5" t="s">
        <v>108</v>
      </c>
      <c r="CT254" s="29" t="s">
        <v>2350</v>
      </c>
      <c r="CU254" s="5" t="s">
        <v>108</v>
      </c>
      <c r="CV254" s="5" t="s">
        <v>108</v>
      </c>
      <c r="CW254" s="5" t="s">
        <v>108</v>
      </c>
      <c r="CX254" s="5" t="s">
        <v>108</v>
      </c>
      <c r="CY254" s="13" t="s">
        <v>2351</v>
      </c>
      <c r="CZ254" s="6"/>
      <c r="DA254" s="6"/>
      <c r="DB254" s="6"/>
      <c r="DC254" s="6"/>
      <c r="DD254" s="6"/>
      <c r="DE254" s="6"/>
      <c r="DF254" s="6"/>
      <c r="DG254" s="6"/>
      <c r="DH254" s="6"/>
      <c r="DI254" s="6"/>
    </row>
    <row r="255">
      <c r="A255" s="5" t="s">
        <v>103</v>
      </c>
      <c r="B255" s="5" t="s">
        <v>1501</v>
      </c>
      <c r="C255" s="5" t="s">
        <v>2343</v>
      </c>
      <c r="D255" s="5">
        <v>3050.0</v>
      </c>
      <c r="E255" s="5" t="s">
        <v>108</v>
      </c>
      <c r="F255" s="5">
        <v>1970.0</v>
      </c>
      <c r="G255" s="5" t="s">
        <v>497</v>
      </c>
      <c r="H255" s="5" t="s">
        <v>108</v>
      </c>
      <c r="I255" s="5" t="s">
        <v>139</v>
      </c>
      <c r="J255" s="5" t="s">
        <v>110</v>
      </c>
      <c r="K255" s="5" t="s">
        <v>111</v>
      </c>
      <c r="L255" s="5" t="s">
        <v>108</v>
      </c>
      <c r="M255" s="5" t="s">
        <v>140</v>
      </c>
      <c r="N255" s="5">
        <v>1.0</v>
      </c>
      <c r="O255" s="29" t="s">
        <v>2352</v>
      </c>
      <c r="P255" s="5" t="s">
        <v>108</v>
      </c>
      <c r="Q255" s="5" t="s">
        <v>2343</v>
      </c>
      <c r="R255" s="5" t="s">
        <v>404</v>
      </c>
      <c r="S255" s="5" t="s">
        <v>108</v>
      </c>
      <c r="T255" s="5" t="s">
        <v>108</v>
      </c>
      <c r="U255" s="5" t="s">
        <v>108</v>
      </c>
      <c r="V255" s="5" t="s">
        <v>108</v>
      </c>
      <c r="W255" s="5" t="s">
        <v>108</v>
      </c>
      <c r="X255" s="5">
        <v>1400.0</v>
      </c>
      <c r="Y255" s="5">
        <v>50.0</v>
      </c>
      <c r="Z255" s="5" t="s">
        <v>170</v>
      </c>
      <c r="AA255" s="5" t="s">
        <v>108</v>
      </c>
      <c r="AB255" s="5" t="s">
        <v>108</v>
      </c>
      <c r="AC255" s="5" t="s">
        <v>2353</v>
      </c>
      <c r="AD255" s="5" t="s">
        <v>2284</v>
      </c>
      <c r="AE255" s="5" t="s">
        <v>108</v>
      </c>
      <c r="AF255" s="5" t="s">
        <v>108</v>
      </c>
      <c r="AG255" s="5" t="s">
        <v>108</v>
      </c>
      <c r="AH255" s="5" t="s">
        <v>108</v>
      </c>
      <c r="AI255" s="28">
        <f t="shared" si="60"/>
        <v>15.24</v>
      </c>
      <c r="AJ255" s="22">
        <v>50.0</v>
      </c>
      <c r="AK255" s="24">
        <f t="shared" si="61"/>
        <v>16.66666667</v>
      </c>
      <c r="AL255" s="5" t="s">
        <v>108</v>
      </c>
      <c r="AM255" s="5">
        <v>1.0</v>
      </c>
      <c r="AN255" s="5" t="s">
        <v>108</v>
      </c>
      <c r="AO255" s="5" t="s">
        <v>108</v>
      </c>
      <c r="AP255" s="5" t="s">
        <v>108</v>
      </c>
      <c r="AQ255" s="5" t="s">
        <v>108</v>
      </c>
      <c r="AR255" s="5" t="s">
        <v>108</v>
      </c>
      <c r="AS255" s="5" t="s">
        <v>108</v>
      </c>
      <c r="AT255" s="5" t="s">
        <v>108</v>
      </c>
      <c r="AU255" s="5" t="s">
        <v>108</v>
      </c>
      <c r="AV255" s="5" t="s">
        <v>108</v>
      </c>
      <c r="AW255" s="5" t="s">
        <v>108</v>
      </c>
      <c r="AX255" s="5" t="s">
        <v>108</v>
      </c>
      <c r="AY255" s="5" t="s">
        <v>108</v>
      </c>
      <c r="AZ255" s="5" t="s">
        <v>108</v>
      </c>
      <c r="BA255" s="5" t="s">
        <v>108</v>
      </c>
      <c r="BB255" s="5" t="s">
        <v>108</v>
      </c>
      <c r="BC255" s="5" t="s">
        <v>108</v>
      </c>
      <c r="BD255" s="5" t="s">
        <v>108</v>
      </c>
      <c r="BE255" s="5" t="s">
        <v>108</v>
      </c>
      <c r="BF255" s="5" t="s">
        <v>108</v>
      </c>
      <c r="BG255" s="5" t="s">
        <v>108</v>
      </c>
      <c r="BH255" s="5" t="s">
        <v>108</v>
      </c>
      <c r="BI255" s="5" t="s">
        <v>108</v>
      </c>
      <c r="BJ255" s="5" t="s">
        <v>108</v>
      </c>
      <c r="BK255" s="5" t="s">
        <v>108</v>
      </c>
      <c r="BL255" s="5" t="s">
        <v>108</v>
      </c>
      <c r="BM255" s="5" t="s">
        <v>108</v>
      </c>
      <c r="BN255" s="5" t="s">
        <v>108</v>
      </c>
      <c r="BO255" s="5" t="s">
        <v>108</v>
      </c>
      <c r="BP255" s="5" t="s">
        <v>2354</v>
      </c>
      <c r="BQ255" s="5" t="s">
        <v>108</v>
      </c>
      <c r="BR255" s="5" t="s">
        <v>108</v>
      </c>
      <c r="BS255" s="5" t="s">
        <v>108</v>
      </c>
      <c r="BT255" s="5" t="s">
        <v>108</v>
      </c>
      <c r="BU255" s="5" t="s">
        <v>2355</v>
      </c>
      <c r="BV255" s="5" t="s">
        <v>108</v>
      </c>
      <c r="BW255" s="5" t="s">
        <v>1358</v>
      </c>
      <c r="BX255" s="5" t="s">
        <v>122</v>
      </c>
      <c r="BY255" s="10" t="s">
        <v>108</v>
      </c>
      <c r="BZ255" s="10" t="s">
        <v>108</v>
      </c>
      <c r="CA255" s="5" t="s">
        <v>108</v>
      </c>
      <c r="CB255" s="5" t="s">
        <v>108</v>
      </c>
      <c r="CC255" s="5" t="s">
        <v>108</v>
      </c>
      <c r="CD255" s="5" t="s">
        <v>108</v>
      </c>
      <c r="CE255" s="5" t="s">
        <v>108</v>
      </c>
      <c r="CF255" s="5" t="s">
        <v>108</v>
      </c>
      <c r="CG255" s="5" t="s">
        <v>108</v>
      </c>
      <c r="CH255" s="5" t="s">
        <v>108</v>
      </c>
      <c r="CI255" s="5" t="s">
        <v>108</v>
      </c>
      <c r="CJ255" s="5" t="s">
        <v>108</v>
      </c>
      <c r="CK255" s="5" t="s">
        <v>108</v>
      </c>
      <c r="CL255" s="5" t="s">
        <v>108</v>
      </c>
      <c r="CM255" s="5" t="s">
        <v>108</v>
      </c>
      <c r="CN255" s="5" t="s">
        <v>108</v>
      </c>
      <c r="CO255" s="5" t="s">
        <v>108</v>
      </c>
      <c r="CP255" s="5" t="s">
        <v>108</v>
      </c>
      <c r="CQ255" s="5" t="s">
        <v>108</v>
      </c>
      <c r="CR255" s="5" t="s">
        <v>108</v>
      </c>
      <c r="CS255" s="5" t="s">
        <v>108</v>
      </c>
      <c r="CT255" s="29" t="s">
        <v>2356</v>
      </c>
      <c r="CU255" s="5" t="s">
        <v>108</v>
      </c>
      <c r="CV255" s="5" t="s">
        <v>108</v>
      </c>
      <c r="CW255" s="5" t="s">
        <v>108</v>
      </c>
      <c r="CX255" s="5" t="s">
        <v>108</v>
      </c>
      <c r="CY255" s="13" t="s">
        <v>2357</v>
      </c>
      <c r="CZ255" s="6"/>
      <c r="DA255" s="6"/>
      <c r="DB255" s="6"/>
      <c r="DC255" s="6"/>
      <c r="DD255" s="6"/>
      <c r="DE255" s="6"/>
      <c r="DF255" s="6"/>
      <c r="DG255" s="6"/>
      <c r="DH255" s="6"/>
      <c r="DI255" s="6"/>
    </row>
    <row r="256">
      <c r="A256" s="5" t="s">
        <v>103</v>
      </c>
      <c r="B256" s="5" t="s">
        <v>1501</v>
      </c>
      <c r="C256" s="5" t="s">
        <v>2343</v>
      </c>
      <c r="D256" s="5">
        <v>1446.0</v>
      </c>
      <c r="E256" s="5" t="s">
        <v>151</v>
      </c>
      <c r="F256" s="5">
        <v>1974.0</v>
      </c>
      <c r="G256" s="5" t="s">
        <v>497</v>
      </c>
      <c r="H256" s="5">
        <v>1.0</v>
      </c>
      <c r="I256" s="5" t="s">
        <v>139</v>
      </c>
      <c r="J256" s="5" t="s">
        <v>127</v>
      </c>
      <c r="K256" s="5" t="s">
        <v>154</v>
      </c>
      <c r="L256" s="5" t="s">
        <v>108</v>
      </c>
      <c r="M256" s="5" t="s">
        <v>2358</v>
      </c>
      <c r="N256" s="5">
        <v>4.0</v>
      </c>
      <c r="O256" s="29" t="s">
        <v>2359</v>
      </c>
      <c r="P256" s="5" t="s">
        <v>2360</v>
      </c>
      <c r="Q256" s="5" t="s">
        <v>2361</v>
      </c>
      <c r="R256" s="5" t="s">
        <v>2362</v>
      </c>
      <c r="S256" s="5" t="s">
        <v>2363</v>
      </c>
      <c r="T256" s="5" t="s">
        <v>108</v>
      </c>
      <c r="U256" s="5" t="s">
        <v>108</v>
      </c>
      <c r="V256" s="5" t="s">
        <v>108</v>
      </c>
      <c r="W256" s="5" t="s">
        <v>108</v>
      </c>
      <c r="X256" s="5">
        <v>907.0</v>
      </c>
      <c r="Y256" s="5" t="s">
        <v>108</v>
      </c>
      <c r="Z256" s="5" t="s">
        <v>108</v>
      </c>
      <c r="AA256" s="5" t="s">
        <v>550</v>
      </c>
      <c r="AB256" s="5">
        <v>100.0</v>
      </c>
      <c r="AC256" s="5" t="s">
        <v>1858</v>
      </c>
      <c r="AD256" s="5" t="s">
        <v>2364</v>
      </c>
      <c r="AE256" s="5" t="s">
        <v>108</v>
      </c>
      <c r="AF256" s="5" t="s">
        <v>108</v>
      </c>
      <c r="AG256" s="5" t="s">
        <v>108</v>
      </c>
      <c r="AH256" s="5" t="s">
        <v>108</v>
      </c>
      <c r="AI256" s="5" t="s">
        <v>108</v>
      </c>
      <c r="AJ256" s="5" t="s">
        <v>108</v>
      </c>
      <c r="AK256" s="5" t="s">
        <v>108</v>
      </c>
      <c r="AL256" s="5" t="s">
        <v>121</v>
      </c>
      <c r="AM256" s="5">
        <v>1.0</v>
      </c>
      <c r="AN256" s="5" t="s">
        <v>108</v>
      </c>
      <c r="AO256" s="5" t="s">
        <v>108</v>
      </c>
      <c r="AP256" s="5" t="s">
        <v>108</v>
      </c>
      <c r="AQ256" s="5" t="s">
        <v>108</v>
      </c>
      <c r="AR256" s="5" t="s">
        <v>108</v>
      </c>
      <c r="AS256" s="5" t="s">
        <v>108</v>
      </c>
      <c r="AT256" s="5" t="s">
        <v>108</v>
      </c>
      <c r="AU256" s="5" t="s">
        <v>108</v>
      </c>
      <c r="AV256" s="5" t="s">
        <v>108</v>
      </c>
      <c r="AW256" s="5" t="s">
        <v>108</v>
      </c>
      <c r="AX256" s="5" t="s">
        <v>108</v>
      </c>
      <c r="AY256" s="5" t="s">
        <v>108</v>
      </c>
      <c r="AZ256" s="5" t="s">
        <v>108</v>
      </c>
      <c r="BA256" s="5" t="s">
        <v>108</v>
      </c>
      <c r="BB256" s="5" t="s">
        <v>108</v>
      </c>
      <c r="BC256" s="5" t="s">
        <v>108</v>
      </c>
      <c r="BD256" s="5" t="s">
        <v>108</v>
      </c>
      <c r="BE256" s="5" t="s">
        <v>108</v>
      </c>
      <c r="BF256" s="5" t="s">
        <v>108</v>
      </c>
      <c r="BG256" s="5" t="s">
        <v>108</v>
      </c>
      <c r="BH256" s="5" t="s">
        <v>108</v>
      </c>
      <c r="BI256" s="5" t="s">
        <v>108</v>
      </c>
      <c r="BJ256" s="5" t="s">
        <v>108</v>
      </c>
      <c r="BK256" s="5" t="s">
        <v>108</v>
      </c>
      <c r="BL256" s="5" t="s">
        <v>108</v>
      </c>
      <c r="BM256" s="5" t="s">
        <v>108</v>
      </c>
      <c r="BN256" s="5" t="s">
        <v>108</v>
      </c>
      <c r="BO256" s="5" t="s">
        <v>108</v>
      </c>
      <c r="BP256" s="5" t="s">
        <v>108</v>
      </c>
      <c r="BQ256" s="5" t="s">
        <v>108</v>
      </c>
      <c r="BR256" s="5" t="s">
        <v>108</v>
      </c>
      <c r="BS256" s="5" t="s">
        <v>108</v>
      </c>
      <c r="BT256" s="5" t="s">
        <v>108</v>
      </c>
      <c r="BU256" s="5" t="s">
        <v>2365</v>
      </c>
      <c r="BV256" s="5" t="s">
        <v>108</v>
      </c>
      <c r="BW256" s="5" t="s">
        <v>108</v>
      </c>
      <c r="BX256" s="5" t="s">
        <v>122</v>
      </c>
      <c r="BY256" s="10" t="s">
        <v>108</v>
      </c>
      <c r="BZ256" s="10" t="s">
        <v>108</v>
      </c>
      <c r="CA256" s="5" t="s">
        <v>108</v>
      </c>
      <c r="CB256" s="5" t="s">
        <v>108</v>
      </c>
      <c r="CC256" s="5" t="s">
        <v>108</v>
      </c>
      <c r="CD256" s="5">
        <v>1.0</v>
      </c>
      <c r="CE256" s="5" t="s">
        <v>108</v>
      </c>
      <c r="CF256" s="5" t="s">
        <v>108</v>
      </c>
      <c r="CG256" s="5">
        <v>16.0</v>
      </c>
      <c r="CH256" s="5">
        <v>6.0</v>
      </c>
      <c r="CI256" s="5" t="s">
        <v>108</v>
      </c>
      <c r="CJ256" s="5" t="s">
        <v>108</v>
      </c>
      <c r="CK256" s="5" t="s">
        <v>108</v>
      </c>
      <c r="CL256" s="5" t="s">
        <v>108</v>
      </c>
      <c r="CM256" s="5" t="s">
        <v>108</v>
      </c>
      <c r="CN256" s="5" t="s">
        <v>108</v>
      </c>
      <c r="CO256" s="5" t="s">
        <v>121</v>
      </c>
      <c r="CP256" s="5" t="s">
        <v>108</v>
      </c>
      <c r="CQ256" s="5" t="s">
        <v>108</v>
      </c>
      <c r="CR256" s="5" t="s">
        <v>108</v>
      </c>
      <c r="CS256" s="5" t="s">
        <v>108</v>
      </c>
      <c r="CT256" s="29" t="s">
        <v>2366</v>
      </c>
      <c r="CU256" s="5" t="s">
        <v>108</v>
      </c>
      <c r="CV256" s="5" t="s">
        <v>108</v>
      </c>
      <c r="CW256" s="5" t="s">
        <v>108</v>
      </c>
      <c r="CX256" s="5" t="s">
        <v>108</v>
      </c>
      <c r="CY256" s="13" t="s">
        <v>2367</v>
      </c>
      <c r="CZ256" s="6"/>
      <c r="DA256" s="6"/>
      <c r="DB256" s="6"/>
      <c r="DC256" s="6"/>
      <c r="DD256" s="6"/>
      <c r="DE256" s="6"/>
      <c r="DF256" s="6"/>
      <c r="DG256" s="6"/>
      <c r="DH256" s="6"/>
      <c r="DI256" s="6"/>
    </row>
    <row r="257">
      <c r="A257" s="5" t="s">
        <v>103</v>
      </c>
      <c r="B257" s="5" t="s">
        <v>1501</v>
      </c>
      <c r="C257" s="5" t="s">
        <v>2343</v>
      </c>
      <c r="D257" s="5">
        <v>671.0</v>
      </c>
      <c r="E257" s="5" t="s">
        <v>108</v>
      </c>
      <c r="F257" s="5">
        <v>1975.0</v>
      </c>
      <c r="G257" s="5" t="s">
        <v>126</v>
      </c>
      <c r="H257" s="5">
        <v>6.0</v>
      </c>
      <c r="I257" s="5" t="s">
        <v>109</v>
      </c>
      <c r="J257" s="5" t="s">
        <v>110</v>
      </c>
      <c r="K257" s="5" t="s">
        <v>111</v>
      </c>
      <c r="L257" s="5" t="s">
        <v>108</v>
      </c>
      <c r="M257" s="5" t="s">
        <v>218</v>
      </c>
      <c r="N257" s="5">
        <v>4.0</v>
      </c>
      <c r="O257" s="29" t="s">
        <v>2368</v>
      </c>
      <c r="P257" s="5" t="s">
        <v>2369</v>
      </c>
      <c r="Q257" s="5" t="s">
        <v>108</v>
      </c>
      <c r="R257" s="5" t="s">
        <v>2370</v>
      </c>
      <c r="S257" s="5" t="s">
        <v>2371</v>
      </c>
      <c r="T257" s="5" t="s">
        <v>108</v>
      </c>
      <c r="U257" s="5" t="s">
        <v>108</v>
      </c>
      <c r="V257" s="5" t="s">
        <v>108</v>
      </c>
      <c r="W257" s="5" t="s">
        <v>108</v>
      </c>
      <c r="X257" s="5">
        <v>1900.0</v>
      </c>
      <c r="Y257" s="6">
        <f>75/2</f>
        <v>37.5</v>
      </c>
      <c r="Z257" s="5" t="s">
        <v>2230</v>
      </c>
      <c r="AA257" s="5" t="s">
        <v>159</v>
      </c>
      <c r="AB257" s="5">
        <v>14.0</v>
      </c>
      <c r="AC257" s="5" t="s">
        <v>2372</v>
      </c>
      <c r="AD257" s="5" t="s">
        <v>108</v>
      </c>
      <c r="AE257" s="5" t="s">
        <v>108</v>
      </c>
      <c r="AF257" s="5" t="s">
        <v>108</v>
      </c>
      <c r="AG257" s="5" t="s">
        <v>108</v>
      </c>
      <c r="AH257" s="5" t="s">
        <v>108</v>
      </c>
      <c r="AI257" s="28">
        <f t="shared" ref="AI257:AI261" si="62">CONVERT(AJ257, "ft", "m")</f>
        <v>1.0668</v>
      </c>
      <c r="AJ257" s="22">
        <v>3.5</v>
      </c>
      <c r="AK257" s="24">
        <f t="shared" ref="AK257:AK261" si="63">CONVERT(AJ257, "ft", "yd")</f>
        <v>1.166666667</v>
      </c>
      <c r="AL257" s="5" t="s">
        <v>108</v>
      </c>
      <c r="AM257" s="5">
        <v>1.0</v>
      </c>
      <c r="AN257" s="5">
        <v>6.5</v>
      </c>
      <c r="AO257" s="5" t="s">
        <v>108</v>
      </c>
      <c r="AP257" s="5" t="s">
        <v>108</v>
      </c>
      <c r="AQ257" s="5" t="s">
        <v>108</v>
      </c>
      <c r="AR257" s="5" t="s">
        <v>108</v>
      </c>
      <c r="AS257" s="5" t="s">
        <v>108</v>
      </c>
      <c r="AT257" s="5" t="s">
        <v>108</v>
      </c>
      <c r="AU257" s="5" t="s">
        <v>108</v>
      </c>
      <c r="AV257" s="5" t="s">
        <v>108</v>
      </c>
      <c r="AW257" s="5" t="s">
        <v>289</v>
      </c>
      <c r="AX257" s="5" t="s">
        <v>108</v>
      </c>
      <c r="AY257" s="5" t="s">
        <v>108</v>
      </c>
      <c r="AZ257" s="5" t="s">
        <v>108</v>
      </c>
      <c r="BA257" s="5" t="s">
        <v>108</v>
      </c>
      <c r="BB257" s="5" t="s">
        <v>108</v>
      </c>
      <c r="BC257" s="5" t="s">
        <v>108</v>
      </c>
      <c r="BD257" s="5" t="s">
        <v>108</v>
      </c>
      <c r="BE257" s="5" t="s">
        <v>108</v>
      </c>
      <c r="BF257" s="5" t="s">
        <v>108</v>
      </c>
      <c r="BG257" s="5" t="s">
        <v>108</v>
      </c>
      <c r="BH257" s="5" t="s">
        <v>108</v>
      </c>
      <c r="BI257" s="5" t="s">
        <v>108</v>
      </c>
      <c r="BJ257" s="5" t="s">
        <v>108</v>
      </c>
      <c r="BK257" s="5" t="s">
        <v>2373</v>
      </c>
      <c r="BL257" s="5" t="s">
        <v>108</v>
      </c>
      <c r="BM257" s="5" t="s">
        <v>108</v>
      </c>
      <c r="BN257" s="5" t="s">
        <v>108</v>
      </c>
      <c r="BO257" s="5" t="s">
        <v>108</v>
      </c>
      <c r="BP257" s="5" t="s">
        <v>108</v>
      </c>
      <c r="BQ257" s="5" t="s">
        <v>108</v>
      </c>
      <c r="BR257" s="5" t="s">
        <v>108</v>
      </c>
      <c r="BS257" s="5" t="s">
        <v>2374</v>
      </c>
      <c r="BT257" s="5" t="s">
        <v>108</v>
      </c>
      <c r="BU257" s="5" t="s">
        <v>2375</v>
      </c>
      <c r="BV257" s="5" t="s">
        <v>121</v>
      </c>
      <c r="BW257" s="5" t="s">
        <v>1358</v>
      </c>
      <c r="BX257" s="5" t="s">
        <v>122</v>
      </c>
      <c r="BY257" s="10" t="s">
        <v>108</v>
      </c>
      <c r="BZ257" s="10" t="s">
        <v>108</v>
      </c>
      <c r="CA257" s="5" t="s">
        <v>108</v>
      </c>
      <c r="CB257" s="5" t="s">
        <v>108</v>
      </c>
      <c r="CC257" s="5" t="s">
        <v>108</v>
      </c>
      <c r="CD257" s="5" t="s">
        <v>108</v>
      </c>
      <c r="CE257" s="5" t="s">
        <v>108</v>
      </c>
      <c r="CF257" s="5" t="s">
        <v>108</v>
      </c>
      <c r="CG257" s="5" t="s">
        <v>108</v>
      </c>
      <c r="CH257" s="5" t="s">
        <v>108</v>
      </c>
      <c r="CI257" s="5" t="s">
        <v>108</v>
      </c>
      <c r="CJ257" s="5" t="s">
        <v>108</v>
      </c>
      <c r="CK257" s="5" t="s">
        <v>108</v>
      </c>
      <c r="CL257" s="5" t="s">
        <v>108</v>
      </c>
      <c r="CM257" s="5" t="s">
        <v>108</v>
      </c>
      <c r="CN257" s="5" t="s">
        <v>108</v>
      </c>
      <c r="CO257" s="5" t="s">
        <v>108</v>
      </c>
      <c r="CP257" s="5" t="s">
        <v>108</v>
      </c>
      <c r="CQ257" s="5" t="s">
        <v>108</v>
      </c>
      <c r="CR257" s="5" t="s">
        <v>108</v>
      </c>
      <c r="CS257" s="5" t="s">
        <v>108</v>
      </c>
      <c r="CT257" s="5" t="s">
        <v>108</v>
      </c>
      <c r="CU257" s="5" t="s">
        <v>108</v>
      </c>
      <c r="CV257" s="5" t="s">
        <v>121</v>
      </c>
      <c r="CW257" s="5" t="s">
        <v>108</v>
      </c>
      <c r="CX257" s="5" t="s">
        <v>108</v>
      </c>
      <c r="CY257" s="13" t="s">
        <v>2376</v>
      </c>
      <c r="CZ257" s="6"/>
      <c r="DA257" s="6"/>
      <c r="DB257" s="6"/>
      <c r="DC257" s="6"/>
      <c r="DD257" s="6"/>
      <c r="DE257" s="6"/>
      <c r="DF257" s="6"/>
      <c r="DG257" s="6"/>
      <c r="DH257" s="6"/>
      <c r="DI257" s="6"/>
    </row>
    <row r="258">
      <c r="A258" s="5" t="s">
        <v>103</v>
      </c>
      <c r="B258" s="5" t="s">
        <v>1501</v>
      </c>
      <c r="C258" s="5" t="s">
        <v>2343</v>
      </c>
      <c r="D258" s="5">
        <v>8680.0</v>
      </c>
      <c r="E258" s="5" t="s">
        <v>106</v>
      </c>
      <c r="F258" s="5">
        <v>1980.0</v>
      </c>
      <c r="G258" s="5" t="s">
        <v>152</v>
      </c>
      <c r="H258" s="5">
        <v>27.0</v>
      </c>
      <c r="I258" s="5" t="s">
        <v>153</v>
      </c>
      <c r="J258" s="5" t="s">
        <v>127</v>
      </c>
      <c r="K258" s="5" t="s">
        <v>202</v>
      </c>
      <c r="L258" s="5" t="s">
        <v>108</v>
      </c>
      <c r="M258" s="5" t="s">
        <v>108</v>
      </c>
      <c r="N258" s="5">
        <v>2.0</v>
      </c>
      <c r="O258" s="29" t="s">
        <v>2377</v>
      </c>
      <c r="P258" s="5" t="s">
        <v>2378</v>
      </c>
      <c r="Q258" s="5" t="s">
        <v>2361</v>
      </c>
      <c r="R258" s="5" t="s">
        <v>2379</v>
      </c>
      <c r="S258" s="5" t="s">
        <v>2343</v>
      </c>
      <c r="T258" s="5" t="s">
        <v>1228</v>
      </c>
      <c r="U258" s="5" t="s">
        <v>108</v>
      </c>
      <c r="V258" s="5" t="s">
        <v>108</v>
      </c>
      <c r="W258" s="5" t="s">
        <v>108</v>
      </c>
      <c r="X258" s="5">
        <v>200.0</v>
      </c>
      <c r="Y258" s="5" t="s">
        <v>108</v>
      </c>
      <c r="Z258" s="5" t="s">
        <v>108</v>
      </c>
      <c r="AA258" s="5" t="s">
        <v>550</v>
      </c>
      <c r="AB258" s="5">
        <v>100.0</v>
      </c>
      <c r="AC258" s="5" t="s">
        <v>1619</v>
      </c>
      <c r="AD258" s="5" t="s">
        <v>108</v>
      </c>
      <c r="AE258" s="5" t="s">
        <v>108</v>
      </c>
      <c r="AF258" s="5" t="s">
        <v>108</v>
      </c>
      <c r="AG258" s="5" t="s">
        <v>108</v>
      </c>
      <c r="AH258" s="6">
        <f>2/6</f>
        <v>0.3333333333</v>
      </c>
      <c r="AI258" s="28">
        <f t="shared" si="62"/>
        <v>6.096</v>
      </c>
      <c r="AJ258" s="22">
        <v>20.0</v>
      </c>
      <c r="AK258" s="24">
        <f t="shared" si="63"/>
        <v>6.666666667</v>
      </c>
      <c r="AL258" s="5" t="s">
        <v>108</v>
      </c>
      <c r="AM258" s="5">
        <v>1.0</v>
      </c>
      <c r="AN258" s="5" t="s">
        <v>108</v>
      </c>
      <c r="AO258" s="5" t="s">
        <v>108</v>
      </c>
      <c r="AP258" s="5" t="s">
        <v>108</v>
      </c>
      <c r="AQ258" s="5" t="s">
        <v>108</v>
      </c>
      <c r="AR258" s="5" t="s">
        <v>108</v>
      </c>
      <c r="AS258" s="5" t="s">
        <v>108</v>
      </c>
      <c r="AT258" s="5" t="s">
        <v>108</v>
      </c>
      <c r="AU258" s="5" t="s">
        <v>108</v>
      </c>
      <c r="AV258" s="5" t="s">
        <v>108</v>
      </c>
      <c r="AW258" s="5" t="s">
        <v>108</v>
      </c>
      <c r="AX258" s="5" t="s">
        <v>108</v>
      </c>
      <c r="AY258" s="5" t="s">
        <v>108</v>
      </c>
      <c r="AZ258" s="5" t="s">
        <v>108</v>
      </c>
      <c r="BA258" s="5" t="s">
        <v>108</v>
      </c>
      <c r="BB258" s="5" t="s">
        <v>108</v>
      </c>
      <c r="BC258" s="5" t="s">
        <v>108</v>
      </c>
      <c r="BD258" s="5" t="s">
        <v>108</v>
      </c>
      <c r="BE258" s="5" t="s">
        <v>108</v>
      </c>
      <c r="BF258" s="5" t="s">
        <v>108</v>
      </c>
      <c r="BG258" s="5" t="s">
        <v>108</v>
      </c>
      <c r="BH258" s="5" t="s">
        <v>108</v>
      </c>
      <c r="BI258" s="5" t="s">
        <v>108</v>
      </c>
      <c r="BJ258" s="5" t="s">
        <v>108</v>
      </c>
      <c r="BK258" s="5" t="s">
        <v>108</v>
      </c>
      <c r="BL258" s="5" t="s">
        <v>108</v>
      </c>
      <c r="BM258" s="5" t="s">
        <v>108</v>
      </c>
      <c r="BN258" s="5" t="s">
        <v>108</v>
      </c>
      <c r="BO258" s="5" t="s">
        <v>108</v>
      </c>
      <c r="BP258" s="5" t="s">
        <v>108</v>
      </c>
      <c r="BQ258" s="5" t="s">
        <v>108</v>
      </c>
      <c r="BR258" s="5" t="s">
        <v>108</v>
      </c>
      <c r="BS258" s="5" t="s">
        <v>108</v>
      </c>
      <c r="BT258" s="5" t="s">
        <v>108</v>
      </c>
      <c r="BU258" s="5" t="s">
        <v>108</v>
      </c>
      <c r="BV258" s="5" t="s">
        <v>108</v>
      </c>
      <c r="BW258" s="5" t="s">
        <v>108</v>
      </c>
      <c r="BX258" s="5" t="s">
        <v>108</v>
      </c>
      <c r="BY258" s="10" t="s">
        <v>108</v>
      </c>
      <c r="BZ258" s="10" t="s">
        <v>108</v>
      </c>
      <c r="CA258" s="5" t="s">
        <v>1049</v>
      </c>
      <c r="CB258" s="5" t="s">
        <v>108</v>
      </c>
      <c r="CC258" s="5" t="s">
        <v>108</v>
      </c>
      <c r="CD258" s="5" t="s">
        <v>108</v>
      </c>
      <c r="CE258" s="5" t="s">
        <v>108</v>
      </c>
      <c r="CF258" s="5" t="s">
        <v>108</v>
      </c>
      <c r="CG258" s="5" t="s">
        <v>108</v>
      </c>
      <c r="CH258" s="5" t="s">
        <v>108</v>
      </c>
      <c r="CI258" s="5" t="s">
        <v>108</v>
      </c>
      <c r="CJ258" s="5" t="s">
        <v>108</v>
      </c>
      <c r="CK258" s="5" t="s">
        <v>108</v>
      </c>
      <c r="CL258" s="5" t="s">
        <v>108</v>
      </c>
      <c r="CM258" s="5" t="s">
        <v>108</v>
      </c>
      <c r="CN258" s="5" t="s">
        <v>108</v>
      </c>
      <c r="CO258" s="5" t="s">
        <v>108</v>
      </c>
      <c r="CP258" s="5" t="s">
        <v>108</v>
      </c>
      <c r="CQ258" s="5" t="s">
        <v>108</v>
      </c>
      <c r="CR258" s="5" t="s">
        <v>108</v>
      </c>
      <c r="CS258" s="5" t="s">
        <v>108</v>
      </c>
      <c r="CT258" s="29" t="s">
        <v>2380</v>
      </c>
      <c r="CU258" s="5" t="s">
        <v>108</v>
      </c>
      <c r="CV258" s="5" t="s">
        <v>108</v>
      </c>
      <c r="CW258" s="5" t="s">
        <v>108</v>
      </c>
      <c r="CX258" s="5" t="s">
        <v>108</v>
      </c>
      <c r="CY258" s="13" t="s">
        <v>2381</v>
      </c>
      <c r="CZ258" s="6"/>
      <c r="DA258" s="6"/>
      <c r="DB258" s="6"/>
      <c r="DC258" s="6"/>
      <c r="DD258" s="6"/>
      <c r="DE258" s="6"/>
      <c r="DF258" s="6"/>
      <c r="DG258" s="6"/>
      <c r="DH258" s="6"/>
      <c r="DI258" s="6"/>
    </row>
    <row r="259">
      <c r="A259" s="5" t="s">
        <v>103</v>
      </c>
      <c r="B259" s="5" t="s">
        <v>1501</v>
      </c>
      <c r="C259" s="5" t="s">
        <v>2343</v>
      </c>
      <c r="D259" s="5">
        <v>63738.0</v>
      </c>
      <c r="E259" s="5" t="s">
        <v>1947</v>
      </c>
      <c r="F259" s="5">
        <v>1982.0</v>
      </c>
      <c r="G259" s="5" t="s">
        <v>108</v>
      </c>
      <c r="H259" s="5" t="s">
        <v>108</v>
      </c>
      <c r="I259" s="5" t="s">
        <v>153</v>
      </c>
      <c r="J259" s="5" t="s">
        <v>110</v>
      </c>
      <c r="K259" s="5" t="s">
        <v>111</v>
      </c>
      <c r="L259" s="5" t="s">
        <v>108</v>
      </c>
      <c r="M259" s="5" t="s">
        <v>112</v>
      </c>
      <c r="N259" s="5">
        <v>2.0</v>
      </c>
      <c r="O259" s="29" t="s">
        <v>2382</v>
      </c>
      <c r="P259" s="5" t="s">
        <v>2383</v>
      </c>
      <c r="Q259" s="5" t="s">
        <v>1677</v>
      </c>
      <c r="R259" s="5" t="s">
        <v>2384</v>
      </c>
      <c r="S259" s="5" t="s">
        <v>2385</v>
      </c>
      <c r="T259" s="5" t="s">
        <v>108</v>
      </c>
      <c r="U259" s="5" t="s">
        <v>108</v>
      </c>
      <c r="V259" s="5" t="s">
        <v>108</v>
      </c>
      <c r="W259" s="5" t="s">
        <v>108</v>
      </c>
      <c r="X259" s="5">
        <v>1907.0</v>
      </c>
      <c r="Y259" s="5" t="s">
        <v>108</v>
      </c>
      <c r="Z259" s="5" t="s">
        <v>108</v>
      </c>
      <c r="AA259" s="5" t="s">
        <v>108</v>
      </c>
      <c r="AB259" s="5" t="s">
        <v>108</v>
      </c>
      <c r="AC259" s="5" t="s">
        <v>466</v>
      </c>
      <c r="AD259" s="5" t="s">
        <v>108</v>
      </c>
      <c r="AE259" s="5" t="s">
        <v>108</v>
      </c>
      <c r="AF259" s="5" t="s">
        <v>108</v>
      </c>
      <c r="AG259" s="5" t="s">
        <v>108</v>
      </c>
      <c r="AH259" s="5">
        <f>1/6</f>
        <v>0.1666666667</v>
      </c>
      <c r="AI259" s="28">
        <f t="shared" si="62"/>
        <v>45.72</v>
      </c>
      <c r="AJ259" s="22">
        <v>150.0</v>
      </c>
      <c r="AK259" s="24">
        <f t="shared" si="63"/>
        <v>50</v>
      </c>
      <c r="AL259" s="5" t="s">
        <v>108</v>
      </c>
      <c r="AM259" s="5">
        <v>1.0</v>
      </c>
      <c r="AN259" s="5">
        <v>8.0</v>
      </c>
      <c r="AO259" s="5" t="s">
        <v>108</v>
      </c>
      <c r="AP259" s="5" t="s">
        <v>108</v>
      </c>
      <c r="AQ259" s="5" t="s">
        <v>108</v>
      </c>
      <c r="AR259" s="5" t="s">
        <v>108</v>
      </c>
      <c r="AS259" s="5" t="s">
        <v>108</v>
      </c>
      <c r="AT259" s="5" t="s">
        <v>108</v>
      </c>
      <c r="AU259" s="5" t="s">
        <v>108</v>
      </c>
      <c r="AV259" s="5" t="s">
        <v>108</v>
      </c>
      <c r="AW259" s="5" t="s">
        <v>119</v>
      </c>
      <c r="AX259" s="5" t="s">
        <v>108</v>
      </c>
      <c r="AY259" s="5" t="s">
        <v>108</v>
      </c>
      <c r="AZ259" s="5">
        <v>3.0</v>
      </c>
      <c r="BA259" s="5" t="s">
        <v>108</v>
      </c>
      <c r="BB259" s="5" t="s">
        <v>108</v>
      </c>
      <c r="BC259" s="5" t="s">
        <v>108</v>
      </c>
      <c r="BD259" s="5" t="s">
        <v>108</v>
      </c>
      <c r="BE259" s="5" t="s">
        <v>108</v>
      </c>
      <c r="BF259" s="5" t="s">
        <v>108</v>
      </c>
      <c r="BG259" s="5" t="s">
        <v>108</v>
      </c>
      <c r="BH259" s="5" t="s">
        <v>108</v>
      </c>
      <c r="BI259" s="5" t="s">
        <v>108</v>
      </c>
      <c r="BJ259" s="5" t="s">
        <v>108</v>
      </c>
      <c r="BK259" s="5" t="s">
        <v>108</v>
      </c>
      <c r="BL259" s="5" t="s">
        <v>754</v>
      </c>
      <c r="BM259" s="5" t="s">
        <v>108</v>
      </c>
      <c r="BN259" s="5" t="s">
        <v>108</v>
      </c>
      <c r="BO259" s="5" t="s">
        <v>108</v>
      </c>
      <c r="BP259" s="5" t="s">
        <v>108</v>
      </c>
      <c r="BQ259" s="5" t="s">
        <v>108</v>
      </c>
      <c r="BR259" s="5" t="s">
        <v>309</v>
      </c>
      <c r="BS259" s="5" t="s">
        <v>2386</v>
      </c>
      <c r="BT259" s="5" t="s">
        <v>108</v>
      </c>
      <c r="BU259" s="5" t="s">
        <v>2387</v>
      </c>
      <c r="BV259" s="5" t="s">
        <v>121</v>
      </c>
      <c r="BW259" s="5" t="s">
        <v>2388</v>
      </c>
      <c r="BX259" s="5" t="s">
        <v>122</v>
      </c>
      <c r="BY259" s="10" t="s">
        <v>108</v>
      </c>
      <c r="BZ259" s="5" t="s">
        <v>121</v>
      </c>
      <c r="CA259" s="5" t="s">
        <v>108</v>
      </c>
      <c r="CB259" s="5" t="s">
        <v>108</v>
      </c>
      <c r="CC259" s="5" t="s">
        <v>108</v>
      </c>
      <c r="CD259" s="5" t="s">
        <v>108</v>
      </c>
      <c r="CE259" s="5" t="s">
        <v>108</v>
      </c>
      <c r="CF259" s="5" t="s">
        <v>108</v>
      </c>
      <c r="CG259" s="5" t="s">
        <v>108</v>
      </c>
      <c r="CH259" s="5" t="s">
        <v>108</v>
      </c>
      <c r="CI259" s="5" t="s">
        <v>108</v>
      </c>
      <c r="CJ259" s="5" t="s">
        <v>108</v>
      </c>
      <c r="CK259" s="5" t="s">
        <v>108</v>
      </c>
      <c r="CL259" s="5" t="s">
        <v>108</v>
      </c>
      <c r="CM259" s="5" t="s">
        <v>108</v>
      </c>
      <c r="CN259" s="5" t="s">
        <v>108</v>
      </c>
      <c r="CO259" s="5" t="s">
        <v>108</v>
      </c>
      <c r="CP259" s="5" t="s">
        <v>108</v>
      </c>
      <c r="CQ259" s="5" t="s">
        <v>108</v>
      </c>
      <c r="CR259" s="5" t="s">
        <v>108</v>
      </c>
      <c r="CS259" s="5" t="s">
        <v>108</v>
      </c>
      <c r="CT259" s="29" t="s">
        <v>2389</v>
      </c>
      <c r="CU259" s="5" t="s">
        <v>108</v>
      </c>
      <c r="CV259" s="5" t="s">
        <v>108</v>
      </c>
      <c r="CW259" s="5" t="s">
        <v>108</v>
      </c>
      <c r="CX259" s="5" t="s">
        <v>108</v>
      </c>
      <c r="CY259" s="13" t="s">
        <v>2390</v>
      </c>
      <c r="CZ259" s="6"/>
      <c r="DA259" s="6"/>
      <c r="DB259" s="6"/>
      <c r="DC259" s="6"/>
      <c r="DD259" s="6"/>
      <c r="DE259" s="6"/>
      <c r="DF259" s="6"/>
      <c r="DG259" s="6"/>
      <c r="DH259" s="6"/>
      <c r="DI259" s="6"/>
    </row>
    <row r="260">
      <c r="A260" s="5" t="s">
        <v>103</v>
      </c>
      <c r="B260" s="5" t="s">
        <v>1501</v>
      </c>
      <c r="C260" s="5" t="s">
        <v>2343</v>
      </c>
      <c r="D260" s="5">
        <v>672.0</v>
      </c>
      <c r="E260" s="5" t="s">
        <v>108</v>
      </c>
      <c r="F260" s="5">
        <v>1980.0</v>
      </c>
      <c r="G260" s="5" t="s">
        <v>200</v>
      </c>
      <c r="H260" s="5" t="s">
        <v>108</v>
      </c>
      <c r="I260" s="5" t="s">
        <v>153</v>
      </c>
      <c r="J260" s="5" t="s">
        <v>110</v>
      </c>
      <c r="K260" s="5" t="s">
        <v>111</v>
      </c>
      <c r="L260" s="5" t="s">
        <v>202</v>
      </c>
      <c r="M260" s="5" t="s">
        <v>140</v>
      </c>
      <c r="N260" s="5">
        <v>2.0</v>
      </c>
      <c r="O260" s="29" t="s">
        <v>2391</v>
      </c>
      <c r="P260" s="5" t="s">
        <v>2392</v>
      </c>
      <c r="Q260" s="5" t="s">
        <v>2393</v>
      </c>
      <c r="R260" s="5" t="s">
        <v>2394</v>
      </c>
      <c r="S260" s="5" t="s">
        <v>2385</v>
      </c>
      <c r="T260" s="5" t="s">
        <v>108</v>
      </c>
      <c r="U260" s="5" t="s">
        <v>108</v>
      </c>
      <c r="V260" s="5" t="s">
        <v>108</v>
      </c>
      <c r="W260" s="5">
        <v>3000.0</v>
      </c>
      <c r="X260" s="5" t="s">
        <v>108</v>
      </c>
      <c r="Y260" s="5" t="s">
        <v>108</v>
      </c>
      <c r="Z260" s="5" t="s">
        <v>108</v>
      </c>
      <c r="AA260" s="5" t="s">
        <v>108</v>
      </c>
      <c r="AB260" s="5" t="s">
        <v>108</v>
      </c>
      <c r="AC260" s="5" t="s">
        <v>108</v>
      </c>
      <c r="AD260" s="5" t="s">
        <v>108</v>
      </c>
      <c r="AE260" s="5" t="s">
        <v>108</v>
      </c>
      <c r="AF260" s="5" t="s">
        <v>108</v>
      </c>
      <c r="AG260" s="5" t="s">
        <v>108</v>
      </c>
      <c r="AH260" s="5" t="s">
        <v>108</v>
      </c>
      <c r="AI260" s="28">
        <f t="shared" si="62"/>
        <v>91.44</v>
      </c>
      <c r="AJ260" s="22">
        <v>300.0</v>
      </c>
      <c r="AK260" s="24">
        <f t="shared" si="63"/>
        <v>100</v>
      </c>
      <c r="AL260" s="5" t="s">
        <v>108</v>
      </c>
      <c r="AM260" s="5">
        <v>1.0</v>
      </c>
      <c r="AN260" s="5" t="s">
        <v>108</v>
      </c>
      <c r="AO260" s="5" t="s">
        <v>108</v>
      </c>
      <c r="AP260" s="5" t="s">
        <v>108</v>
      </c>
      <c r="AQ260" s="5" t="s">
        <v>108</v>
      </c>
      <c r="AR260" s="5" t="s">
        <v>108</v>
      </c>
      <c r="AS260" s="5" t="s">
        <v>108</v>
      </c>
      <c r="AT260" s="5" t="s">
        <v>108</v>
      </c>
      <c r="AU260" s="5" t="s">
        <v>108</v>
      </c>
      <c r="AV260" s="5" t="s">
        <v>108</v>
      </c>
      <c r="AW260" s="5" t="s">
        <v>289</v>
      </c>
      <c r="AX260" s="5" t="s">
        <v>108</v>
      </c>
      <c r="AY260" s="5" t="s">
        <v>108</v>
      </c>
      <c r="AZ260" s="5" t="s">
        <v>108</v>
      </c>
      <c r="BA260" s="5" t="s">
        <v>108</v>
      </c>
      <c r="BB260" s="5" t="s">
        <v>108</v>
      </c>
      <c r="BC260" s="5" t="s">
        <v>108</v>
      </c>
      <c r="BD260" s="5" t="s">
        <v>108</v>
      </c>
      <c r="BE260" s="5" t="s">
        <v>108</v>
      </c>
      <c r="BF260" s="5" t="s">
        <v>108</v>
      </c>
      <c r="BG260" s="5" t="s">
        <v>108</v>
      </c>
      <c r="BH260" s="5" t="s">
        <v>108</v>
      </c>
      <c r="BI260" s="5" t="s">
        <v>108</v>
      </c>
      <c r="BJ260" s="5" t="s">
        <v>108</v>
      </c>
      <c r="BK260" s="5" t="s">
        <v>108</v>
      </c>
      <c r="BL260" s="5" t="s">
        <v>108</v>
      </c>
      <c r="BM260" s="5" t="s">
        <v>108</v>
      </c>
      <c r="BN260" s="5" t="s">
        <v>108</v>
      </c>
      <c r="BO260" s="5" t="s">
        <v>108</v>
      </c>
      <c r="BP260" s="5" t="s">
        <v>108</v>
      </c>
      <c r="BQ260" s="5" t="s">
        <v>108</v>
      </c>
      <c r="BR260" s="5" t="s">
        <v>108</v>
      </c>
      <c r="BS260" s="5" t="s">
        <v>108</v>
      </c>
      <c r="BT260" s="5" t="s">
        <v>108</v>
      </c>
      <c r="BU260" s="5" t="s">
        <v>2395</v>
      </c>
      <c r="BV260" s="5" t="s">
        <v>108</v>
      </c>
      <c r="BW260" s="5" t="s">
        <v>108</v>
      </c>
      <c r="BX260" s="5" t="s">
        <v>108</v>
      </c>
      <c r="BY260" s="10" t="s">
        <v>108</v>
      </c>
      <c r="BZ260" s="10" t="s">
        <v>108</v>
      </c>
      <c r="CA260" s="5" t="s">
        <v>108</v>
      </c>
      <c r="CB260" s="5" t="s">
        <v>108</v>
      </c>
      <c r="CC260" s="5" t="s">
        <v>108</v>
      </c>
      <c r="CD260" s="5" t="s">
        <v>108</v>
      </c>
      <c r="CE260" s="5" t="s">
        <v>108</v>
      </c>
      <c r="CF260" s="5" t="s">
        <v>108</v>
      </c>
      <c r="CG260" s="5" t="s">
        <v>108</v>
      </c>
      <c r="CH260" s="5" t="s">
        <v>108</v>
      </c>
      <c r="CI260" s="5" t="s">
        <v>108</v>
      </c>
      <c r="CJ260" s="5" t="s">
        <v>108</v>
      </c>
      <c r="CK260" s="5" t="s">
        <v>108</v>
      </c>
      <c r="CL260" s="5" t="s">
        <v>108</v>
      </c>
      <c r="CM260" s="5" t="s">
        <v>108</v>
      </c>
      <c r="CN260" s="5" t="s">
        <v>108</v>
      </c>
      <c r="CO260" s="5" t="s">
        <v>108</v>
      </c>
      <c r="CP260" s="5" t="s">
        <v>108</v>
      </c>
      <c r="CQ260" s="5" t="s">
        <v>108</v>
      </c>
      <c r="CR260" s="5" t="s">
        <v>108</v>
      </c>
      <c r="CS260" s="5" t="s">
        <v>2396</v>
      </c>
      <c r="CT260" s="5" t="s">
        <v>108</v>
      </c>
      <c r="CU260" s="5" t="s">
        <v>108</v>
      </c>
      <c r="CV260" s="5" t="s">
        <v>108</v>
      </c>
      <c r="CW260" s="5" t="s">
        <v>108</v>
      </c>
      <c r="CX260" s="5" t="s">
        <v>108</v>
      </c>
      <c r="CY260" s="13" t="s">
        <v>2397</v>
      </c>
      <c r="CZ260" s="6"/>
      <c r="DA260" s="6"/>
      <c r="DB260" s="6"/>
      <c r="DC260" s="6"/>
      <c r="DD260" s="6"/>
      <c r="DE260" s="6"/>
      <c r="DF260" s="6"/>
      <c r="DG260" s="6"/>
      <c r="DH260" s="6"/>
      <c r="DI260" s="6"/>
    </row>
    <row r="261">
      <c r="A261" s="5" t="s">
        <v>103</v>
      </c>
      <c r="B261" s="5" t="s">
        <v>1501</v>
      </c>
      <c r="C261" s="5" t="s">
        <v>2343</v>
      </c>
      <c r="D261" s="5">
        <v>670.0</v>
      </c>
      <c r="E261" s="5" t="s">
        <v>2398</v>
      </c>
      <c r="F261" s="5" t="s">
        <v>2399</v>
      </c>
      <c r="G261" s="5" t="s">
        <v>200</v>
      </c>
      <c r="H261" s="5" t="s">
        <v>108</v>
      </c>
      <c r="I261" s="5" t="s">
        <v>153</v>
      </c>
      <c r="J261" s="5" t="s">
        <v>110</v>
      </c>
      <c r="K261" s="5" t="s">
        <v>111</v>
      </c>
      <c r="L261" s="5" t="s">
        <v>202</v>
      </c>
      <c r="M261" s="5" t="s">
        <v>140</v>
      </c>
      <c r="N261" s="5">
        <v>1.0</v>
      </c>
      <c r="O261" s="29" t="s">
        <v>2400</v>
      </c>
      <c r="P261" s="5" t="s">
        <v>2401</v>
      </c>
      <c r="Q261" s="5" t="s">
        <v>108</v>
      </c>
      <c r="R261" s="5" t="s">
        <v>108</v>
      </c>
      <c r="S261" s="5" t="s">
        <v>1677</v>
      </c>
      <c r="T261" s="5" t="s">
        <v>108</v>
      </c>
      <c r="U261" s="5" t="s">
        <v>108</v>
      </c>
      <c r="V261" s="5" t="s">
        <v>108</v>
      </c>
      <c r="W261" s="5" t="s">
        <v>108</v>
      </c>
      <c r="X261" s="5">
        <v>530.0</v>
      </c>
      <c r="Y261" s="5" t="s">
        <v>108</v>
      </c>
      <c r="Z261" s="5" t="s">
        <v>810</v>
      </c>
      <c r="AA261" s="5" t="s">
        <v>108</v>
      </c>
      <c r="AB261" s="5" t="s">
        <v>108</v>
      </c>
      <c r="AC261" s="5" t="s">
        <v>2179</v>
      </c>
      <c r="AD261" s="5" t="s">
        <v>2402</v>
      </c>
      <c r="AE261" s="5" t="s">
        <v>108</v>
      </c>
      <c r="AF261" s="5" t="s">
        <v>108</v>
      </c>
      <c r="AG261" s="5" t="s">
        <v>108</v>
      </c>
      <c r="AH261" s="5">
        <v>1.0</v>
      </c>
      <c r="AI261" s="28">
        <f t="shared" si="62"/>
        <v>3.048</v>
      </c>
      <c r="AJ261" s="22">
        <v>10.0</v>
      </c>
      <c r="AK261" s="24">
        <f t="shared" si="63"/>
        <v>3.333333333</v>
      </c>
      <c r="AL261" s="5" t="s">
        <v>108</v>
      </c>
      <c r="AM261" s="5">
        <v>2.0</v>
      </c>
      <c r="AN261" s="5">
        <v>7.5</v>
      </c>
      <c r="AO261" s="5">
        <v>3.0</v>
      </c>
      <c r="AP261" s="5" t="s">
        <v>108</v>
      </c>
      <c r="AQ261" s="5" t="s">
        <v>108</v>
      </c>
      <c r="AR261" s="5" t="s">
        <v>108</v>
      </c>
      <c r="AS261" s="5" t="s">
        <v>108</v>
      </c>
      <c r="AT261" s="5" t="s">
        <v>108</v>
      </c>
      <c r="AU261" s="5" t="s">
        <v>108</v>
      </c>
      <c r="AV261" s="5" t="s">
        <v>108</v>
      </c>
      <c r="AW261" s="5" t="s">
        <v>2403</v>
      </c>
      <c r="AX261" s="5" t="s">
        <v>108</v>
      </c>
      <c r="AY261" s="5" t="s">
        <v>108</v>
      </c>
      <c r="AZ261" s="5">
        <v>4.0</v>
      </c>
      <c r="BA261" s="5" t="s">
        <v>2404</v>
      </c>
      <c r="BB261" s="5" t="s">
        <v>108</v>
      </c>
      <c r="BC261" s="5" t="s">
        <v>108</v>
      </c>
      <c r="BD261" s="5" t="s">
        <v>2405</v>
      </c>
      <c r="BE261" s="5" t="s">
        <v>108</v>
      </c>
      <c r="BF261" s="5" t="s">
        <v>108</v>
      </c>
      <c r="BG261" s="5" t="s">
        <v>108</v>
      </c>
      <c r="BH261" s="5" t="s">
        <v>108</v>
      </c>
      <c r="BI261" s="5" t="s">
        <v>2406</v>
      </c>
      <c r="BJ261" s="5" t="s">
        <v>108</v>
      </c>
      <c r="BK261" s="5" t="s">
        <v>108</v>
      </c>
      <c r="BL261" s="5" t="s">
        <v>108</v>
      </c>
      <c r="BM261" s="5" t="s">
        <v>624</v>
      </c>
      <c r="BN261" s="5" t="s">
        <v>108</v>
      </c>
      <c r="BO261" s="5" t="s">
        <v>108</v>
      </c>
      <c r="BP261" s="5" t="s">
        <v>2407</v>
      </c>
      <c r="BQ261" s="5" t="s">
        <v>108</v>
      </c>
      <c r="BR261" s="5" t="s">
        <v>309</v>
      </c>
      <c r="BS261" s="5" t="s">
        <v>2408</v>
      </c>
      <c r="BT261" s="5" t="s">
        <v>504</v>
      </c>
      <c r="BU261" s="5" t="s">
        <v>2409</v>
      </c>
      <c r="BV261" s="5" t="s">
        <v>121</v>
      </c>
      <c r="BW261" s="5" t="s">
        <v>108</v>
      </c>
      <c r="BX261" s="5" t="s">
        <v>122</v>
      </c>
      <c r="BY261" s="10" t="s">
        <v>108</v>
      </c>
      <c r="BZ261" s="10" t="s">
        <v>108</v>
      </c>
      <c r="CA261" s="5" t="s">
        <v>186</v>
      </c>
      <c r="CB261" s="5" t="s">
        <v>108</v>
      </c>
      <c r="CC261" s="5" t="s">
        <v>108</v>
      </c>
      <c r="CD261" s="5" t="s">
        <v>108</v>
      </c>
      <c r="CE261" s="5" t="s">
        <v>108</v>
      </c>
      <c r="CF261" s="5" t="s">
        <v>108</v>
      </c>
      <c r="CG261" s="5" t="s">
        <v>108</v>
      </c>
      <c r="CH261" s="5" t="s">
        <v>108</v>
      </c>
      <c r="CI261" s="5" t="s">
        <v>108</v>
      </c>
      <c r="CJ261" s="5" t="s">
        <v>108</v>
      </c>
      <c r="CK261" s="5" t="s">
        <v>108</v>
      </c>
      <c r="CL261" s="5" t="s">
        <v>108</v>
      </c>
      <c r="CM261" s="5" t="s">
        <v>108</v>
      </c>
      <c r="CN261" s="5" t="s">
        <v>108</v>
      </c>
      <c r="CO261" s="5" t="s">
        <v>108</v>
      </c>
      <c r="CP261" s="5" t="s">
        <v>108</v>
      </c>
      <c r="CQ261" s="5" t="s">
        <v>108</v>
      </c>
      <c r="CR261" s="5" t="s">
        <v>108</v>
      </c>
      <c r="CS261" s="5" t="s">
        <v>108</v>
      </c>
      <c r="CT261" s="5" t="s">
        <v>108</v>
      </c>
      <c r="CU261" s="5" t="s">
        <v>108</v>
      </c>
      <c r="CV261" s="5" t="s">
        <v>121</v>
      </c>
      <c r="CW261" s="5" t="s">
        <v>108</v>
      </c>
      <c r="CX261" s="5" t="s">
        <v>108</v>
      </c>
      <c r="CY261" s="13" t="s">
        <v>2410</v>
      </c>
      <c r="CZ261" s="6"/>
      <c r="DA261" s="6"/>
      <c r="DB261" s="6"/>
      <c r="DC261" s="6"/>
      <c r="DD261" s="6"/>
      <c r="DE261" s="6"/>
      <c r="DF261" s="6"/>
      <c r="DG261" s="6"/>
      <c r="DH261" s="6"/>
      <c r="DI261" s="6"/>
    </row>
    <row r="262">
      <c r="A262" s="5" t="s">
        <v>103</v>
      </c>
      <c r="B262" s="5" t="s">
        <v>1501</v>
      </c>
      <c r="C262" s="5" t="s">
        <v>2343</v>
      </c>
      <c r="D262" s="5">
        <v>4604.0</v>
      </c>
      <c r="E262" s="5" t="s">
        <v>108</v>
      </c>
      <c r="F262" s="5" t="s">
        <v>2411</v>
      </c>
      <c r="G262" s="5" t="s">
        <v>152</v>
      </c>
      <c r="H262" s="5" t="s">
        <v>108</v>
      </c>
      <c r="I262" s="5" t="s">
        <v>153</v>
      </c>
      <c r="J262" s="5" t="s">
        <v>110</v>
      </c>
      <c r="K262" s="5" t="s">
        <v>111</v>
      </c>
      <c r="L262" s="5" t="s">
        <v>108</v>
      </c>
      <c r="M262" s="5" t="s">
        <v>140</v>
      </c>
      <c r="N262" s="5">
        <v>1.0</v>
      </c>
      <c r="O262" s="29" t="s">
        <v>2412</v>
      </c>
      <c r="P262" s="5" t="s">
        <v>2413</v>
      </c>
      <c r="Q262" s="5" t="s">
        <v>2414</v>
      </c>
      <c r="R262" s="5" t="s">
        <v>2415</v>
      </c>
      <c r="S262" s="5" t="s">
        <v>2414</v>
      </c>
      <c r="T262" s="5">
        <v>45.4871973</v>
      </c>
      <c r="U262" s="5">
        <v>-121.8142576</v>
      </c>
      <c r="V262" s="5">
        <v>973.8</v>
      </c>
      <c r="W262" s="5" t="s">
        <v>108</v>
      </c>
      <c r="X262" s="5">
        <v>1500.0</v>
      </c>
      <c r="Y262" s="5" t="s">
        <v>108</v>
      </c>
      <c r="Z262" s="5" t="s">
        <v>108</v>
      </c>
      <c r="AA262" s="5" t="s">
        <v>108</v>
      </c>
      <c r="AB262" s="5" t="s">
        <v>108</v>
      </c>
      <c r="AC262" s="5" t="s">
        <v>572</v>
      </c>
      <c r="AD262" s="5" t="s">
        <v>108</v>
      </c>
      <c r="AE262" s="5" t="s">
        <v>108</v>
      </c>
      <c r="AF262" s="5" t="s">
        <v>108</v>
      </c>
      <c r="AG262" s="5" t="s">
        <v>108</v>
      </c>
      <c r="AH262" s="5" t="s">
        <v>108</v>
      </c>
      <c r="AI262" s="15" t="s">
        <v>108</v>
      </c>
      <c r="AJ262" s="22" t="s">
        <v>108</v>
      </c>
      <c r="AK262" s="25" t="s">
        <v>108</v>
      </c>
      <c r="AL262" s="5" t="s">
        <v>108</v>
      </c>
      <c r="AM262" s="5">
        <v>1.0</v>
      </c>
      <c r="AN262" s="5" t="s">
        <v>108</v>
      </c>
      <c r="AO262" s="5" t="s">
        <v>108</v>
      </c>
      <c r="AP262" s="5" t="s">
        <v>108</v>
      </c>
      <c r="AQ262" s="5" t="s">
        <v>108</v>
      </c>
      <c r="AR262" s="5" t="s">
        <v>108</v>
      </c>
      <c r="AS262" s="5" t="s">
        <v>108</v>
      </c>
      <c r="AT262" s="5" t="s">
        <v>108</v>
      </c>
      <c r="AU262" s="5" t="s">
        <v>108</v>
      </c>
      <c r="AV262" s="5" t="s">
        <v>108</v>
      </c>
      <c r="AW262" s="5" t="s">
        <v>289</v>
      </c>
      <c r="AX262" s="5" t="s">
        <v>147</v>
      </c>
      <c r="AY262" s="5" t="s">
        <v>108</v>
      </c>
      <c r="AZ262" s="5" t="s">
        <v>108</v>
      </c>
      <c r="BA262" s="5" t="s">
        <v>108</v>
      </c>
      <c r="BB262" s="5" t="s">
        <v>108</v>
      </c>
      <c r="BC262" s="5" t="s">
        <v>108</v>
      </c>
      <c r="BD262" s="5" t="s">
        <v>108</v>
      </c>
      <c r="BE262" s="5" t="s">
        <v>108</v>
      </c>
      <c r="BF262" s="5" t="s">
        <v>108</v>
      </c>
      <c r="BG262" s="5" t="s">
        <v>108</v>
      </c>
      <c r="BH262" s="5" t="s">
        <v>108</v>
      </c>
      <c r="BI262" s="5" t="s">
        <v>108</v>
      </c>
      <c r="BJ262" s="5" t="s">
        <v>108</v>
      </c>
      <c r="BK262" s="5" t="s">
        <v>108</v>
      </c>
      <c r="BL262" s="5" t="s">
        <v>108</v>
      </c>
      <c r="BM262" s="5" t="s">
        <v>108</v>
      </c>
      <c r="BN262" s="5" t="s">
        <v>108</v>
      </c>
      <c r="BO262" s="5" t="s">
        <v>108</v>
      </c>
      <c r="BP262" s="5" t="s">
        <v>108</v>
      </c>
      <c r="BQ262" s="5" t="s">
        <v>108</v>
      </c>
      <c r="BR262" s="5" t="s">
        <v>108</v>
      </c>
      <c r="BS262" s="5" t="s">
        <v>108</v>
      </c>
      <c r="BT262" s="5" t="s">
        <v>108</v>
      </c>
      <c r="BU262" s="5" t="s">
        <v>2416</v>
      </c>
      <c r="BV262" s="5" t="s">
        <v>108</v>
      </c>
      <c r="BW262" s="5" t="s">
        <v>108</v>
      </c>
      <c r="BX262" s="5" t="s">
        <v>108</v>
      </c>
      <c r="BY262" s="10" t="s">
        <v>108</v>
      </c>
      <c r="BZ262" s="10" t="s">
        <v>108</v>
      </c>
      <c r="CA262" s="5" t="s">
        <v>108</v>
      </c>
      <c r="CB262" s="5" t="s">
        <v>108</v>
      </c>
      <c r="CC262" s="5" t="s">
        <v>108</v>
      </c>
      <c r="CD262" s="5" t="s">
        <v>108</v>
      </c>
      <c r="CE262" s="5" t="s">
        <v>108</v>
      </c>
      <c r="CF262" s="5" t="s">
        <v>108</v>
      </c>
      <c r="CG262" s="5" t="s">
        <v>108</v>
      </c>
      <c r="CH262" s="5" t="s">
        <v>108</v>
      </c>
      <c r="CI262" s="5" t="s">
        <v>108</v>
      </c>
      <c r="CJ262" s="5" t="s">
        <v>108</v>
      </c>
      <c r="CK262" s="5" t="s">
        <v>108</v>
      </c>
      <c r="CL262" s="5" t="s">
        <v>108</v>
      </c>
      <c r="CM262" s="5" t="s">
        <v>108</v>
      </c>
      <c r="CN262" s="5" t="s">
        <v>108</v>
      </c>
      <c r="CO262" s="5" t="s">
        <v>108</v>
      </c>
      <c r="CP262" s="5" t="s">
        <v>108</v>
      </c>
      <c r="CQ262" s="5" t="s">
        <v>108</v>
      </c>
      <c r="CR262" s="5" t="s">
        <v>108</v>
      </c>
      <c r="CS262" s="5" t="s">
        <v>108</v>
      </c>
      <c r="CT262" s="29" t="s">
        <v>2417</v>
      </c>
      <c r="CU262" s="5" t="s">
        <v>121</v>
      </c>
      <c r="CV262" s="5" t="s">
        <v>108</v>
      </c>
      <c r="CW262" s="5" t="s">
        <v>108</v>
      </c>
      <c r="CX262" s="5" t="s">
        <v>108</v>
      </c>
      <c r="CY262" s="13" t="s">
        <v>2418</v>
      </c>
      <c r="CZ262" s="6"/>
      <c r="DA262" s="6"/>
      <c r="DB262" s="6"/>
      <c r="DC262" s="6"/>
      <c r="DD262" s="6"/>
      <c r="DE262" s="6"/>
      <c r="DF262" s="6"/>
      <c r="DG262" s="6"/>
      <c r="DH262" s="6"/>
      <c r="DI262" s="6"/>
    </row>
    <row r="263">
      <c r="A263" s="5" t="s">
        <v>103</v>
      </c>
      <c r="B263" s="5" t="s">
        <v>1501</v>
      </c>
      <c r="C263" s="5" t="s">
        <v>2343</v>
      </c>
      <c r="D263" s="5">
        <v>5242.0</v>
      </c>
      <c r="E263" s="5" t="s">
        <v>2419</v>
      </c>
      <c r="F263" s="5">
        <v>1996.0</v>
      </c>
      <c r="G263" s="5" t="s">
        <v>138</v>
      </c>
      <c r="H263" s="5">
        <v>15.0</v>
      </c>
      <c r="I263" s="5" t="s">
        <v>139</v>
      </c>
      <c r="J263" s="5" t="s">
        <v>110</v>
      </c>
      <c r="K263" s="5" t="s">
        <v>111</v>
      </c>
      <c r="L263" s="5" t="s">
        <v>202</v>
      </c>
      <c r="M263" s="5" t="s">
        <v>375</v>
      </c>
      <c r="N263" s="5">
        <v>1.0</v>
      </c>
      <c r="O263" s="29" t="s">
        <v>2420</v>
      </c>
      <c r="P263" s="5" t="s">
        <v>2421</v>
      </c>
      <c r="Q263" s="5" t="s">
        <v>2422</v>
      </c>
      <c r="R263" s="5" t="s">
        <v>2423</v>
      </c>
      <c r="S263" s="5" t="s">
        <v>1677</v>
      </c>
      <c r="T263" s="5" t="s">
        <v>108</v>
      </c>
      <c r="U263" s="5" t="s">
        <v>108</v>
      </c>
      <c r="V263" s="5" t="s">
        <v>108</v>
      </c>
      <c r="W263" s="5" t="s">
        <v>108</v>
      </c>
      <c r="X263" s="5">
        <v>1900.0</v>
      </c>
      <c r="Y263" s="6">
        <f>60</f>
        <v>60</v>
      </c>
      <c r="Z263" s="5" t="s">
        <v>170</v>
      </c>
      <c r="AA263" s="5" t="s">
        <v>159</v>
      </c>
      <c r="AB263" s="5">
        <v>6.0</v>
      </c>
      <c r="AC263" s="5" t="s">
        <v>2179</v>
      </c>
      <c r="AD263" s="5" t="s">
        <v>406</v>
      </c>
      <c r="AE263" s="5" t="s">
        <v>108</v>
      </c>
      <c r="AF263" s="5" t="s">
        <v>108</v>
      </c>
      <c r="AG263" s="5" t="s">
        <v>108</v>
      </c>
      <c r="AH263" s="5" t="s">
        <v>108</v>
      </c>
      <c r="AI263" s="28">
        <f t="shared" ref="AI263:AI267" si="64">CONVERT(AJ263, "ft", "m")</f>
        <v>137.16</v>
      </c>
      <c r="AJ263" s="8">
        <f>150*3</f>
        <v>450</v>
      </c>
      <c r="AK263" s="24">
        <f t="shared" ref="AK263:AK267" si="65">CONVERT(AJ263, "ft", "yd")</f>
        <v>150</v>
      </c>
      <c r="AL263" s="5" t="s">
        <v>108</v>
      </c>
      <c r="AM263" s="5">
        <v>1.0</v>
      </c>
      <c r="AN263" s="5" t="s">
        <v>108</v>
      </c>
      <c r="AO263" s="5" t="s">
        <v>108</v>
      </c>
      <c r="AP263" s="5" t="s">
        <v>108</v>
      </c>
      <c r="AQ263" s="5" t="s">
        <v>108</v>
      </c>
      <c r="AR263" s="5" t="s">
        <v>108</v>
      </c>
      <c r="AS263" s="5" t="s">
        <v>108</v>
      </c>
      <c r="AT263" s="5" t="s">
        <v>108</v>
      </c>
      <c r="AU263" s="5" t="s">
        <v>108</v>
      </c>
      <c r="AV263" s="5" t="s">
        <v>108</v>
      </c>
      <c r="AW263" s="5" t="s">
        <v>108</v>
      </c>
      <c r="AX263" s="5" t="s">
        <v>108</v>
      </c>
      <c r="AY263" s="5" t="s">
        <v>108</v>
      </c>
      <c r="AZ263" s="5" t="s">
        <v>108</v>
      </c>
      <c r="BA263" s="5" t="s">
        <v>108</v>
      </c>
      <c r="BB263" s="5" t="s">
        <v>108</v>
      </c>
      <c r="BC263" s="5" t="s">
        <v>108</v>
      </c>
      <c r="BD263" s="5" t="s">
        <v>108</v>
      </c>
      <c r="BE263" s="5" t="s">
        <v>108</v>
      </c>
      <c r="BF263" s="5" t="s">
        <v>108</v>
      </c>
      <c r="BG263" s="5" t="s">
        <v>108</v>
      </c>
      <c r="BH263" s="5" t="s">
        <v>108</v>
      </c>
      <c r="BI263" s="5" t="s">
        <v>108</v>
      </c>
      <c r="BJ263" s="5" t="s">
        <v>108</v>
      </c>
      <c r="BK263" s="5" t="s">
        <v>108</v>
      </c>
      <c r="BL263" s="5" t="s">
        <v>108</v>
      </c>
      <c r="BM263" s="5" t="s">
        <v>108</v>
      </c>
      <c r="BN263" s="5" t="s">
        <v>309</v>
      </c>
      <c r="BO263" s="5" t="s">
        <v>108</v>
      </c>
      <c r="BP263" s="5" t="s">
        <v>108</v>
      </c>
      <c r="BQ263" s="5" t="s">
        <v>108</v>
      </c>
      <c r="BR263" s="5" t="s">
        <v>108</v>
      </c>
      <c r="BS263" s="5" t="s">
        <v>108</v>
      </c>
      <c r="BT263" s="5" t="s">
        <v>108</v>
      </c>
      <c r="BU263" s="5" t="s">
        <v>2424</v>
      </c>
      <c r="BV263" s="5" t="s">
        <v>108</v>
      </c>
      <c r="BW263" s="5" t="s">
        <v>2425</v>
      </c>
      <c r="BX263" s="5" t="s">
        <v>108</v>
      </c>
      <c r="BY263" s="10" t="s">
        <v>108</v>
      </c>
      <c r="BZ263" s="10" t="s">
        <v>108</v>
      </c>
      <c r="CA263" s="5" t="s">
        <v>2426</v>
      </c>
      <c r="CB263" s="5" t="s">
        <v>108</v>
      </c>
      <c r="CC263" s="5" t="s">
        <v>108</v>
      </c>
      <c r="CD263" s="5" t="s">
        <v>108</v>
      </c>
      <c r="CE263" s="5" t="s">
        <v>108</v>
      </c>
      <c r="CF263" s="5" t="s">
        <v>108</v>
      </c>
      <c r="CG263" s="5" t="s">
        <v>108</v>
      </c>
      <c r="CH263" s="5" t="s">
        <v>108</v>
      </c>
      <c r="CI263" s="5" t="s">
        <v>108</v>
      </c>
      <c r="CJ263" s="5" t="s">
        <v>108</v>
      </c>
      <c r="CK263" s="5" t="s">
        <v>108</v>
      </c>
      <c r="CL263" s="5" t="s">
        <v>108</v>
      </c>
      <c r="CM263" s="5" t="s">
        <v>108</v>
      </c>
      <c r="CN263" s="5" t="s">
        <v>108</v>
      </c>
      <c r="CO263" s="5" t="s">
        <v>108</v>
      </c>
      <c r="CP263" s="5" t="s">
        <v>108</v>
      </c>
      <c r="CQ263" s="5" t="s">
        <v>108</v>
      </c>
      <c r="CR263" s="5" t="s">
        <v>108</v>
      </c>
      <c r="CS263" s="5" t="s">
        <v>108</v>
      </c>
      <c r="CT263" s="5" t="s">
        <v>108</v>
      </c>
      <c r="CU263" s="5" t="s">
        <v>108</v>
      </c>
      <c r="CV263" s="5" t="s">
        <v>121</v>
      </c>
      <c r="CW263" s="5" t="s">
        <v>108</v>
      </c>
      <c r="CX263" s="5" t="s">
        <v>108</v>
      </c>
      <c r="CY263" s="13" t="s">
        <v>2427</v>
      </c>
      <c r="CZ263" s="6"/>
      <c r="DA263" s="6"/>
      <c r="DB263" s="6"/>
      <c r="DC263" s="6"/>
      <c r="DD263" s="6"/>
      <c r="DE263" s="6"/>
      <c r="DF263" s="6"/>
      <c r="DG263" s="6"/>
      <c r="DH263" s="6"/>
      <c r="DI263" s="6"/>
    </row>
    <row r="264">
      <c r="A264" s="5" t="s">
        <v>103</v>
      </c>
      <c r="B264" s="5" t="s">
        <v>1501</v>
      </c>
      <c r="C264" s="5" t="s">
        <v>2343</v>
      </c>
      <c r="D264" s="5">
        <v>9109.0</v>
      </c>
      <c r="E264" s="5" t="s">
        <v>106</v>
      </c>
      <c r="F264" s="5">
        <v>2001.0</v>
      </c>
      <c r="G264" s="5" t="s">
        <v>138</v>
      </c>
      <c r="H264" s="5" t="s">
        <v>108</v>
      </c>
      <c r="I264" s="5" t="s">
        <v>139</v>
      </c>
      <c r="J264" s="5" t="s">
        <v>110</v>
      </c>
      <c r="K264" s="5" t="s">
        <v>111</v>
      </c>
      <c r="L264" s="5" t="s">
        <v>2428</v>
      </c>
      <c r="M264" s="5" t="s">
        <v>112</v>
      </c>
      <c r="N264" s="5">
        <v>1.0</v>
      </c>
      <c r="O264" s="29" t="s">
        <v>2429</v>
      </c>
      <c r="P264" s="5" t="s">
        <v>2430</v>
      </c>
      <c r="Q264" s="5" t="s">
        <v>1676</v>
      </c>
      <c r="R264" s="5" t="s">
        <v>2423</v>
      </c>
      <c r="S264" s="5" t="s">
        <v>2431</v>
      </c>
      <c r="T264" s="5">
        <v>45.2739761</v>
      </c>
      <c r="U264" s="5">
        <v>-121.6793969</v>
      </c>
      <c r="V264" s="5">
        <v>1152.4</v>
      </c>
      <c r="W264" s="5">
        <v>3775.0</v>
      </c>
      <c r="X264" s="5">
        <v>1507.0</v>
      </c>
      <c r="Y264" s="5" t="s">
        <v>108</v>
      </c>
      <c r="Z264" s="5" t="s">
        <v>170</v>
      </c>
      <c r="AA264" s="5" t="s">
        <v>108</v>
      </c>
      <c r="AB264" s="5" t="s">
        <v>108</v>
      </c>
      <c r="AC264" s="5" t="s">
        <v>2432</v>
      </c>
      <c r="AD264" s="5" t="s">
        <v>406</v>
      </c>
      <c r="AE264" s="5" t="s">
        <v>121</v>
      </c>
      <c r="AF264" s="5" t="s">
        <v>108</v>
      </c>
      <c r="AG264" s="5" t="s">
        <v>108</v>
      </c>
      <c r="AH264" s="5" t="s">
        <v>108</v>
      </c>
      <c r="AI264" s="28">
        <f t="shared" si="64"/>
        <v>30.48</v>
      </c>
      <c r="AJ264" s="22">
        <v>100.0</v>
      </c>
      <c r="AK264" s="24">
        <f t="shared" si="65"/>
        <v>33.33333333</v>
      </c>
      <c r="AL264" s="5" t="s">
        <v>121</v>
      </c>
      <c r="AM264" s="5">
        <v>1.0</v>
      </c>
      <c r="AN264" s="5" t="s">
        <v>108</v>
      </c>
      <c r="AO264" s="5" t="s">
        <v>108</v>
      </c>
      <c r="AP264" s="5" t="s">
        <v>108</v>
      </c>
      <c r="AQ264" s="5" t="s">
        <v>108</v>
      </c>
      <c r="AR264" s="5" t="s">
        <v>108</v>
      </c>
      <c r="AS264" s="5" t="s">
        <v>108</v>
      </c>
      <c r="AT264" s="5" t="s">
        <v>108</v>
      </c>
      <c r="AU264" s="5" t="s">
        <v>108</v>
      </c>
      <c r="AV264" s="5" t="s">
        <v>108</v>
      </c>
      <c r="AW264" s="5" t="s">
        <v>320</v>
      </c>
      <c r="AX264" s="5" t="s">
        <v>108</v>
      </c>
      <c r="AY264" s="5" t="s">
        <v>108</v>
      </c>
      <c r="AZ264" s="5" t="s">
        <v>108</v>
      </c>
      <c r="BA264" s="5" t="s">
        <v>108</v>
      </c>
      <c r="BB264" s="5" t="s">
        <v>108</v>
      </c>
      <c r="BC264" s="5" t="s">
        <v>108</v>
      </c>
      <c r="BD264" s="5" t="s">
        <v>108</v>
      </c>
      <c r="BE264" s="5" t="s">
        <v>108</v>
      </c>
      <c r="BF264" s="5" t="s">
        <v>108</v>
      </c>
      <c r="BG264" s="5" t="s">
        <v>108</v>
      </c>
      <c r="BH264" s="5" t="s">
        <v>108</v>
      </c>
      <c r="BI264" s="5" t="s">
        <v>108</v>
      </c>
      <c r="BJ264" s="5" t="s">
        <v>108</v>
      </c>
      <c r="BK264" s="5" t="s">
        <v>108</v>
      </c>
      <c r="BL264" s="5" t="s">
        <v>108</v>
      </c>
      <c r="BM264" s="5" t="s">
        <v>108</v>
      </c>
      <c r="BN264" s="5" t="s">
        <v>108</v>
      </c>
      <c r="BO264" s="5" t="s">
        <v>108</v>
      </c>
      <c r="BP264" s="5" t="s">
        <v>108</v>
      </c>
      <c r="BQ264" s="5" t="s">
        <v>108</v>
      </c>
      <c r="BR264" s="5" t="s">
        <v>108</v>
      </c>
      <c r="BS264" s="5" t="s">
        <v>108</v>
      </c>
      <c r="BT264" s="5" t="s">
        <v>108</v>
      </c>
      <c r="BU264" s="5" t="s">
        <v>2433</v>
      </c>
      <c r="BV264" s="5" t="s">
        <v>121</v>
      </c>
      <c r="BW264" s="5" t="s">
        <v>1528</v>
      </c>
      <c r="BX264" s="5" t="s">
        <v>122</v>
      </c>
      <c r="BY264" s="10" t="s">
        <v>108</v>
      </c>
      <c r="BZ264" s="10" t="s">
        <v>108</v>
      </c>
      <c r="CA264" s="5" t="s">
        <v>108</v>
      </c>
      <c r="CB264" s="5" t="s">
        <v>108</v>
      </c>
      <c r="CC264" s="5" t="s">
        <v>108</v>
      </c>
      <c r="CD264" s="5" t="s">
        <v>108</v>
      </c>
      <c r="CE264" s="5" t="s">
        <v>108</v>
      </c>
      <c r="CF264" s="5" t="s">
        <v>108</v>
      </c>
      <c r="CG264" s="5" t="s">
        <v>108</v>
      </c>
      <c r="CH264" s="5" t="s">
        <v>108</v>
      </c>
      <c r="CI264" s="5" t="s">
        <v>108</v>
      </c>
      <c r="CJ264" s="5" t="s">
        <v>108</v>
      </c>
      <c r="CK264" s="5" t="s">
        <v>108</v>
      </c>
      <c r="CL264" s="5" t="s">
        <v>108</v>
      </c>
      <c r="CM264" s="5" t="s">
        <v>108</v>
      </c>
      <c r="CN264" s="5" t="s">
        <v>108</v>
      </c>
      <c r="CO264" s="5" t="s">
        <v>108</v>
      </c>
      <c r="CP264" s="5" t="s">
        <v>108</v>
      </c>
      <c r="CQ264" s="5" t="s">
        <v>108</v>
      </c>
      <c r="CR264" s="5" t="s">
        <v>108</v>
      </c>
      <c r="CS264" s="5" t="s">
        <v>2434</v>
      </c>
      <c r="CT264" s="29" t="s">
        <v>2435</v>
      </c>
      <c r="CU264" s="5" t="s">
        <v>121</v>
      </c>
      <c r="CV264" s="5" t="s">
        <v>121</v>
      </c>
      <c r="CW264" s="5" t="s">
        <v>108</v>
      </c>
      <c r="CX264" s="5" t="s">
        <v>108</v>
      </c>
      <c r="CY264" s="13" t="s">
        <v>2436</v>
      </c>
      <c r="CZ264" s="6"/>
      <c r="DA264" s="6"/>
      <c r="DB264" s="6"/>
      <c r="DC264" s="6"/>
      <c r="DD264" s="6"/>
      <c r="DE264" s="6"/>
      <c r="DF264" s="6"/>
      <c r="DG264" s="6"/>
      <c r="DH264" s="6"/>
      <c r="DI264" s="6"/>
    </row>
    <row r="265">
      <c r="A265" s="5" t="s">
        <v>103</v>
      </c>
      <c r="B265" s="5" t="s">
        <v>1501</v>
      </c>
      <c r="C265" s="5" t="s">
        <v>2343</v>
      </c>
      <c r="D265" s="5">
        <v>5100.0</v>
      </c>
      <c r="E265" s="5" t="s">
        <v>108</v>
      </c>
      <c r="F265" s="5">
        <v>2002.0</v>
      </c>
      <c r="G265" s="5" t="s">
        <v>138</v>
      </c>
      <c r="H265" s="5">
        <v>25.0</v>
      </c>
      <c r="I265" s="5" t="s">
        <v>139</v>
      </c>
      <c r="J265" s="5" t="s">
        <v>110</v>
      </c>
      <c r="K265" s="5" t="s">
        <v>111</v>
      </c>
      <c r="L265" s="5" t="s">
        <v>628</v>
      </c>
      <c r="M265" s="5" t="s">
        <v>375</v>
      </c>
      <c r="N265" s="5">
        <v>1.0</v>
      </c>
      <c r="O265" s="29" t="s">
        <v>2437</v>
      </c>
      <c r="P265" s="5" t="s">
        <v>2438</v>
      </c>
      <c r="Q265" s="5" t="s">
        <v>2371</v>
      </c>
      <c r="R265" s="5" t="s">
        <v>2439</v>
      </c>
      <c r="S265" s="5" t="s">
        <v>2440</v>
      </c>
      <c r="T265" s="5">
        <v>45.639167</v>
      </c>
      <c r="U265" s="5">
        <v>-121.873333</v>
      </c>
      <c r="V265" s="5">
        <v>1002.0</v>
      </c>
      <c r="W265" s="5">
        <v>3267.0</v>
      </c>
      <c r="X265" s="5">
        <v>1600.0</v>
      </c>
      <c r="Y265" s="5" t="s">
        <v>108</v>
      </c>
      <c r="Z265" s="5" t="s">
        <v>820</v>
      </c>
      <c r="AA265" s="5" t="s">
        <v>286</v>
      </c>
      <c r="AB265" s="5">
        <v>93.0</v>
      </c>
      <c r="AC265" s="5" t="s">
        <v>480</v>
      </c>
      <c r="AD265" s="5" t="s">
        <v>406</v>
      </c>
      <c r="AE265" s="5" t="s">
        <v>108</v>
      </c>
      <c r="AF265" s="5" t="s">
        <v>108</v>
      </c>
      <c r="AG265" s="5" t="s">
        <v>108</v>
      </c>
      <c r="AH265" s="5">
        <v>1.0</v>
      </c>
      <c r="AI265" s="28">
        <f t="shared" si="64"/>
        <v>30.48</v>
      </c>
      <c r="AJ265" s="22">
        <v>100.0</v>
      </c>
      <c r="AK265" s="24">
        <f t="shared" si="65"/>
        <v>33.33333333</v>
      </c>
      <c r="AL265" s="5" t="s">
        <v>108</v>
      </c>
      <c r="AM265" s="5">
        <v>1.0</v>
      </c>
      <c r="AN265" s="5" t="s">
        <v>108</v>
      </c>
      <c r="AO265" s="5" t="s">
        <v>108</v>
      </c>
      <c r="AP265" s="5" t="s">
        <v>108</v>
      </c>
      <c r="AQ265" s="5" t="s">
        <v>108</v>
      </c>
      <c r="AR265" s="5" t="s">
        <v>108</v>
      </c>
      <c r="AS265" s="5" t="s">
        <v>108</v>
      </c>
      <c r="AT265" s="5" t="s">
        <v>108</v>
      </c>
      <c r="AU265" s="5" t="s">
        <v>108</v>
      </c>
      <c r="AV265" s="5" t="s">
        <v>108</v>
      </c>
      <c r="AW265" s="5" t="s">
        <v>289</v>
      </c>
      <c r="AX265" s="5" t="s">
        <v>108</v>
      </c>
      <c r="AY265" s="5" t="s">
        <v>108</v>
      </c>
      <c r="AZ265" s="5" t="s">
        <v>108</v>
      </c>
      <c r="BA265" s="5" t="s">
        <v>108</v>
      </c>
      <c r="BB265" s="5" t="s">
        <v>108</v>
      </c>
      <c r="BC265" s="5" t="s">
        <v>108</v>
      </c>
      <c r="BD265" s="5" t="s">
        <v>108</v>
      </c>
      <c r="BE265" s="5" t="s">
        <v>108</v>
      </c>
      <c r="BF265" s="5" t="s">
        <v>108</v>
      </c>
      <c r="BG265" s="5" t="s">
        <v>108</v>
      </c>
      <c r="BH265" s="5" t="s">
        <v>108</v>
      </c>
      <c r="BI265" s="5" t="s">
        <v>108</v>
      </c>
      <c r="BJ265" s="5" t="s">
        <v>381</v>
      </c>
      <c r="BK265" s="5" t="s">
        <v>108</v>
      </c>
      <c r="BL265" s="5" t="s">
        <v>108</v>
      </c>
      <c r="BM265" s="5" t="s">
        <v>108</v>
      </c>
      <c r="BN265" s="5" t="s">
        <v>108</v>
      </c>
      <c r="BO265" s="5" t="s">
        <v>108</v>
      </c>
      <c r="BP265" s="5" t="s">
        <v>755</v>
      </c>
      <c r="BQ265" s="5" t="s">
        <v>108</v>
      </c>
      <c r="BR265" s="5" t="s">
        <v>309</v>
      </c>
      <c r="BS265" s="5" t="s">
        <v>108</v>
      </c>
      <c r="BT265" s="5" t="s">
        <v>108</v>
      </c>
      <c r="BU265" s="5" t="s">
        <v>2441</v>
      </c>
      <c r="BV265" s="5" t="s">
        <v>121</v>
      </c>
      <c r="BW265" s="5" t="s">
        <v>1358</v>
      </c>
      <c r="BX265" s="5" t="s">
        <v>122</v>
      </c>
      <c r="BY265" s="10" t="s">
        <v>108</v>
      </c>
      <c r="BZ265" s="10" t="s">
        <v>108</v>
      </c>
      <c r="CA265" s="5" t="s">
        <v>108</v>
      </c>
      <c r="CB265" s="5" t="s">
        <v>108</v>
      </c>
      <c r="CC265" s="5" t="s">
        <v>108</v>
      </c>
      <c r="CD265" s="5" t="s">
        <v>108</v>
      </c>
      <c r="CE265" s="5" t="s">
        <v>108</v>
      </c>
      <c r="CF265" s="5" t="s">
        <v>108</v>
      </c>
      <c r="CG265" s="5" t="s">
        <v>108</v>
      </c>
      <c r="CH265" s="5" t="s">
        <v>108</v>
      </c>
      <c r="CI265" s="5" t="s">
        <v>108</v>
      </c>
      <c r="CJ265" s="5" t="s">
        <v>108</v>
      </c>
      <c r="CK265" s="5" t="s">
        <v>108</v>
      </c>
      <c r="CL265" s="5" t="s">
        <v>108</v>
      </c>
      <c r="CM265" s="5" t="s">
        <v>108</v>
      </c>
      <c r="CN265" s="5" t="s">
        <v>108</v>
      </c>
      <c r="CO265" s="5" t="s">
        <v>108</v>
      </c>
      <c r="CP265" s="5" t="s">
        <v>108</v>
      </c>
      <c r="CQ265" s="5" t="s">
        <v>108</v>
      </c>
      <c r="CR265" s="5" t="s">
        <v>108</v>
      </c>
      <c r="CS265" s="5" t="s">
        <v>2442</v>
      </c>
      <c r="CT265" s="29" t="s">
        <v>2443</v>
      </c>
      <c r="CU265" s="5" t="s">
        <v>121</v>
      </c>
      <c r="CV265" s="5" t="s">
        <v>121</v>
      </c>
      <c r="CW265" s="5" t="s">
        <v>108</v>
      </c>
      <c r="CX265" s="5" t="s">
        <v>108</v>
      </c>
      <c r="CY265" s="13" t="s">
        <v>2444</v>
      </c>
      <c r="CZ265" s="6"/>
      <c r="DA265" s="6"/>
      <c r="DB265" s="6"/>
      <c r="DC265" s="6"/>
      <c r="DD265" s="6"/>
      <c r="DE265" s="6"/>
      <c r="DF265" s="6"/>
      <c r="DG265" s="6"/>
      <c r="DH265" s="6"/>
      <c r="DI265" s="6"/>
    </row>
    <row r="266">
      <c r="A266" s="5" t="s">
        <v>103</v>
      </c>
      <c r="B266" s="5" t="s">
        <v>1501</v>
      </c>
      <c r="C266" s="5" t="s">
        <v>2343</v>
      </c>
      <c r="D266" s="5">
        <v>22742.0</v>
      </c>
      <c r="E266" s="5" t="s">
        <v>2445</v>
      </c>
      <c r="F266" s="5">
        <v>2001.0</v>
      </c>
      <c r="G266" s="5" t="s">
        <v>316</v>
      </c>
      <c r="H266" s="5">
        <v>9.0</v>
      </c>
      <c r="I266" s="5" t="s">
        <v>217</v>
      </c>
      <c r="J266" s="5" t="s">
        <v>127</v>
      </c>
      <c r="K266" s="5" t="s">
        <v>202</v>
      </c>
      <c r="L266" s="5" t="s">
        <v>108</v>
      </c>
      <c r="M266" s="5" t="s">
        <v>202</v>
      </c>
      <c r="N266" s="5">
        <v>2.0</v>
      </c>
      <c r="O266" s="29" t="s">
        <v>2446</v>
      </c>
      <c r="P266" s="5" t="s">
        <v>2447</v>
      </c>
      <c r="Q266" s="5" t="s">
        <v>2371</v>
      </c>
      <c r="R266" s="5" t="s">
        <v>2439</v>
      </c>
      <c r="S266" s="5" t="s">
        <v>2448</v>
      </c>
      <c r="T266" s="5">
        <v>45.6407224</v>
      </c>
      <c r="U266" s="5">
        <v>-121.924363</v>
      </c>
      <c r="V266" s="5">
        <v>34.6</v>
      </c>
      <c r="W266" s="5">
        <v>115.0</v>
      </c>
      <c r="X266" s="5">
        <v>1150.0</v>
      </c>
      <c r="Y266" s="5">
        <v>34.0</v>
      </c>
      <c r="Z266" s="5" t="s">
        <v>285</v>
      </c>
      <c r="AA266" s="5" t="s">
        <v>286</v>
      </c>
      <c r="AB266" s="5">
        <v>98.0</v>
      </c>
      <c r="AC266" s="5" t="s">
        <v>432</v>
      </c>
      <c r="AD266" s="5" t="s">
        <v>108</v>
      </c>
      <c r="AE266" s="5" t="s">
        <v>108</v>
      </c>
      <c r="AF266" s="5" t="s">
        <v>108</v>
      </c>
      <c r="AG266" s="5" t="s">
        <v>108</v>
      </c>
      <c r="AH266" s="6">
        <f>1/6</f>
        <v>0.1666666667</v>
      </c>
      <c r="AI266" s="28">
        <f t="shared" si="64"/>
        <v>182.88</v>
      </c>
      <c r="AJ266" s="22">
        <v>600.0</v>
      </c>
      <c r="AK266" s="24">
        <f t="shared" si="65"/>
        <v>200</v>
      </c>
      <c r="AL266" s="5" t="s">
        <v>108</v>
      </c>
      <c r="AM266" s="5">
        <v>2.0</v>
      </c>
      <c r="AN266" s="5" t="s">
        <v>108</v>
      </c>
      <c r="AO266" s="5" t="s">
        <v>108</v>
      </c>
      <c r="AP266" s="5" t="s">
        <v>108</v>
      </c>
      <c r="AQ266" s="5" t="s">
        <v>108</v>
      </c>
      <c r="AR266" s="5" t="s">
        <v>108</v>
      </c>
      <c r="AS266" s="5" t="s">
        <v>108</v>
      </c>
      <c r="AT266" s="5" t="s">
        <v>108</v>
      </c>
      <c r="AU266" s="5" t="s">
        <v>108</v>
      </c>
      <c r="AV266" s="5" t="s">
        <v>108</v>
      </c>
      <c r="AW266" s="5" t="s">
        <v>108</v>
      </c>
      <c r="AX266" s="5" t="s">
        <v>108</v>
      </c>
      <c r="AY266" s="5" t="s">
        <v>108</v>
      </c>
      <c r="AZ266" s="5" t="s">
        <v>108</v>
      </c>
      <c r="BA266" s="5" t="s">
        <v>108</v>
      </c>
      <c r="BB266" s="5" t="s">
        <v>108</v>
      </c>
      <c r="BC266" s="5" t="s">
        <v>108</v>
      </c>
      <c r="BD266" s="5" t="s">
        <v>108</v>
      </c>
      <c r="BE266" s="5" t="s">
        <v>108</v>
      </c>
      <c r="BF266" s="5" t="s">
        <v>108</v>
      </c>
      <c r="BG266" s="5" t="s">
        <v>108</v>
      </c>
      <c r="BH266" s="5" t="s">
        <v>108</v>
      </c>
      <c r="BI266" s="5" t="s">
        <v>108</v>
      </c>
      <c r="BJ266" s="5" t="s">
        <v>108</v>
      </c>
      <c r="BK266" s="5" t="s">
        <v>108</v>
      </c>
      <c r="BL266" s="5" t="s">
        <v>108</v>
      </c>
      <c r="BM266" s="5" t="s">
        <v>108</v>
      </c>
      <c r="BN266" s="5" t="s">
        <v>108</v>
      </c>
      <c r="BO266" s="5" t="s">
        <v>108</v>
      </c>
      <c r="BP266" s="5" t="s">
        <v>108</v>
      </c>
      <c r="BQ266" s="5" t="s">
        <v>108</v>
      </c>
      <c r="BR266" s="5" t="s">
        <v>108</v>
      </c>
      <c r="BS266" s="5" t="s">
        <v>108</v>
      </c>
      <c r="BT266" s="5" t="s">
        <v>108</v>
      </c>
      <c r="BU266" s="5" t="s">
        <v>2449</v>
      </c>
      <c r="BV266" s="5" t="s">
        <v>108</v>
      </c>
      <c r="BW266" s="5" t="s">
        <v>108</v>
      </c>
      <c r="BX266" s="5" t="s">
        <v>108</v>
      </c>
      <c r="BY266" s="10" t="s">
        <v>108</v>
      </c>
      <c r="BZ266" s="10" t="s">
        <v>108</v>
      </c>
      <c r="CA266" s="5" t="s">
        <v>2450</v>
      </c>
      <c r="CB266" s="5" t="s">
        <v>108</v>
      </c>
      <c r="CC266" s="5" t="s">
        <v>108</v>
      </c>
      <c r="CD266" s="5" t="s">
        <v>108</v>
      </c>
      <c r="CE266" s="5" t="s">
        <v>108</v>
      </c>
      <c r="CF266" s="5" t="s">
        <v>108</v>
      </c>
      <c r="CG266" s="5" t="s">
        <v>108</v>
      </c>
      <c r="CH266" s="5" t="s">
        <v>108</v>
      </c>
      <c r="CI266" s="5" t="s">
        <v>108</v>
      </c>
      <c r="CJ266" s="5" t="s">
        <v>108</v>
      </c>
      <c r="CK266" s="5" t="s">
        <v>108</v>
      </c>
      <c r="CL266" s="5" t="s">
        <v>108</v>
      </c>
      <c r="CM266" s="5" t="s">
        <v>108</v>
      </c>
      <c r="CN266" s="5" t="s">
        <v>108</v>
      </c>
      <c r="CO266" s="5" t="s">
        <v>108</v>
      </c>
      <c r="CP266" s="5" t="s">
        <v>108</v>
      </c>
      <c r="CQ266" s="5" t="s">
        <v>108</v>
      </c>
      <c r="CR266" s="5" t="s">
        <v>108</v>
      </c>
      <c r="CS266" s="5" t="s">
        <v>2451</v>
      </c>
      <c r="CT266" s="29" t="s">
        <v>2452</v>
      </c>
      <c r="CU266" s="5" t="s">
        <v>121</v>
      </c>
      <c r="CV266" s="5" t="s">
        <v>108</v>
      </c>
      <c r="CW266" s="5" t="s">
        <v>108</v>
      </c>
      <c r="CX266" s="5" t="s">
        <v>108</v>
      </c>
      <c r="CY266" s="13" t="s">
        <v>2453</v>
      </c>
      <c r="CZ266" s="6"/>
      <c r="DA266" s="6"/>
      <c r="DB266" s="6"/>
      <c r="DC266" s="6"/>
      <c r="DD266" s="6"/>
      <c r="DE266" s="6"/>
      <c r="DF266" s="6"/>
      <c r="DG266" s="6"/>
      <c r="DH266" s="6"/>
      <c r="DI266" s="6"/>
    </row>
    <row r="267">
      <c r="A267" s="5" t="s">
        <v>103</v>
      </c>
      <c r="B267" s="5" t="s">
        <v>1501</v>
      </c>
      <c r="C267" s="5" t="s">
        <v>512</v>
      </c>
      <c r="D267" s="5">
        <v>647.0</v>
      </c>
      <c r="E267" s="5" t="s">
        <v>108</v>
      </c>
      <c r="F267" s="5">
        <v>1988.0</v>
      </c>
      <c r="G267" s="5" t="s">
        <v>108</v>
      </c>
      <c r="H267" s="5" t="s">
        <v>108</v>
      </c>
      <c r="I267" s="5" t="s">
        <v>139</v>
      </c>
      <c r="J267" s="5" t="s">
        <v>110</v>
      </c>
      <c r="K267" s="5" t="s">
        <v>111</v>
      </c>
      <c r="L267" s="5" t="s">
        <v>154</v>
      </c>
      <c r="M267" s="5" t="s">
        <v>140</v>
      </c>
      <c r="N267" s="5">
        <v>2.0</v>
      </c>
      <c r="O267" s="29" t="s">
        <v>2454</v>
      </c>
      <c r="P267" s="5" t="s">
        <v>2455</v>
      </c>
      <c r="Q267" s="5" t="s">
        <v>2456</v>
      </c>
      <c r="R267" s="5" t="s">
        <v>108</v>
      </c>
      <c r="S267" s="5" t="s">
        <v>2457</v>
      </c>
      <c r="T267" s="5" t="s">
        <v>108</v>
      </c>
      <c r="U267" s="5" t="s">
        <v>108</v>
      </c>
      <c r="V267" s="5" t="s">
        <v>108</v>
      </c>
      <c r="W267" s="5" t="s">
        <v>108</v>
      </c>
      <c r="X267" s="5">
        <v>600.0</v>
      </c>
      <c r="Y267" s="5" t="s">
        <v>108</v>
      </c>
      <c r="Z267" s="5" t="s">
        <v>108</v>
      </c>
      <c r="AA267" s="5" t="s">
        <v>108</v>
      </c>
      <c r="AB267" s="5" t="s">
        <v>108</v>
      </c>
      <c r="AC267" s="5" t="s">
        <v>2179</v>
      </c>
      <c r="AD267" s="5" t="s">
        <v>2458</v>
      </c>
      <c r="AE267" s="5" t="s">
        <v>108</v>
      </c>
      <c r="AF267" s="5" t="s">
        <v>108</v>
      </c>
      <c r="AG267" s="5" t="s">
        <v>108</v>
      </c>
      <c r="AH267" s="5" t="s">
        <v>108</v>
      </c>
      <c r="AI267" s="28">
        <f t="shared" si="64"/>
        <v>91.44</v>
      </c>
      <c r="AJ267" s="22">
        <v>300.0</v>
      </c>
      <c r="AK267" s="24">
        <f t="shared" si="65"/>
        <v>100</v>
      </c>
      <c r="AL267" s="5" t="s">
        <v>121</v>
      </c>
      <c r="AM267" s="5">
        <v>1.0</v>
      </c>
      <c r="AN267" s="5" t="s">
        <v>108</v>
      </c>
      <c r="AO267" s="5" t="s">
        <v>108</v>
      </c>
      <c r="AP267" s="5" t="s">
        <v>108</v>
      </c>
      <c r="AQ267" s="5" t="s">
        <v>108</v>
      </c>
      <c r="AR267" s="5" t="s">
        <v>108</v>
      </c>
      <c r="AS267" s="5" t="s">
        <v>108</v>
      </c>
      <c r="AT267" s="5" t="s">
        <v>108</v>
      </c>
      <c r="AU267" s="5" t="s">
        <v>108</v>
      </c>
      <c r="AV267" s="5" t="s">
        <v>108</v>
      </c>
      <c r="AW267" s="5" t="s">
        <v>561</v>
      </c>
      <c r="AX267" s="5" t="s">
        <v>108</v>
      </c>
      <c r="AY267" s="5" t="s">
        <v>108</v>
      </c>
      <c r="AZ267" s="5" t="s">
        <v>108</v>
      </c>
      <c r="BA267" s="5" t="s">
        <v>108</v>
      </c>
      <c r="BB267" s="5" t="s">
        <v>108</v>
      </c>
      <c r="BC267" s="5" t="s">
        <v>108</v>
      </c>
      <c r="BD267" s="5" t="s">
        <v>108</v>
      </c>
      <c r="BE267" s="5" t="s">
        <v>108</v>
      </c>
      <c r="BF267" s="5" t="s">
        <v>108</v>
      </c>
      <c r="BG267" s="5" t="s">
        <v>108</v>
      </c>
      <c r="BH267" s="5" t="s">
        <v>108</v>
      </c>
      <c r="BI267" s="5" t="s">
        <v>108</v>
      </c>
      <c r="BJ267" s="5" t="s">
        <v>108</v>
      </c>
      <c r="BK267" s="5" t="s">
        <v>108</v>
      </c>
      <c r="BL267" s="5" t="s">
        <v>108</v>
      </c>
      <c r="BM267" s="5" t="s">
        <v>108</v>
      </c>
      <c r="BN267" s="5" t="s">
        <v>108</v>
      </c>
      <c r="BO267" s="5" t="s">
        <v>108</v>
      </c>
      <c r="BP267" s="5" t="s">
        <v>108</v>
      </c>
      <c r="BQ267" s="5" t="s">
        <v>108</v>
      </c>
      <c r="BR267" s="5" t="s">
        <v>108</v>
      </c>
      <c r="BS267" s="5" t="s">
        <v>2459</v>
      </c>
      <c r="BT267" s="5" t="s">
        <v>108</v>
      </c>
      <c r="BU267" s="5" t="s">
        <v>2460</v>
      </c>
      <c r="BV267" s="5" t="s">
        <v>121</v>
      </c>
      <c r="BW267" s="5" t="s">
        <v>108</v>
      </c>
      <c r="BX267" s="5" t="s">
        <v>122</v>
      </c>
      <c r="BY267" s="10" t="s">
        <v>108</v>
      </c>
      <c r="BZ267" s="10" t="s">
        <v>108</v>
      </c>
      <c r="CA267" s="5" t="s">
        <v>108</v>
      </c>
      <c r="CB267" s="5" t="s">
        <v>108</v>
      </c>
      <c r="CC267" s="5" t="s">
        <v>108</v>
      </c>
      <c r="CD267" s="5">
        <v>1.0</v>
      </c>
      <c r="CE267" s="5" t="s">
        <v>108</v>
      </c>
      <c r="CF267" s="5" t="s">
        <v>108</v>
      </c>
      <c r="CG267" s="5">
        <v>18.0</v>
      </c>
      <c r="CH267" s="5">
        <v>8.0</v>
      </c>
      <c r="CI267" s="5">
        <v>6.0</v>
      </c>
      <c r="CJ267" s="5" t="s">
        <v>108</v>
      </c>
      <c r="CK267" s="5" t="s">
        <v>108</v>
      </c>
      <c r="CL267" s="5" t="s">
        <v>108</v>
      </c>
      <c r="CM267" s="5" t="s">
        <v>108</v>
      </c>
      <c r="CN267" s="5" t="s">
        <v>108</v>
      </c>
      <c r="CO267" s="5" t="s">
        <v>121</v>
      </c>
      <c r="CP267" s="5" t="s">
        <v>108</v>
      </c>
      <c r="CQ267" s="5" t="s">
        <v>108</v>
      </c>
      <c r="CR267" s="5" t="s">
        <v>108</v>
      </c>
      <c r="CS267" s="5" t="s">
        <v>108</v>
      </c>
      <c r="CT267" s="5" t="s">
        <v>108</v>
      </c>
      <c r="CU267" s="5" t="s">
        <v>108</v>
      </c>
      <c r="CV267" s="5" t="s">
        <v>108</v>
      </c>
      <c r="CW267" s="5" t="s">
        <v>108</v>
      </c>
      <c r="CX267" s="5" t="s">
        <v>108</v>
      </c>
      <c r="CY267" s="13" t="s">
        <v>2461</v>
      </c>
      <c r="CZ267" s="6"/>
      <c r="DA267" s="6"/>
      <c r="DB267" s="6"/>
      <c r="DC267" s="6"/>
      <c r="DD267" s="6"/>
      <c r="DE267" s="6"/>
      <c r="DF267" s="6"/>
      <c r="DG267" s="6"/>
      <c r="DH267" s="6"/>
      <c r="DI267" s="6"/>
    </row>
    <row r="268">
      <c r="A268" s="5" t="s">
        <v>103</v>
      </c>
      <c r="B268" s="5" t="s">
        <v>1501</v>
      </c>
      <c r="C268" s="5" t="s">
        <v>512</v>
      </c>
      <c r="D268" s="5">
        <v>2681.0</v>
      </c>
      <c r="E268" s="5" t="s">
        <v>108</v>
      </c>
      <c r="F268" s="5">
        <v>1995.0</v>
      </c>
      <c r="G268" s="5" t="s">
        <v>138</v>
      </c>
      <c r="H268" s="5" t="s">
        <v>108</v>
      </c>
      <c r="I268" s="5" t="s">
        <v>139</v>
      </c>
      <c r="J268" s="5" t="s">
        <v>127</v>
      </c>
      <c r="K268" s="5" t="s">
        <v>154</v>
      </c>
      <c r="L268" s="5" t="s">
        <v>108</v>
      </c>
      <c r="M268" s="5" t="s">
        <v>108</v>
      </c>
      <c r="N268" s="5">
        <v>2.0</v>
      </c>
      <c r="O268" s="29" t="s">
        <v>2462</v>
      </c>
      <c r="P268" s="5" t="s">
        <v>2463</v>
      </c>
      <c r="Q268" s="5" t="s">
        <v>558</v>
      </c>
      <c r="R268" s="5" t="s">
        <v>2464</v>
      </c>
      <c r="S268" s="5" t="s">
        <v>2465</v>
      </c>
      <c r="T268" s="5" t="s">
        <v>108</v>
      </c>
      <c r="U268" s="5" t="s">
        <v>108</v>
      </c>
      <c r="V268" s="5" t="s">
        <v>108</v>
      </c>
      <c r="W268" s="5" t="s">
        <v>108</v>
      </c>
      <c r="X268" s="5">
        <v>607.0</v>
      </c>
      <c r="Y268" s="5" t="s">
        <v>108</v>
      </c>
      <c r="Z268" s="5" t="s">
        <v>108</v>
      </c>
      <c r="AA268" s="5" t="s">
        <v>108</v>
      </c>
      <c r="AB268" s="5" t="s">
        <v>108</v>
      </c>
      <c r="AC268" s="5" t="s">
        <v>2466</v>
      </c>
      <c r="AD268" s="5" t="s">
        <v>1516</v>
      </c>
      <c r="AE268" s="5" t="s">
        <v>108</v>
      </c>
      <c r="AF268" s="5" t="s">
        <v>108</v>
      </c>
      <c r="AG268" s="5" t="s">
        <v>108</v>
      </c>
      <c r="AH268" s="5" t="s">
        <v>108</v>
      </c>
      <c r="AI268" s="15" t="s">
        <v>108</v>
      </c>
      <c r="AJ268" s="22" t="s">
        <v>108</v>
      </c>
      <c r="AK268" s="25" t="s">
        <v>108</v>
      </c>
      <c r="AL268" s="5" t="s">
        <v>108</v>
      </c>
      <c r="AM268" s="5" t="s">
        <v>108</v>
      </c>
      <c r="AN268" s="5" t="s">
        <v>108</v>
      </c>
      <c r="AO268" s="5" t="s">
        <v>108</v>
      </c>
      <c r="AP268" s="5" t="s">
        <v>108</v>
      </c>
      <c r="AQ268" s="5" t="s">
        <v>108</v>
      </c>
      <c r="AR268" s="5" t="s">
        <v>108</v>
      </c>
      <c r="AS268" s="5" t="s">
        <v>108</v>
      </c>
      <c r="AT268" s="5" t="s">
        <v>108</v>
      </c>
      <c r="AU268" s="5" t="s">
        <v>108</v>
      </c>
      <c r="AV268" s="5" t="s">
        <v>108</v>
      </c>
      <c r="AW268" s="5" t="s">
        <v>108</v>
      </c>
      <c r="AX268" s="5" t="s">
        <v>108</v>
      </c>
      <c r="AY268" s="5" t="s">
        <v>108</v>
      </c>
      <c r="AZ268" s="5" t="s">
        <v>108</v>
      </c>
      <c r="BA268" s="5" t="s">
        <v>108</v>
      </c>
      <c r="BB268" s="5" t="s">
        <v>108</v>
      </c>
      <c r="BC268" s="5" t="s">
        <v>108</v>
      </c>
      <c r="BD268" s="5" t="s">
        <v>108</v>
      </c>
      <c r="BE268" s="5" t="s">
        <v>108</v>
      </c>
      <c r="BF268" s="5" t="s">
        <v>108</v>
      </c>
      <c r="BG268" s="5" t="s">
        <v>108</v>
      </c>
      <c r="BH268" s="5" t="s">
        <v>108</v>
      </c>
      <c r="BI268" s="5" t="s">
        <v>108</v>
      </c>
      <c r="BJ268" s="5" t="s">
        <v>108</v>
      </c>
      <c r="BK268" s="5" t="s">
        <v>108</v>
      </c>
      <c r="BL268" s="5" t="s">
        <v>108</v>
      </c>
      <c r="BM268" s="5" t="s">
        <v>108</v>
      </c>
      <c r="BN268" s="5" t="s">
        <v>108</v>
      </c>
      <c r="BO268" s="5" t="s">
        <v>108</v>
      </c>
      <c r="BP268" s="5" t="s">
        <v>108</v>
      </c>
      <c r="BQ268" s="5" t="s">
        <v>108</v>
      </c>
      <c r="BR268" s="5" t="s">
        <v>121</v>
      </c>
      <c r="BS268" s="5" t="s">
        <v>108</v>
      </c>
      <c r="BT268" s="5" t="s">
        <v>108</v>
      </c>
      <c r="BU268" s="5" t="s">
        <v>108</v>
      </c>
      <c r="BV268" s="5" t="s">
        <v>108</v>
      </c>
      <c r="BW268" s="5" t="s">
        <v>108</v>
      </c>
      <c r="BX268" s="5" t="s">
        <v>108</v>
      </c>
      <c r="BY268" s="10" t="s">
        <v>108</v>
      </c>
      <c r="BZ268" s="10" t="s">
        <v>108</v>
      </c>
      <c r="CA268" s="5" t="s">
        <v>108</v>
      </c>
      <c r="CB268" s="5" t="s">
        <v>108</v>
      </c>
      <c r="CC268" s="5" t="s">
        <v>108</v>
      </c>
      <c r="CD268" s="5" t="s">
        <v>108</v>
      </c>
      <c r="CE268" s="5" t="s">
        <v>108</v>
      </c>
      <c r="CF268" s="5" t="s">
        <v>108</v>
      </c>
      <c r="CG268" s="5">
        <v>16.0</v>
      </c>
      <c r="CH268" s="5">
        <v>6.5</v>
      </c>
      <c r="CI268" s="5" t="s">
        <v>108</v>
      </c>
      <c r="CJ268" s="5" t="s">
        <v>108</v>
      </c>
      <c r="CK268" s="5" t="s">
        <v>108</v>
      </c>
      <c r="CL268" s="5" t="s">
        <v>108</v>
      </c>
      <c r="CM268" s="5" t="s">
        <v>108</v>
      </c>
      <c r="CN268" s="5" t="s">
        <v>108</v>
      </c>
      <c r="CO268" s="5" t="s">
        <v>108</v>
      </c>
      <c r="CP268" s="5" t="s">
        <v>108</v>
      </c>
      <c r="CQ268" s="5" t="s">
        <v>108</v>
      </c>
      <c r="CR268" s="5" t="s">
        <v>108</v>
      </c>
      <c r="CS268" s="5" t="s">
        <v>108</v>
      </c>
      <c r="CT268" s="29" t="s">
        <v>2467</v>
      </c>
      <c r="CU268" s="5" t="s">
        <v>108</v>
      </c>
      <c r="CV268" s="5" t="s">
        <v>108</v>
      </c>
      <c r="CW268" s="5" t="s">
        <v>108</v>
      </c>
      <c r="CX268" s="5" t="s">
        <v>108</v>
      </c>
      <c r="CY268" s="13" t="s">
        <v>2468</v>
      </c>
      <c r="CZ268" s="6"/>
      <c r="DA268" s="6"/>
      <c r="DB268" s="6"/>
      <c r="DC268" s="6"/>
      <c r="DD268" s="6"/>
      <c r="DE268" s="6"/>
      <c r="DF268" s="6"/>
      <c r="DG268" s="6"/>
      <c r="DH268" s="6"/>
      <c r="DI268" s="6"/>
    </row>
    <row r="269">
      <c r="A269" s="5" t="s">
        <v>103</v>
      </c>
      <c r="B269" s="5" t="s">
        <v>1501</v>
      </c>
      <c r="C269" s="5" t="s">
        <v>512</v>
      </c>
      <c r="D269" s="5">
        <v>675.0</v>
      </c>
      <c r="E269" s="5" t="s">
        <v>108</v>
      </c>
      <c r="F269" s="5">
        <v>1999.0</v>
      </c>
      <c r="G269" s="5" t="s">
        <v>497</v>
      </c>
      <c r="H269" s="5">
        <v>3.0</v>
      </c>
      <c r="I269" s="5" t="s">
        <v>139</v>
      </c>
      <c r="J269" s="5" t="s">
        <v>110</v>
      </c>
      <c r="K269" s="5" t="s">
        <v>111</v>
      </c>
      <c r="L269" s="5" t="s">
        <v>108</v>
      </c>
      <c r="M269" s="5" t="s">
        <v>140</v>
      </c>
      <c r="N269" s="5">
        <v>1.0</v>
      </c>
      <c r="O269" s="29" t="s">
        <v>2469</v>
      </c>
      <c r="P269" s="5" t="s">
        <v>2470</v>
      </c>
      <c r="Q269" s="5" t="s">
        <v>108</v>
      </c>
      <c r="R269" s="5" t="s">
        <v>108</v>
      </c>
      <c r="S269" s="5" t="s">
        <v>2471</v>
      </c>
      <c r="T269" s="5" t="s">
        <v>108</v>
      </c>
      <c r="U269" s="5" t="s">
        <v>108</v>
      </c>
      <c r="V269" s="5" t="s">
        <v>108</v>
      </c>
      <c r="W269" s="5">
        <v>4500.0</v>
      </c>
      <c r="X269" s="5">
        <v>1800.0</v>
      </c>
      <c r="Y269" s="5" t="s">
        <v>108</v>
      </c>
      <c r="Z269" s="5" t="s">
        <v>1228</v>
      </c>
      <c r="AA269" s="5" t="s">
        <v>223</v>
      </c>
      <c r="AB269" s="5">
        <v>35.0</v>
      </c>
      <c r="AC269" s="5" t="s">
        <v>2472</v>
      </c>
      <c r="AD269" s="5" t="s">
        <v>108</v>
      </c>
      <c r="AE269" s="5" t="s">
        <v>108</v>
      </c>
      <c r="AF269" s="5" t="s">
        <v>108</v>
      </c>
      <c r="AG269" s="5" t="s">
        <v>108</v>
      </c>
      <c r="AH269" s="5" t="s">
        <v>108</v>
      </c>
      <c r="AI269" s="28">
        <f>CONVERT(AJ269, "ft", "m")</f>
        <v>64.008</v>
      </c>
      <c r="AJ269" s="22">
        <v>210.0</v>
      </c>
      <c r="AK269" s="24">
        <f>CONVERT(AJ269, "ft", "yd")</f>
        <v>70</v>
      </c>
      <c r="AL269" s="5" t="s">
        <v>108</v>
      </c>
      <c r="AM269" s="5">
        <v>1.0</v>
      </c>
      <c r="AN269" s="5" t="s">
        <v>108</v>
      </c>
      <c r="AO269" s="5" t="s">
        <v>108</v>
      </c>
      <c r="AP269" s="5" t="s">
        <v>108</v>
      </c>
      <c r="AQ269" s="5" t="s">
        <v>108</v>
      </c>
      <c r="AR269" s="5" t="s">
        <v>108</v>
      </c>
      <c r="AS269" s="5" t="s">
        <v>108</v>
      </c>
      <c r="AT269" s="5" t="s">
        <v>108</v>
      </c>
      <c r="AU269" s="5" t="s">
        <v>108</v>
      </c>
      <c r="AV269" s="5" t="s">
        <v>108</v>
      </c>
      <c r="AW269" s="5" t="s">
        <v>173</v>
      </c>
      <c r="AX269" s="5" t="s">
        <v>108</v>
      </c>
      <c r="AY269" s="5" t="s">
        <v>108</v>
      </c>
      <c r="AZ269" s="5" t="s">
        <v>108</v>
      </c>
      <c r="BA269" s="5" t="s">
        <v>108</v>
      </c>
      <c r="BB269" s="5" t="s">
        <v>108</v>
      </c>
      <c r="BC269" s="5" t="s">
        <v>108</v>
      </c>
      <c r="BD269" s="5" t="s">
        <v>108</v>
      </c>
      <c r="BE269" s="5" t="s">
        <v>108</v>
      </c>
      <c r="BF269" s="5" t="s">
        <v>108</v>
      </c>
      <c r="BG269" s="5" t="s">
        <v>108</v>
      </c>
      <c r="BH269" s="5" t="s">
        <v>108</v>
      </c>
      <c r="BI269" s="5" t="s">
        <v>108</v>
      </c>
      <c r="BJ269" s="5" t="s">
        <v>108</v>
      </c>
      <c r="BK269" s="5" t="s">
        <v>108</v>
      </c>
      <c r="BL269" s="5" t="s">
        <v>108</v>
      </c>
      <c r="BM269" s="5" t="s">
        <v>108</v>
      </c>
      <c r="BN269" s="5" t="s">
        <v>108</v>
      </c>
      <c r="BO269" s="5" t="s">
        <v>108</v>
      </c>
      <c r="BP269" s="5" t="s">
        <v>108</v>
      </c>
      <c r="BQ269" s="5" t="s">
        <v>108</v>
      </c>
      <c r="BR269" s="5" t="s">
        <v>108</v>
      </c>
      <c r="BS269" s="5" t="s">
        <v>108</v>
      </c>
      <c r="BT269" s="5" t="s">
        <v>108</v>
      </c>
      <c r="BU269" s="5" t="s">
        <v>2473</v>
      </c>
      <c r="BV269" s="5" t="s">
        <v>108</v>
      </c>
      <c r="BW269" s="5" t="s">
        <v>1528</v>
      </c>
      <c r="BX269" s="5" t="s">
        <v>108</v>
      </c>
      <c r="BY269" s="10" t="s">
        <v>108</v>
      </c>
      <c r="BZ269" s="10" t="s">
        <v>108</v>
      </c>
      <c r="CA269" s="5" t="s">
        <v>108</v>
      </c>
      <c r="CB269" s="5" t="s">
        <v>108</v>
      </c>
      <c r="CC269" s="5" t="s">
        <v>108</v>
      </c>
      <c r="CD269" s="5" t="s">
        <v>108</v>
      </c>
      <c r="CE269" s="5" t="s">
        <v>108</v>
      </c>
      <c r="CF269" s="5" t="s">
        <v>108</v>
      </c>
      <c r="CG269" s="5" t="s">
        <v>108</v>
      </c>
      <c r="CH269" s="5" t="s">
        <v>108</v>
      </c>
      <c r="CI269" s="5" t="s">
        <v>108</v>
      </c>
      <c r="CJ269" s="5" t="s">
        <v>108</v>
      </c>
      <c r="CK269" s="5" t="s">
        <v>108</v>
      </c>
      <c r="CL269" s="5" t="s">
        <v>108</v>
      </c>
      <c r="CM269" s="5" t="s">
        <v>108</v>
      </c>
      <c r="CN269" s="5" t="s">
        <v>108</v>
      </c>
      <c r="CO269" s="5" t="s">
        <v>108</v>
      </c>
      <c r="CP269" s="5" t="s">
        <v>108</v>
      </c>
      <c r="CQ269" s="5" t="s">
        <v>108</v>
      </c>
      <c r="CR269" s="5" t="s">
        <v>108</v>
      </c>
      <c r="CS269" s="5" t="s">
        <v>108</v>
      </c>
      <c r="CT269" s="5" t="s">
        <v>108</v>
      </c>
      <c r="CU269" s="5" t="s">
        <v>108</v>
      </c>
      <c r="CV269" s="5" t="s">
        <v>108</v>
      </c>
      <c r="CW269" s="5" t="s">
        <v>108</v>
      </c>
      <c r="CX269" s="5" t="s">
        <v>108</v>
      </c>
      <c r="CY269" s="13" t="s">
        <v>2474</v>
      </c>
      <c r="CZ269" s="6"/>
      <c r="DA269" s="6"/>
      <c r="DB269" s="6"/>
      <c r="DC269" s="6"/>
      <c r="DD269" s="6"/>
      <c r="DE269" s="6"/>
      <c r="DF269" s="6"/>
      <c r="DG269" s="6"/>
      <c r="DH269" s="6"/>
      <c r="DI269" s="6"/>
    </row>
    <row r="270">
      <c r="A270" s="5" t="s">
        <v>103</v>
      </c>
      <c r="B270" s="5" t="s">
        <v>1501</v>
      </c>
      <c r="C270" s="5" t="s">
        <v>512</v>
      </c>
      <c r="D270" s="5">
        <v>65789.0</v>
      </c>
      <c r="E270" s="5" t="s">
        <v>390</v>
      </c>
      <c r="F270" s="5">
        <v>2003.0</v>
      </c>
      <c r="G270" s="5" t="s">
        <v>138</v>
      </c>
      <c r="H270" s="5" t="s">
        <v>108</v>
      </c>
      <c r="I270" s="5" t="s">
        <v>139</v>
      </c>
      <c r="J270" s="5" t="s">
        <v>127</v>
      </c>
      <c r="K270" s="5" t="s">
        <v>202</v>
      </c>
      <c r="L270" s="5" t="s">
        <v>108</v>
      </c>
      <c r="M270" s="5" t="s">
        <v>108</v>
      </c>
      <c r="N270" s="5">
        <v>1.0</v>
      </c>
      <c r="O270" s="29" t="s">
        <v>2475</v>
      </c>
      <c r="P270" s="5" t="s">
        <v>2476</v>
      </c>
      <c r="Q270" s="5" t="s">
        <v>2477</v>
      </c>
      <c r="R270" s="5" t="s">
        <v>2478</v>
      </c>
      <c r="S270" s="5" t="s">
        <v>2479</v>
      </c>
      <c r="T270" s="5" t="s">
        <v>108</v>
      </c>
      <c r="U270" s="5" t="s">
        <v>108</v>
      </c>
      <c r="V270" s="5" t="s">
        <v>108</v>
      </c>
      <c r="W270" s="5" t="s">
        <v>108</v>
      </c>
      <c r="X270" s="5">
        <v>2307.0</v>
      </c>
      <c r="Y270" s="5" t="s">
        <v>108</v>
      </c>
      <c r="Z270" s="5" t="s">
        <v>108</v>
      </c>
      <c r="AA270" s="5" t="s">
        <v>108</v>
      </c>
      <c r="AB270" s="5" t="s">
        <v>108</v>
      </c>
      <c r="AC270" s="5" t="s">
        <v>287</v>
      </c>
      <c r="AD270" s="5" t="s">
        <v>406</v>
      </c>
      <c r="AE270" s="5" t="s">
        <v>108</v>
      </c>
      <c r="AF270" s="5" t="s">
        <v>108</v>
      </c>
      <c r="AG270" s="5" t="s">
        <v>108</v>
      </c>
      <c r="AH270" s="5" t="s">
        <v>108</v>
      </c>
      <c r="AI270" s="5" t="s">
        <v>108</v>
      </c>
      <c r="AJ270" s="5" t="s">
        <v>108</v>
      </c>
      <c r="AK270" s="5" t="s">
        <v>108</v>
      </c>
      <c r="AL270" s="5" t="s">
        <v>108</v>
      </c>
      <c r="AM270" s="5" t="s">
        <v>108</v>
      </c>
      <c r="AN270" s="5" t="s">
        <v>108</v>
      </c>
      <c r="AO270" s="5" t="s">
        <v>108</v>
      </c>
      <c r="AP270" s="5" t="s">
        <v>108</v>
      </c>
      <c r="AQ270" s="5" t="s">
        <v>108</v>
      </c>
      <c r="AR270" s="5" t="s">
        <v>108</v>
      </c>
      <c r="AS270" s="5" t="s">
        <v>108</v>
      </c>
      <c r="AT270" s="5" t="s">
        <v>108</v>
      </c>
      <c r="AU270" s="5" t="s">
        <v>108</v>
      </c>
      <c r="AV270" s="5" t="s">
        <v>108</v>
      </c>
      <c r="AW270" s="5" t="s">
        <v>108</v>
      </c>
      <c r="AX270" s="5" t="s">
        <v>108</v>
      </c>
      <c r="AY270" s="5" t="s">
        <v>108</v>
      </c>
      <c r="AZ270" s="5" t="s">
        <v>108</v>
      </c>
      <c r="BA270" s="5" t="s">
        <v>108</v>
      </c>
      <c r="BB270" s="5" t="s">
        <v>108</v>
      </c>
      <c r="BC270" s="5" t="s">
        <v>108</v>
      </c>
      <c r="BD270" s="5" t="s">
        <v>108</v>
      </c>
      <c r="BE270" s="5" t="s">
        <v>108</v>
      </c>
      <c r="BF270" s="5" t="s">
        <v>108</v>
      </c>
      <c r="BG270" s="5" t="s">
        <v>108</v>
      </c>
      <c r="BH270" s="5" t="s">
        <v>108</v>
      </c>
      <c r="BI270" s="5" t="s">
        <v>108</v>
      </c>
      <c r="BJ270" s="5" t="s">
        <v>108</v>
      </c>
      <c r="BK270" s="5" t="s">
        <v>108</v>
      </c>
      <c r="BL270" s="5" t="s">
        <v>108</v>
      </c>
      <c r="BM270" s="5" t="s">
        <v>108</v>
      </c>
      <c r="BN270" s="5" t="s">
        <v>108</v>
      </c>
      <c r="BO270" s="5" t="s">
        <v>108</v>
      </c>
      <c r="BP270" s="5" t="s">
        <v>108</v>
      </c>
      <c r="BQ270" s="5" t="s">
        <v>108</v>
      </c>
      <c r="BR270" s="5" t="s">
        <v>108</v>
      </c>
      <c r="BS270" s="5" t="s">
        <v>108</v>
      </c>
      <c r="BT270" s="5" t="s">
        <v>108</v>
      </c>
      <c r="BU270" s="5" t="s">
        <v>108</v>
      </c>
      <c r="BV270" s="5" t="s">
        <v>108</v>
      </c>
      <c r="BW270" s="5" t="s">
        <v>108</v>
      </c>
      <c r="BX270" s="5" t="s">
        <v>108</v>
      </c>
      <c r="BY270" s="10" t="s">
        <v>108</v>
      </c>
      <c r="BZ270" s="10" t="s">
        <v>108</v>
      </c>
      <c r="CA270" s="5" t="s">
        <v>2101</v>
      </c>
      <c r="CB270" s="5" t="s">
        <v>108</v>
      </c>
      <c r="CC270" s="5" t="s">
        <v>108</v>
      </c>
      <c r="CD270" s="5" t="s">
        <v>108</v>
      </c>
      <c r="CE270" s="5" t="s">
        <v>108</v>
      </c>
      <c r="CF270" s="5" t="s">
        <v>108</v>
      </c>
      <c r="CG270" s="5" t="s">
        <v>108</v>
      </c>
      <c r="CH270" s="5" t="s">
        <v>108</v>
      </c>
      <c r="CI270" s="5" t="s">
        <v>108</v>
      </c>
      <c r="CJ270" s="5" t="s">
        <v>108</v>
      </c>
      <c r="CK270" s="5" t="s">
        <v>108</v>
      </c>
      <c r="CL270" s="5" t="s">
        <v>108</v>
      </c>
      <c r="CM270" s="5" t="s">
        <v>108</v>
      </c>
      <c r="CN270" s="5" t="s">
        <v>108</v>
      </c>
      <c r="CO270" s="5" t="s">
        <v>108</v>
      </c>
      <c r="CP270" s="5" t="s">
        <v>108</v>
      </c>
      <c r="CQ270" s="5" t="s">
        <v>108</v>
      </c>
      <c r="CR270" s="5" t="s">
        <v>108</v>
      </c>
      <c r="CS270" s="5" t="s">
        <v>2480</v>
      </c>
      <c r="CT270" s="5" t="s">
        <v>108</v>
      </c>
      <c r="CU270" s="5" t="s">
        <v>108</v>
      </c>
      <c r="CV270" s="5" t="s">
        <v>108</v>
      </c>
      <c r="CW270" s="5" t="s">
        <v>108</v>
      </c>
      <c r="CX270" s="5" t="s">
        <v>108</v>
      </c>
      <c r="CY270" s="13" t="s">
        <v>2481</v>
      </c>
      <c r="CZ270" s="6"/>
      <c r="DA270" s="6"/>
      <c r="DB270" s="6"/>
      <c r="DC270" s="6"/>
      <c r="DD270" s="6"/>
      <c r="DE270" s="6"/>
      <c r="DF270" s="6"/>
      <c r="DG270" s="6"/>
      <c r="DH270" s="6"/>
      <c r="DI270" s="6"/>
    </row>
    <row r="271">
      <c r="A271" s="5" t="s">
        <v>103</v>
      </c>
      <c r="B271" s="5" t="s">
        <v>1501</v>
      </c>
      <c r="C271" s="5" t="s">
        <v>512</v>
      </c>
      <c r="D271" s="5">
        <v>8986.0</v>
      </c>
      <c r="E271" s="5" t="s">
        <v>106</v>
      </c>
      <c r="F271" s="5">
        <v>2004.0</v>
      </c>
      <c r="G271" s="5" t="s">
        <v>152</v>
      </c>
      <c r="H271" s="5">
        <v>3.0</v>
      </c>
      <c r="I271" s="5" t="s">
        <v>153</v>
      </c>
      <c r="J271" s="5" t="s">
        <v>110</v>
      </c>
      <c r="K271" s="5" t="s">
        <v>111</v>
      </c>
      <c r="L271" s="5" t="s">
        <v>108</v>
      </c>
      <c r="M271" s="5" t="s">
        <v>218</v>
      </c>
      <c r="N271" s="5">
        <v>2.0</v>
      </c>
      <c r="O271" s="29" t="s">
        <v>2482</v>
      </c>
      <c r="P271" s="5" t="s">
        <v>2483</v>
      </c>
      <c r="Q271" s="5" t="s">
        <v>2484</v>
      </c>
      <c r="R271" s="5" t="s">
        <v>2485</v>
      </c>
      <c r="S271" s="5" t="s">
        <v>2457</v>
      </c>
      <c r="T271" s="5">
        <v>42.5995986</v>
      </c>
      <c r="U271" s="5">
        <v>-122.4672285</v>
      </c>
      <c r="V271" s="5">
        <v>937.4</v>
      </c>
      <c r="W271" s="5">
        <v>3073.0</v>
      </c>
      <c r="X271" s="5">
        <v>900.0</v>
      </c>
      <c r="Y271" s="5" t="s">
        <v>108</v>
      </c>
      <c r="Z271" s="5" t="s">
        <v>170</v>
      </c>
      <c r="AA271" s="5" t="s">
        <v>286</v>
      </c>
      <c r="AB271" s="5">
        <v>98.0</v>
      </c>
      <c r="AC271" s="5" t="s">
        <v>2486</v>
      </c>
      <c r="AD271" s="5" t="s">
        <v>2487</v>
      </c>
      <c r="AE271" s="5" t="s">
        <v>108</v>
      </c>
      <c r="AF271" s="5" t="s">
        <v>108</v>
      </c>
      <c r="AG271" s="5" t="s">
        <v>108</v>
      </c>
      <c r="AH271" s="5" t="s">
        <v>108</v>
      </c>
      <c r="AI271" s="28">
        <f>CONVERT(AJ271, "ft", "m")</f>
        <v>36.576</v>
      </c>
      <c r="AJ271" s="22">
        <v>120.0</v>
      </c>
      <c r="AK271" s="24">
        <f>CONVERT(AJ271, "ft", "yd")</f>
        <v>40</v>
      </c>
      <c r="AL271" s="5" t="s">
        <v>108</v>
      </c>
      <c r="AM271" s="5">
        <v>1.0</v>
      </c>
      <c r="AN271" s="5">
        <v>8.0</v>
      </c>
      <c r="AO271" s="5" t="s">
        <v>108</v>
      </c>
      <c r="AP271" s="5" t="s">
        <v>108</v>
      </c>
      <c r="AQ271" s="5" t="s">
        <v>108</v>
      </c>
      <c r="AR271" s="5" t="s">
        <v>108</v>
      </c>
      <c r="AS271" s="5" t="s">
        <v>108</v>
      </c>
      <c r="AT271" s="5" t="s">
        <v>108</v>
      </c>
      <c r="AU271" s="5" t="s">
        <v>108</v>
      </c>
      <c r="AV271" s="5" t="s">
        <v>108</v>
      </c>
      <c r="AW271" s="5" t="s">
        <v>289</v>
      </c>
      <c r="AX271" s="5" t="s">
        <v>108</v>
      </c>
      <c r="AY271" s="5" t="s">
        <v>108</v>
      </c>
      <c r="AZ271" s="5" t="s">
        <v>108</v>
      </c>
      <c r="BA271" s="5" t="s">
        <v>108</v>
      </c>
      <c r="BB271" s="5" t="s">
        <v>108</v>
      </c>
      <c r="BC271" s="5" t="s">
        <v>108</v>
      </c>
      <c r="BD271" s="5" t="s">
        <v>108</v>
      </c>
      <c r="BE271" s="5" t="s">
        <v>108</v>
      </c>
      <c r="BF271" s="5" t="s">
        <v>108</v>
      </c>
      <c r="BG271" s="5" t="s">
        <v>108</v>
      </c>
      <c r="BH271" s="5" t="s">
        <v>108</v>
      </c>
      <c r="BI271" s="5" t="s">
        <v>108</v>
      </c>
      <c r="BJ271" s="5" t="s">
        <v>108</v>
      </c>
      <c r="BK271" s="5" t="s">
        <v>108</v>
      </c>
      <c r="BL271" s="5" t="s">
        <v>108</v>
      </c>
      <c r="BM271" s="5" t="s">
        <v>108</v>
      </c>
      <c r="BN271" s="5" t="s">
        <v>108</v>
      </c>
      <c r="BO271" s="5" t="s">
        <v>108</v>
      </c>
      <c r="BP271" s="5" t="s">
        <v>108</v>
      </c>
      <c r="BQ271" s="5" t="s">
        <v>108</v>
      </c>
      <c r="BR271" s="5" t="s">
        <v>108</v>
      </c>
      <c r="BS271" s="5" t="s">
        <v>2488</v>
      </c>
      <c r="BT271" s="5" t="s">
        <v>108</v>
      </c>
      <c r="BU271" s="5" t="s">
        <v>218</v>
      </c>
      <c r="BV271" s="5" t="s">
        <v>108</v>
      </c>
      <c r="BW271" s="5" t="s">
        <v>1528</v>
      </c>
      <c r="BX271" s="5" t="s">
        <v>122</v>
      </c>
      <c r="BY271" s="10" t="s">
        <v>108</v>
      </c>
      <c r="BZ271" s="10" t="s">
        <v>108</v>
      </c>
      <c r="CA271" s="5" t="s">
        <v>108</v>
      </c>
      <c r="CB271" s="5" t="s">
        <v>108</v>
      </c>
      <c r="CC271" s="5" t="s">
        <v>108</v>
      </c>
      <c r="CD271" s="5" t="s">
        <v>108</v>
      </c>
      <c r="CE271" s="5" t="s">
        <v>108</v>
      </c>
      <c r="CF271" s="5" t="s">
        <v>108</v>
      </c>
      <c r="CG271" s="5" t="s">
        <v>108</v>
      </c>
      <c r="CH271" s="5" t="s">
        <v>108</v>
      </c>
      <c r="CI271" s="5" t="s">
        <v>108</v>
      </c>
      <c r="CJ271" s="5" t="s">
        <v>108</v>
      </c>
      <c r="CK271" s="5" t="s">
        <v>108</v>
      </c>
      <c r="CL271" s="5" t="s">
        <v>108</v>
      </c>
      <c r="CM271" s="5" t="s">
        <v>108</v>
      </c>
      <c r="CN271" s="5" t="s">
        <v>108</v>
      </c>
      <c r="CO271" s="5" t="s">
        <v>108</v>
      </c>
      <c r="CP271" s="5" t="s">
        <v>108</v>
      </c>
      <c r="CQ271" s="5" t="s">
        <v>108</v>
      </c>
      <c r="CR271" s="5" t="s">
        <v>108</v>
      </c>
      <c r="CS271" s="5" t="s">
        <v>108</v>
      </c>
      <c r="CT271" s="29" t="s">
        <v>2489</v>
      </c>
      <c r="CU271" s="5" t="s">
        <v>121</v>
      </c>
      <c r="CV271" s="5" t="s">
        <v>108</v>
      </c>
      <c r="CW271" s="5" t="s">
        <v>108</v>
      </c>
      <c r="CX271" s="5" t="s">
        <v>108</v>
      </c>
      <c r="CY271" s="13" t="s">
        <v>2490</v>
      </c>
      <c r="CZ271" s="6"/>
      <c r="DA271" s="6"/>
      <c r="DB271" s="6"/>
      <c r="DC271" s="6"/>
      <c r="DD271" s="6"/>
      <c r="DE271" s="6"/>
      <c r="DF271" s="6"/>
      <c r="DG271" s="6"/>
      <c r="DH271" s="6"/>
      <c r="DI271" s="6"/>
    </row>
    <row r="272">
      <c r="A272" s="5" t="s">
        <v>103</v>
      </c>
      <c r="B272" s="5" t="s">
        <v>1501</v>
      </c>
      <c r="C272" s="5" t="s">
        <v>512</v>
      </c>
      <c r="D272" s="5">
        <v>64111.0</v>
      </c>
      <c r="E272" s="5" t="s">
        <v>1947</v>
      </c>
      <c r="F272" s="5">
        <v>2011.0</v>
      </c>
      <c r="G272" s="5" t="s">
        <v>497</v>
      </c>
      <c r="H272" s="5" t="s">
        <v>108</v>
      </c>
      <c r="I272" s="5" t="s">
        <v>139</v>
      </c>
      <c r="J272" s="5" t="s">
        <v>110</v>
      </c>
      <c r="K272" s="5" t="s">
        <v>111</v>
      </c>
      <c r="L272" s="5" t="s">
        <v>108</v>
      </c>
      <c r="M272" s="5" t="s">
        <v>218</v>
      </c>
      <c r="N272" s="5">
        <v>2.0</v>
      </c>
      <c r="O272" s="29" t="s">
        <v>2491</v>
      </c>
      <c r="P272" s="5" t="s">
        <v>2492</v>
      </c>
      <c r="Q272" s="5" t="s">
        <v>2493</v>
      </c>
      <c r="R272" s="5" t="s">
        <v>2494</v>
      </c>
      <c r="S272" s="5" t="s">
        <v>2495</v>
      </c>
      <c r="T272" s="5">
        <v>42.127756</v>
      </c>
      <c r="U272" s="5">
        <v>-122.31617</v>
      </c>
      <c r="V272" s="5">
        <v>0.0</v>
      </c>
      <c r="W272" s="5">
        <v>3953.0</v>
      </c>
      <c r="X272" s="5">
        <v>1130.0</v>
      </c>
      <c r="Y272" s="5" t="s">
        <v>108</v>
      </c>
      <c r="Z272" s="5" t="s">
        <v>170</v>
      </c>
      <c r="AA272" s="5" t="s">
        <v>108</v>
      </c>
      <c r="AB272" s="5" t="s">
        <v>108</v>
      </c>
      <c r="AC272" s="5" t="s">
        <v>287</v>
      </c>
      <c r="AD272" s="5" t="s">
        <v>108</v>
      </c>
      <c r="AE272" s="5" t="s">
        <v>108</v>
      </c>
      <c r="AF272" s="5" t="s">
        <v>108</v>
      </c>
      <c r="AG272" s="5" t="s">
        <v>108</v>
      </c>
      <c r="AH272" s="5">
        <v>0.5</v>
      </c>
      <c r="AI272" s="15" t="s">
        <v>108</v>
      </c>
      <c r="AJ272" s="22" t="s">
        <v>108</v>
      </c>
      <c r="AK272" s="25" t="s">
        <v>108</v>
      </c>
      <c r="AL272" s="5" t="s">
        <v>108</v>
      </c>
      <c r="AM272" s="5">
        <v>1.0</v>
      </c>
      <c r="AN272" s="5">
        <v>8.0</v>
      </c>
      <c r="AO272" s="5" t="s">
        <v>108</v>
      </c>
      <c r="AP272" s="5" t="s">
        <v>108</v>
      </c>
      <c r="AQ272" s="5">
        <v>3.0</v>
      </c>
      <c r="AR272" s="5" t="s">
        <v>108</v>
      </c>
      <c r="AS272" s="5" t="s">
        <v>108</v>
      </c>
      <c r="AT272" s="5" t="s">
        <v>108</v>
      </c>
      <c r="AU272" s="5" t="s">
        <v>108</v>
      </c>
      <c r="AV272" s="5" t="s">
        <v>108</v>
      </c>
      <c r="AW272" s="5" t="s">
        <v>1062</v>
      </c>
      <c r="AX272" s="5" t="s">
        <v>1593</v>
      </c>
      <c r="AY272" s="5" t="s">
        <v>108</v>
      </c>
      <c r="AZ272" s="5">
        <v>18.0</v>
      </c>
      <c r="BA272" s="5" t="s">
        <v>108</v>
      </c>
      <c r="BB272" s="5" t="s">
        <v>2496</v>
      </c>
      <c r="BC272" s="5" t="s">
        <v>108</v>
      </c>
      <c r="BD272" s="5" t="s">
        <v>983</v>
      </c>
      <c r="BE272" s="5" t="s">
        <v>108</v>
      </c>
      <c r="BF272" s="5" t="s">
        <v>121</v>
      </c>
      <c r="BG272" s="5" t="s">
        <v>108</v>
      </c>
      <c r="BH272" s="5" t="s">
        <v>108</v>
      </c>
      <c r="BI272" s="5" t="s">
        <v>108</v>
      </c>
      <c r="BJ272" s="5" t="s">
        <v>108</v>
      </c>
      <c r="BK272" s="5" t="s">
        <v>108</v>
      </c>
      <c r="BL272" s="5" t="s">
        <v>321</v>
      </c>
      <c r="BM272" s="5" t="s">
        <v>624</v>
      </c>
      <c r="BN272" s="5" t="s">
        <v>108</v>
      </c>
      <c r="BO272" s="5" t="s">
        <v>108</v>
      </c>
      <c r="BP272" s="5" t="s">
        <v>383</v>
      </c>
      <c r="BQ272" s="5" t="s">
        <v>108</v>
      </c>
      <c r="BR272" s="5" t="s">
        <v>108</v>
      </c>
      <c r="BS272" s="5" t="s">
        <v>2497</v>
      </c>
      <c r="BT272" s="5" t="s">
        <v>108</v>
      </c>
      <c r="BU272" s="5" t="s">
        <v>2498</v>
      </c>
      <c r="BV272" s="5" t="s">
        <v>108</v>
      </c>
      <c r="BW272" s="5" t="s">
        <v>1358</v>
      </c>
      <c r="BX272" s="5" t="s">
        <v>122</v>
      </c>
      <c r="BY272" s="10" t="s">
        <v>108</v>
      </c>
      <c r="BZ272" s="10" t="s">
        <v>108</v>
      </c>
      <c r="CA272" s="5" t="s">
        <v>108</v>
      </c>
      <c r="CB272" s="5" t="s">
        <v>108</v>
      </c>
      <c r="CC272" s="5" t="s">
        <v>108</v>
      </c>
      <c r="CD272" s="5" t="s">
        <v>108</v>
      </c>
      <c r="CE272" s="5" t="s">
        <v>108</v>
      </c>
      <c r="CF272" s="5" t="s">
        <v>108</v>
      </c>
      <c r="CG272" s="5" t="s">
        <v>108</v>
      </c>
      <c r="CH272" s="5" t="s">
        <v>108</v>
      </c>
      <c r="CI272" s="5" t="s">
        <v>108</v>
      </c>
      <c r="CJ272" s="5" t="s">
        <v>108</v>
      </c>
      <c r="CK272" s="5" t="s">
        <v>108</v>
      </c>
      <c r="CL272" s="5" t="s">
        <v>108</v>
      </c>
      <c r="CM272" s="5" t="s">
        <v>108</v>
      </c>
      <c r="CN272" s="5" t="s">
        <v>108</v>
      </c>
      <c r="CO272" s="5" t="s">
        <v>108</v>
      </c>
      <c r="CP272" s="5" t="s">
        <v>108</v>
      </c>
      <c r="CQ272" s="5" t="s">
        <v>108</v>
      </c>
      <c r="CR272" s="5" t="s">
        <v>108</v>
      </c>
      <c r="CS272" s="29" t="s">
        <v>108</v>
      </c>
      <c r="CT272" s="29" t="s">
        <v>121</v>
      </c>
      <c r="CU272" s="5" t="s">
        <v>121</v>
      </c>
      <c r="CV272" s="5" t="s">
        <v>121</v>
      </c>
      <c r="CW272" s="5" t="s">
        <v>108</v>
      </c>
      <c r="CX272" s="5" t="s">
        <v>108</v>
      </c>
      <c r="CY272" s="13" t="s">
        <v>2499</v>
      </c>
      <c r="CZ272" s="6"/>
      <c r="DA272" s="6"/>
      <c r="DB272" s="6"/>
      <c r="DC272" s="6"/>
      <c r="DD272" s="6"/>
      <c r="DE272" s="6"/>
      <c r="DF272" s="6"/>
      <c r="DG272" s="6"/>
      <c r="DH272" s="6"/>
      <c r="DI272" s="6"/>
    </row>
    <row r="273">
      <c r="A273" s="5" t="s">
        <v>103</v>
      </c>
      <c r="B273" s="5" t="s">
        <v>1501</v>
      </c>
      <c r="C273" s="5" t="s">
        <v>833</v>
      </c>
      <c r="D273" s="5">
        <v>676.0</v>
      </c>
      <c r="E273" s="5" t="s">
        <v>108</v>
      </c>
      <c r="F273" s="5">
        <v>1994.0</v>
      </c>
      <c r="G273" s="5" t="s">
        <v>166</v>
      </c>
      <c r="H273" s="5">
        <v>15.0</v>
      </c>
      <c r="I273" s="5" t="s">
        <v>153</v>
      </c>
      <c r="J273" s="5" t="s">
        <v>127</v>
      </c>
      <c r="K273" s="5" t="s">
        <v>111</v>
      </c>
      <c r="L273" s="5" t="s">
        <v>108</v>
      </c>
      <c r="M273" s="5" t="s">
        <v>2500</v>
      </c>
      <c r="N273" s="5">
        <v>2.0</v>
      </c>
      <c r="O273" s="29" t="s">
        <v>2501</v>
      </c>
      <c r="P273" s="5" t="s">
        <v>2502</v>
      </c>
      <c r="Q273" s="5" t="s">
        <v>108</v>
      </c>
      <c r="R273" s="5" t="s">
        <v>108</v>
      </c>
      <c r="S273" s="5" t="s">
        <v>2503</v>
      </c>
      <c r="T273" s="5" t="s">
        <v>108</v>
      </c>
      <c r="U273" s="5" t="s">
        <v>108</v>
      </c>
      <c r="V273" s="5" t="s">
        <v>108</v>
      </c>
      <c r="W273" s="5">
        <v>2100.0</v>
      </c>
      <c r="X273" s="5">
        <v>230.0</v>
      </c>
      <c r="Y273" s="5" t="s">
        <v>108</v>
      </c>
      <c r="Z273" s="5" t="s">
        <v>108</v>
      </c>
      <c r="AA273" s="5" t="s">
        <v>159</v>
      </c>
      <c r="AB273" s="5">
        <v>35.0</v>
      </c>
      <c r="AC273" s="5" t="s">
        <v>287</v>
      </c>
      <c r="AD273" s="5" t="s">
        <v>2504</v>
      </c>
      <c r="AE273" s="5" t="s">
        <v>108</v>
      </c>
      <c r="AF273" s="5" t="s">
        <v>108</v>
      </c>
      <c r="AG273" s="5" t="s">
        <v>108</v>
      </c>
      <c r="AH273" s="5">
        <v>180.0</v>
      </c>
      <c r="AI273" s="15" t="s">
        <v>108</v>
      </c>
      <c r="AJ273" s="22" t="s">
        <v>108</v>
      </c>
      <c r="AK273" s="25" t="s">
        <v>108</v>
      </c>
      <c r="AL273" s="5" t="s">
        <v>108</v>
      </c>
      <c r="AM273" s="5">
        <v>1.0</v>
      </c>
      <c r="AN273" s="5" t="s">
        <v>108</v>
      </c>
      <c r="AO273" s="5" t="s">
        <v>108</v>
      </c>
      <c r="AP273" s="5" t="s">
        <v>108</v>
      </c>
      <c r="AQ273" s="5" t="s">
        <v>108</v>
      </c>
      <c r="AR273" s="5" t="s">
        <v>108</v>
      </c>
      <c r="AS273" s="5" t="s">
        <v>108</v>
      </c>
      <c r="AT273" s="5" t="s">
        <v>108</v>
      </c>
      <c r="AU273" s="5" t="s">
        <v>108</v>
      </c>
      <c r="AV273" s="5" t="s">
        <v>108</v>
      </c>
      <c r="AW273" s="5" t="s">
        <v>108</v>
      </c>
      <c r="AX273" s="5" t="s">
        <v>108</v>
      </c>
      <c r="AY273" s="5" t="s">
        <v>108</v>
      </c>
      <c r="AZ273" s="5" t="s">
        <v>108</v>
      </c>
      <c r="BA273" s="5" t="s">
        <v>108</v>
      </c>
      <c r="BB273" s="5" t="s">
        <v>108</v>
      </c>
      <c r="BC273" s="5" t="s">
        <v>108</v>
      </c>
      <c r="BD273" s="5" t="s">
        <v>108</v>
      </c>
      <c r="BE273" s="5" t="s">
        <v>108</v>
      </c>
      <c r="BF273" s="5" t="s">
        <v>108</v>
      </c>
      <c r="BG273" s="5" t="s">
        <v>108</v>
      </c>
      <c r="BH273" s="5" t="s">
        <v>108</v>
      </c>
      <c r="BI273" s="5" t="s">
        <v>108</v>
      </c>
      <c r="BJ273" s="5" t="s">
        <v>108</v>
      </c>
      <c r="BK273" s="5" t="s">
        <v>108</v>
      </c>
      <c r="BL273" s="5" t="s">
        <v>108</v>
      </c>
      <c r="BM273" s="5" t="s">
        <v>108</v>
      </c>
      <c r="BN273" s="5" t="s">
        <v>108</v>
      </c>
      <c r="BO273" s="5" t="s">
        <v>108</v>
      </c>
      <c r="BP273" s="5" t="s">
        <v>108</v>
      </c>
      <c r="BQ273" s="5" t="s">
        <v>108</v>
      </c>
      <c r="BR273" s="5" t="s">
        <v>121</v>
      </c>
      <c r="BS273" s="5" t="s">
        <v>108</v>
      </c>
      <c r="BT273" s="5" t="s">
        <v>108</v>
      </c>
      <c r="BU273" s="5" t="s">
        <v>2505</v>
      </c>
      <c r="BV273" s="5" t="s">
        <v>108</v>
      </c>
      <c r="BW273" s="5" t="s">
        <v>108</v>
      </c>
      <c r="BX273" s="5" t="s">
        <v>108</v>
      </c>
      <c r="BY273" s="10" t="s">
        <v>108</v>
      </c>
      <c r="BZ273" s="10" t="s">
        <v>108</v>
      </c>
      <c r="CA273" s="5" t="s">
        <v>108</v>
      </c>
      <c r="CB273" s="5" t="s">
        <v>108</v>
      </c>
      <c r="CC273" s="5" t="s">
        <v>108</v>
      </c>
      <c r="CD273" s="5" t="s">
        <v>108</v>
      </c>
      <c r="CE273" s="5" t="s">
        <v>108</v>
      </c>
      <c r="CF273" s="5" t="s">
        <v>108</v>
      </c>
      <c r="CG273" s="5" t="s">
        <v>108</v>
      </c>
      <c r="CH273" s="5" t="s">
        <v>108</v>
      </c>
      <c r="CI273" s="5" t="s">
        <v>108</v>
      </c>
      <c r="CJ273" s="5" t="s">
        <v>108</v>
      </c>
      <c r="CK273" s="5" t="s">
        <v>108</v>
      </c>
      <c r="CL273" s="5" t="s">
        <v>108</v>
      </c>
      <c r="CM273" s="5" t="s">
        <v>108</v>
      </c>
      <c r="CN273" s="5" t="s">
        <v>108</v>
      </c>
      <c r="CO273" s="5" t="s">
        <v>108</v>
      </c>
      <c r="CP273" s="5" t="s">
        <v>108</v>
      </c>
      <c r="CQ273" s="5" t="s">
        <v>108</v>
      </c>
      <c r="CR273" s="5" t="s">
        <v>108</v>
      </c>
      <c r="CS273" s="5" t="s">
        <v>108</v>
      </c>
      <c r="CT273" s="5" t="s">
        <v>108</v>
      </c>
      <c r="CU273" s="5" t="s">
        <v>108</v>
      </c>
      <c r="CV273" s="5" t="s">
        <v>108</v>
      </c>
      <c r="CW273" s="5" t="s">
        <v>108</v>
      </c>
      <c r="CX273" s="5" t="s">
        <v>108</v>
      </c>
      <c r="CY273" s="13" t="s">
        <v>2506</v>
      </c>
      <c r="CZ273" s="6"/>
      <c r="DA273" s="6"/>
      <c r="DB273" s="6"/>
      <c r="DC273" s="6"/>
      <c r="DD273" s="6"/>
      <c r="DE273" s="6"/>
      <c r="DF273" s="6"/>
      <c r="DG273" s="6"/>
      <c r="DH273" s="6"/>
      <c r="DI273" s="6"/>
    </row>
    <row r="274">
      <c r="A274" s="5" t="s">
        <v>103</v>
      </c>
      <c r="B274" s="5" t="s">
        <v>1501</v>
      </c>
      <c r="C274" s="5" t="s">
        <v>833</v>
      </c>
      <c r="D274" s="5">
        <v>5610.0</v>
      </c>
      <c r="E274" s="5" t="s">
        <v>108</v>
      </c>
      <c r="F274" s="5">
        <v>2002.0</v>
      </c>
      <c r="G274" s="5" t="s">
        <v>497</v>
      </c>
      <c r="H274" s="5">
        <v>25.0</v>
      </c>
      <c r="I274" s="5" t="s">
        <v>139</v>
      </c>
      <c r="J274" s="5" t="s">
        <v>110</v>
      </c>
      <c r="K274" s="5" t="s">
        <v>111</v>
      </c>
      <c r="L274" s="5" t="s">
        <v>108</v>
      </c>
      <c r="M274" s="5" t="s">
        <v>112</v>
      </c>
      <c r="N274" s="5">
        <v>3.0</v>
      </c>
      <c r="O274" s="29" t="s">
        <v>2507</v>
      </c>
      <c r="P274" s="5" t="s">
        <v>2508</v>
      </c>
      <c r="Q274" s="5" t="s">
        <v>2093</v>
      </c>
      <c r="R274" s="5" t="s">
        <v>1646</v>
      </c>
      <c r="S274" s="5" t="s">
        <v>2509</v>
      </c>
      <c r="T274" s="5" t="s">
        <v>108</v>
      </c>
      <c r="U274" s="5" t="s">
        <v>108</v>
      </c>
      <c r="V274" s="5" t="s">
        <v>108</v>
      </c>
      <c r="W274" s="5" t="s">
        <v>108</v>
      </c>
      <c r="X274" s="5">
        <v>100.0</v>
      </c>
      <c r="Y274" s="5" t="s">
        <v>274</v>
      </c>
      <c r="Z274" s="5" t="s">
        <v>108</v>
      </c>
      <c r="AA274" s="5" t="s">
        <v>223</v>
      </c>
      <c r="AB274" s="5">
        <v>6.0</v>
      </c>
      <c r="AC274" s="5" t="s">
        <v>2510</v>
      </c>
      <c r="AD274" s="5" t="s">
        <v>2511</v>
      </c>
      <c r="AE274" s="5" t="s">
        <v>108</v>
      </c>
      <c r="AF274" s="5" t="s">
        <v>108</v>
      </c>
      <c r="AG274" s="5" t="s">
        <v>108</v>
      </c>
      <c r="AH274" s="5">
        <v>90.0</v>
      </c>
      <c r="AI274" s="28">
        <f>CONVERT(AJ274, "ft", "m")</f>
        <v>15.24</v>
      </c>
      <c r="AJ274" s="22">
        <v>50.0</v>
      </c>
      <c r="AK274" s="24">
        <f>CONVERT(AJ274, "ft", "yd")</f>
        <v>16.66666667</v>
      </c>
      <c r="AL274" s="5" t="s">
        <v>121</v>
      </c>
      <c r="AM274" s="5">
        <v>3.0</v>
      </c>
      <c r="AN274" s="5">
        <v>8.0</v>
      </c>
      <c r="AO274" s="5" t="s">
        <v>108</v>
      </c>
      <c r="AP274" s="5" t="s">
        <v>108</v>
      </c>
      <c r="AQ274" s="5" t="s">
        <v>108</v>
      </c>
      <c r="AR274" s="5" t="s">
        <v>108</v>
      </c>
      <c r="AS274" s="5" t="s">
        <v>108</v>
      </c>
      <c r="AT274" s="5" t="s">
        <v>108</v>
      </c>
      <c r="AU274" s="5" t="s">
        <v>108</v>
      </c>
      <c r="AV274" s="5" t="s">
        <v>108</v>
      </c>
      <c r="AW274" s="5" t="s">
        <v>108</v>
      </c>
      <c r="AX274" s="5" t="s">
        <v>108</v>
      </c>
      <c r="AY274" s="5" t="s">
        <v>108</v>
      </c>
      <c r="AZ274" s="5" t="s">
        <v>108</v>
      </c>
      <c r="BA274" s="5" t="s">
        <v>108</v>
      </c>
      <c r="BB274" s="5" t="s">
        <v>108</v>
      </c>
      <c r="BC274" s="5" t="s">
        <v>108</v>
      </c>
      <c r="BD274" s="5" t="s">
        <v>108</v>
      </c>
      <c r="BE274" s="5" t="s">
        <v>108</v>
      </c>
      <c r="BF274" s="5" t="s">
        <v>108</v>
      </c>
      <c r="BG274" s="5" t="s">
        <v>108</v>
      </c>
      <c r="BH274" s="5" t="s">
        <v>108</v>
      </c>
      <c r="BI274" s="5" t="s">
        <v>108</v>
      </c>
      <c r="BJ274" s="5" t="s">
        <v>108</v>
      </c>
      <c r="BK274" s="5" t="s">
        <v>108</v>
      </c>
      <c r="BL274" s="5" t="s">
        <v>108</v>
      </c>
      <c r="BM274" s="5" t="s">
        <v>108</v>
      </c>
      <c r="BN274" s="5" t="s">
        <v>108</v>
      </c>
      <c r="BO274" s="5" t="s">
        <v>108</v>
      </c>
      <c r="BP274" s="5" t="s">
        <v>108</v>
      </c>
      <c r="BQ274" s="5" t="s">
        <v>108</v>
      </c>
      <c r="BR274" s="5" t="s">
        <v>108</v>
      </c>
      <c r="BS274" s="5" t="s">
        <v>108</v>
      </c>
      <c r="BT274" s="5" t="s">
        <v>108</v>
      </c>
      <c r="BU274" s="5" t="s">
        <v>2512</v>
      </c>
      <c r="BV274" s="5" t="s">
        <v>108</v>
      </c>
      <c r="BW274" s="5" t="s">
        <v>108</v>
      </c>
      <c r="BX274" s="5" t="s">
        <v>108</v>
      </c>
      <c r="BY274" s="10" t="s">
        <v>108</v>
      </c>
      <c r="BZ274" s="10" t="s">
        <v>108</v>
      </c>
      <c r="CA274" s="5" t="s">
        <v>108</v>
      </c>
      <c r="CB274" s="5" t="s">
        <v>108</v>
      </c>
      <c r="CC274" s="5" t="s">
        <v>108</v>
      </c>
      <c r="CD274" s="5" t="s">
        <v>108</v>
      </c>
      <c r="CE274" s="5" t="s">
        <v>108</v>
      </c>
      <c r="CF274" s="5" t="s">
        <v>108</v>
      </c>
      <c r="CG274" s="5" t="s">
        <v>108</v>
      </c>
      <c r="CH274" s="5" t="s">
        <v>108</v>
      </c>
      <c r="CI274" s="5" t="s">
        <v>108</v>
      </c>
      <c r="CJ274" s="5" t="s">
        <v>108</v>
      </c>
      <c r="CK274" s="5" t="s">
        <v>108</v>
      </c>
      <c r="CL274" s="5" t="s">
        <v>108</v>
      </c>
      <c r="CM274" s="5" t="s">
        <v>108</v>
      </c>
      <c r="CN274" s="5" t="s">
        <v>108</v>
      </c>
      <c r="CO274" s="5" t="s">
        <v>108</v>
      </c>
      <c r="CP274" s="5" t="s">
        <v>108</v>
      </c>
      <c r="CQ274" s="5" t="s">
        <v>108</v>
      </c>
      <c r="CR274" s="5" t="s">
        <v>108</v>
      </c>
      <c r="CS274" s="5" t="s">
        <v>108</v>
      </c>
      <c r="CT274" s="29" t="s">
        <v>2513</v>
      </c>
      <c r="CU274" s="5" t="s">
        <v>108</v>
      </c>
      <c r="CV274" s="5" t="s">
        <v>108</v>
      </c>
      <c r="CW274" s="5" t="s">
        <v>108</v>
      </c>
      <c r="CX274" s="5" t="s">
        <v>108</v>
      </c>
      <c r="CY274" s="13" t="s">
        <v>2514</v>
      </c>
      <c r="CZ274" s="6"/>
      <c r="DA274" s="6"/>
      <c r="DB274" s="6"/>
      <c r="DC274" s="6"/>
      <c r="DD274" s="6"/>
      <c r="DE274" s="6"/>
      <c r="DF274" s="6"/>
      <c r="DG274" s="6"/>
      <c r="DH274" s="6"/>
      <c r="DI274" s="6"/>
    </row>
    <row r="275">
      <c r="A275" s="5" t="s">
        <v>103</v>
      </c>
      <c r="B275" s="5" t="s">
        <v>1501</v>
      </c>
      <c r="C275" s="5" t="s">
        <v>2515</v>
      </c>
      <c r="D275" s="5">
        <v>677.0</v>
      </c>
      <c r="E275" s="5" t="s">
        <v>108</v>
      </c>
      <c r="F275" s="5">
        <v>1968.0</v>
      </c>
      <c r="G275" s="5" t="s">
        <v>108</v>
      </c>
      <c r="H275" s="5" t="s">
        <v>108</v>
      </c>
      <c r="I275" s="5" t="s">
        <v>108</v>
      </c>
      <c r="J275" s="5" t="s">
        <v>110</v>
      </c>
      <c r="K275" s="5" t="s">
        <v>111</v>
      </c>
      <c r="L275" s="5" t="s">
        <v>108</v>
      </c>
      <c r="M275" s="5" t="s">
        <v>281</v>
      </c>
      <c r="N275" s="5" t="s">
        <v>108</v>
      </c>
      <c r="O275" s="29" t="s">
        <v>2516</v>
      </c>
      <c r="P275" s="5" t="s">
        <v>2517</v>
      </c>
      <c r="Q275" s="5" t="s">
        <v>2518</v>
      </c>
      <c r="R275" s="5" t="s">
        <v>108</v>
      </c>
      <c r="S275" s="5" t="s">
        <v>108</v>
      </c>
      <c r="T275" s="5" t="s">
        <v>108</v>
      </c>
      <c r="U275" s="5" t="s">
        <v>108</v>
      </c>
      <c r="V275" s="5" t="s">
        <v>108</v>
      </c>
      <c r="W275" s="5" t="s">
        <v>108</v>
      </c>
      <c r="X275" s="5" t="s">
        <v>108</v>
      </c>
      <c r="Y275" s="5" t="s">
        <v>108</v>
      </c>
      <c r="Z275" s="5" t="s">
        <v>108</v>
      </c>
      <c r="AA275" s="5" t="s">
        <v>108</v>
      </c>
      <c r="AB275" s="5" t="s">
        <v>108</v>
      </c>
      <c r="AC275" s="5" t="s">
        <v>108</v>
      </c>
      <c r="AD275" s="5" t="s">
        <v>108</v>
      </c>
      <c r="AE275" s="5" t="s">
        <v>108</v>
      </c>
      <c r="AF275" s="5" t="s">
        <v>108</v>
      </c>
      <c r="AG275" s="5" t="s">
        <v>108</v>
      </c>
      <c r="AH275" s="5" t="s">
        <v>108</v>
      </c>
      <c r="AI275" s="5" t="s">
        <v>108</v>
      </c>
      <c r="AJ275" s="5" t="s">
        <v>108</v>
      </c>
      <c r="AK275" s="5" t="s">
        <v>108</v>
      </c>
      <c r="AL275" s="5" t="s">
        <v>108</v>
      </c>
      <c r="AM275" s="5">
        <v>1.0</v>
      </c>
      <c r="AN275" s="5" t="s">
        <v>108</v>
      </c>
      <c r="AO275" s="5" t="s">
        <v>108</v>
      </c>
      <c r="AP275" s="5" t="s">
        <v>108</v>
      </c>
      <c r="AQ275" s="5" t="s">
        <v>108</v>
      </c>
      <c r="AR275" s="5" t="s">
        <v>108</v>
      </c>
      <c r="AS275" s="5" t="s">
        <v>108</v>
      </c>
      <c r="AT275" s="5" t="s">
        <v>108</v>
      </c>
      <c r="AU275" s="5" t="s">
        <v>108</v>
      </c>
      <c r="AV275" s="5" t="s">
        <v>108</v>
      </c>
      <c r="AW275" s="5" t="s">
        <v>108</v>
      </c>
      <c r="AX275" s="5" t="s">
        <v>108</v>
      </c>
      <c r="AY275" s="5" t="s">
        <v>108</v>
      </c>
      <c r="AZ275" s="5" t="s">
        <v>108</v>
      </c>
      <c r="BA275" s="5" t="s">
        <v>108</v>
      </c>
      <c r="BB275" s="5" t="s">
        <v>108</v>
      </c>
      <c r="BC275" s="5" t="s">
        <v>108</v>
      </c>
      <c r="BD275" s="5" t="s">
        <v>108</v>
      </c>
      <c r="BE275" s="5" t="s">
        <v>108</v>
      </c>
      <c r="BF275" s="5" t="s">
        <v>108</v>
      </c>
      <c r="BG275" s="5" t="s">
        <v>108</v>
      </c>
      <c r="BH275" s="5" t="s">
        <v>108</v>
      </c>
      <c r="BI275" s="5" t="s">
        <v>108</v>
      </c>
      <c r="BJ275" s="5" t="s">
        <v>108</v>
      </c>
      <c r="BK275" s="5" t="s">
        <v>108</v>
      </c>
      <c r="BL275" s="5" t="s">
        <v>108</v>
      </c>
      <c r="BM275" s="5" t="s">
        <v>108</v>
      </c>
      <c r="BN275" s="5" t="s">
        <v>108</v>
      </c>
      <c r="BO275" s="5" t="s">
        <v>108</v>
      </c>
      <c r="BP275" s="5" t="s">
        <v>108</v>
      </c>
      <c r="BQ275" s="5" t="s">
        <v>108</v>
      </c>
      <c r="BR275" s="5" t="s">
        <v>108</v>
      </c>
      <c r="BS275" s="5" t="s">
        <v>108</v>
      </c>
      <c r="BT275" s="5" t="s">
        <v>108</v>
      </c>
      <c r="BU275" s="5" t="s">
        <v>2519</v>
      </c>
      <c r="BV275" s="5" t="s">
        <v>108</v>
      </c>
      <c r="BW275" s="5" t="s">
        <v>108</v>
      </c>
      <c r="BX275" s="5" t="s">
        <v>108</v>
      </c>
      <c r="BY275" s="10" t="s">
        <v>108</v>
      </c>
      <c r="BZ275" s="10" t="s">
        <v>108</v>
      </c>
      <c r="CA275" s="5" t="s">
        <v>108</v>
      </c>
      <c r="CB275" s="5" t="s">
        <v>108</v>
      </c>
      <c r="CC275" s="5" t="s">
        <v>108</v>
      </c>
      <c r="CD275" s="5" t="s">
        <v>108</v>
      </c>
      <c r="CE275" s="5" t="s">
        <v>108</v>
      </c>
      <c r="CF275" s="5" t="s">
        <v>108</v>
      </c>
      <c r="CG275" s="5" t="s">
        <v>108</v>
      </c>
      <c r="CH275" s="5" t="s">
        <v>108</v>
      </c>
      <c r="CI275" s="5" t="s">
        <v>108</v>
      </c>
      <c r="CJ275" s="5" t="s">
        <v>108</v>
      </c>
      <c r="CK275" s="5" t="s">
        <v>108</v>
      </c>
      <c r="CL275" s="5" t="s">
        <v>108</v>
      </c>
      <c r="CM275" s="5" t="s">
        <v>108</v>
      </c>
      <c r="CN275" s="5" t="s">
        <v>108</v>
      </c>
      <c r="CO275" s="5" t="s">
        <v>108</v>
      </c>
      <c r="CP275" s="5" t="s">
        <v>108</v>
      </c>
      <c r="CQ275" s="5" t="s">
        <v>108</v>
      </c>
      <c r="CR275" s="5" t="s">
        <v>108</v>
      </c>
      <c r="CS275" s="5" t="s">
        <v>108</v>
      </c>
      <c r="CT275" s="5" t="s">
        <v>108</v>
      </c>
      <c r="CU275" s="5" t="s">
        <v>108</v>
      </c>
      <c r="CV275" s="5" t="s">
        <v>108</v>
      </c>
      <c r="CW275" s="5" t="s">
        <v>108</v>
      </c>
      <c r="CX275" s="5" t="s">
        <v>108</v>
      </c>
      <c r="CY275" s="13" t="s">
        <v>2520</v>
      </c>
      <c r="CZ275" s="6"/>
      <c r="DA275" s="6"/>
      <c r="DB275" s="6"/>
      <c r="DC275" s="6"/>
      <c r="DD275" s="6"/>
      <c r="DE275" s="6"/>
      <c r="DF275" s="6"/>
      <c r="DG275" s="6"/>
      <c r="DH275" s="6"/>
      <c r="DI275" s="6"/>
    </row>
    <row r="276">
      <c r="A276" s="5" t="s">
        <v>103</v>
      </c>
      <c r="B276" s="5" t="s">
        <v>1501</v>
      </c>
      <c r="C276" s="5" t="s">
        <v>2515</v>
      </c>
      <c r="D276" s="5">
        <v>3702.0</v>
      </c>
      <c r="E276" s="5" t="s">
        <v>108</v>
      </c>
      <c r="F276" s="5">
        <v>1975.0</v>
      </c>
      <c r="G276" s="5" t="s">
        <v>152</v>
      </c>
      <c r="H276" s="5" t="s">
        <v>108</v>
      </c>
      <c r="I276" s="5" t="s">
        <v>153</v>
      </c>
      <c r="J276" s="5" t="s">
        <v>110</v>
      </c>
      <c r="K276" s="5" t="s">
        <v>111</v>
      </c>
      <c r="L276" s="5" t="s">
        <v>108</v>
      </c>
      <c r="M276" s="5" t="s">
        <v>112</v>
      </c>
      <c r="N276" s="5">
        <v>1.0</v>
      </c>
      <c r="O276" s="29" t="s">
        <v>2521</v>
      </c>
      <c r="P276" s="5" t="s">
        <v>2522</v>
      </c>
      <c r="Q276" s="5" t="s">
        <v>108</v>
      </c>
      <c r="R276" s="5" t="s">
        <v>108</v>
      </c>
      <c r="S276" s="5" t="s">
        <v>2523</v>
      </c>
      <c r="T276" s="5" t="s">
        <v>108</v>
      </c>
      <c r="U276" s="5" t="s">
        <v>108</v>
      </c>
      <c r="V276" s="5" t="s">
        <v>108</v>
      </c>
      <c r="W276" s="5" t="s">
        <v>108</v>
      </c>
      <c r="X276" s="5">
        <v>1600.0</v>
      </c>
      <c r="Y276" s="5" t="s">
        <v>420</v>
      </c>
      <c r="Z276" s="5" t="s">
        <v>170</v>
      </c>
      <c r="AA276" s="5" t="s">
        <v>108</v>
      </c>
      <c r="AB276" s="5" t="s">
        <v>108</v>
      </c>
      <c r="AC276" s="5" t="s">
        <v>2524</v>
      </c>
      <c r="AD276" s="5" t="s">
        <v>2525</v>
      </c>
      <c r="AE276" s="5" t="s">
        <v>108</v>
      </c>
      <c r="AF276" s="5" t="s">
        <v>108</v>
      </c>
      <c r="AG276" s="5" t="s">
        <v>108</v>
      </c>
      <c r="AH276" s="5">
        <v>120.0</v>
      </c>
      <c r="AI276" s="28">
        <f t="shared" ref="AI276:AI279" si="66">CONVERT(AJ276, "ft", "m")</f>
        <v>18.288</v>
      </c>
      <c r="AJ276" s="22">
        <v>60.0</v>
      </c>
      <c r="AK276" s="24">
        <f t="shared" ref="AK276:AK279" si="67">CONVERT(AJ276, "ft", "yd")</f>
        <v>20</v>
      </c>
      <c r="AL276" s="5" t="s">
        <v>121</v>
      </c>
      <c r="AM276" s="5">
        <v>1.0</v>
      </c>
      <c r="AN276" s="5" t="s">
        <v>108</v>
      </c>
      <c r="AO276" s="5" t="s">
        <v>108</v>
      </c>
      <c r="AP276" s="5" t="s">
        <v>108</v>
      </c>
      <c r="AQ276" s="5" t="s">
        <v>108</v>
      </c>
      <c r="AR276" s="5" t="s">
        <v>108</v>
      </c>
      <c r="AS276" s="5" t="s">
        <v>108</v>
      </c>
      <c r="AT276" s="5" t="s">
        <v>108</v>
      </c>
      <c r="AU276" s="5" t="s">
        <v>108</v>
      </c>
      <c r="AV276" s="5" t="s">
        <v>108</v>
      </c>
      <c r="AW276" s="5" t="s">
        <v>561</v>
      </c>
      <c r="AX276" s="5" t="s">
        <v>108</v>
      </c>
      <c r="AY276" s="5" t="s">
        <v>108</v>
      </c>
      <c r="AZ276" s="5" t="s">
        <v>108</v>
      </c>
      <c r="BA276" s="5" t="s">
        <v>108</v>
      </c>
      <c r="BB276" s="5" t="s">
        <v>108</v>
      </c>
      <c r="BC276" s="5" t="s">
        <v>108</v>
      </c>
      <c r="BD276" s="5" t="s">
        <v>108</v>
      </c>
      <c r="BE276" s="5" t="s">
        <v>108</v>
      </c>
      <c r="BF276" s="5" t="s">
        <v>108</v>
      </c>
      <c r="BG276" s="5" t="s">
        <v>108</v>
      </c>
      <c r="BH276" s="5" t="s">
        <v>108</v>
      </c>
      <c r="BI276" s="5" t="s">
        <v>108</v>
      </c>
      <c r="BJ276" s="5" t="s">
        <v>108</v>
      </c>
      <c r="BK276" s="5" t="s">
        <v>108</v>
      </c>
      <c r="BL276" s="5" t="s">
        <v>108</v>
      </c>
      <c r="BM276" s="5" t="s">
        <v>624</v>
      </c>
      <c r="BN276" s="5" t="s">
        <v>108</v>
      </c>
      <c r="BO276" s="5" t="s">
        <v>108</v>
      </c>
      <c r="BP276" s="5" t="s">
        <v>108</v>
      </c>
      <c r="BQ276" s="5" t="s">
        <v>108</v>
      </c>
      <c r="BR276" s="5" t="s">
        <v>108</v>
      </c>
      <c r="BS276" s="5" t="s">
        <v>108</v>
      </c>
      <c r="BT276" s="5" t="s">
        <v>108</v>
      </c>
      <c r="BU276" s="5" t="s">
        <v>2526</v>
      </c>
      <c r="BV276" s="5" t="s">
        <v>108</v>
      </c>
      <c r="BW276" s="5" t="s">
        <v>108</v>
      </c>
      <c r="BX276" s="5" t="s">
        <v>108</v>
      </c>
      <c r="BY276" s="10" t="s">
        <v>108</v>
      </c>
      <c r="BZ276" s="10" t="s">
        <v>108</v>
      </c>
      <c r="CA276" s="5" t="s">
        <v>108</v>
      </c>
      <c r="CB276" s="5" t="s">
        <v>108</v>
      </c>
      <c r="CC276" s="5" t="s">
        <v>108</v>
      </c>
      <c r="CD276" s="5" t="s">
        <v>108</v>
      </c>
      <c r="CE276" s="5" t="s">
        <v>108</v>
      </c>
      <c r="CF276" s="5" t="s">
        <v>108</v>
      </c>
      <c r="CG276" s="5" t="s">
        <v>108</v>
      </c>
      <c r="CH276" s="5" t="s">
        <v>108</v>
      </c>
      <c r="CI276" s="5" t="s">
        <v>108</v>
      </c>
      <c r="CJ276" s="5" t="s">
        <v>108</v>
      </c>
      <c r="CK276" s="5" t="s">
        <v>108</v>
      </c>
      <c r="CL276" s="5" t="s">
        <v>108</v>
      </c>
      <c r="CM276" s="5" t="s">
        <v>108</v>
      </c>
      <c r="CN276" s="5" t="s">
        <v>108</v>
      </c>
      <c r="CO276" s="5" t="s">
        <v>108</v>
      </c>
      <c r="CP276" s="5" t="s">
        <v>108</v>
      </c>
      <c r="CQ276" s="5" t="s">
        <v>108</v>
      </c>
      <c r="CR276" s="5" t="s">
        <v>108</v>
      </c>
      <c r="CS276" s="5" t="s">
        <v>108</v>
      </c>
      <c r="CT276" s="29" t="s">
        <v>2527</v>
      </c>
      <c r="CU276" s="5" t="s">
        <v>108</v>
      </c>
      <c r="CV276" s="5" t="s">
        <v>108</v>
      </c>
      <c r="CW276" s="5" t="s">
        <v>108</v>
      </c>
      <c r="CX276" s="5" t="s">
        <v>108</v>
      </c>
      <c r="CY276" s="13" t="s">
        <v>2528</v>
      </c>
      <c r="CZ276" s="6"/>
      <c r="DA276" s="6"/>
      <c r="DB276" s="6"/>
      <c r="DC276" s="6"/>
      <c r="DD276" s="6"/>
      <c r="DE276" s="6"/>
      <c r="DF276" s="6"/>
      <c r="DG276" s="6"/>
      <c r="DH276" s="6"/>
      <c r="DI276" s="6"/>
    </row>
    <row r="277">
      <c r="A277" s="5" t="s">
        <v>103</v>
      </c>
      <c r="B277" s="5" t="s">
        <v>1501</v>
      </c>
      <c r="C277" s="5" t="s">
        <v>2515</v>
      </c>
      <c r="D277" s="5">
        <v>23771.0</v>
      </c>
      <c r="E277" s="5" t="s">
        <v>1742</v>
      </c>
      <c r="F277" s="5">
        <v>1975.0</v>
      </c>
      <c r="G277" s="5" t="s">
        <v>497</v>
      </c>
      <c r="H277" s="5">
        <v>25.0</v>
      </c>
      <c r="I277" s="5" t="s">
        <v>139</v>
      </c>
      <c r="J277" s="5" t="s">
        <v>110</v>
      </c>
      <c r="K277" s="5" t="s">
        <v>111</v>
      </c>
      <c r="L277" s="5" t="s">
        <v>202</v>
      </c>
      <c r="M277" s="5" t="s">
        <v>112</v>
      </c>
      <c r="N277" s="5">
        <v>1.0</v>
      </c>
      <c r="O277" s="29" t="s">
        <v>2529</v>
      </c>
      <c r="P277" s="5" t="s">
        <v>2530</v>
      </c>
      <c r="Q277" s="5" t="s">
        <v>2531</v>
      </c>
      <c r="R277" s="5" t="s">
        <v>2532</v>
      </c>
      <c r="S277" s="5" t="s">
        <v>2530</v>
      </c>
      <c r="T277" s="5" t="s">
        <v>108</v>
      </c>
      <c r="U277" s="5" t="s">
        <v>108</v>
      </c>
      <c r="V277" s="5" t="s">
        <v>108</v>
      </c>
      <c r="W277" s="5" t="s">
        <v>108</v>
      </c>
      <c r="X277" s="5">
        <v>1200.0</v>
      </c>
      <c r="Y277" s="5" t="s">
        <v>274</v>
      </c>
      <c r="Z277" s="5" t="s">
        <v>108</v>
      </c>
      <c r="AA277" s="5" t="s">
        <v>286</v>
      </c>
      <c r="AB277" s="5">
        <v>75.0</v>
      </c>
      <c r="AC277" s="5" t="s">
        <v>108</v>
      </c>
      <c r="AD277" s="5" t="s">
        <v>108</v>
      </c>
      <c r="AE277" s="5" t="s">
        <v>108</v>
      </c>
      <c r="AF277" s="5" t="s">
        <v>108</v>
      </c>
      <c r="AG277" s="5" t="s">
        <v>108</v>
      </c>
      <c r="AH277" s="5">
        <v>0.5</v>
      </c>
      <c r="AI277" s="28">
        <f t="shared" si="66"/>
        <v>12.192</v>
      </c>
      <c r="AJ277" s="22">
        <v>40.0</v>
      </c>
      <c r="AK277" s="24">
        <f t="shared" si="67"/>
        <v>13.33333333</v>
      </c>
      <c r="AL277" s="5" t="s">
        <v>108</v>
      </c>
      <c r="AM277" s="5">
        <v>1.0</v>
      </c>
      <c r="AN277" s="5">
        <v>7.5</v>
      </c>
      <c r="AO277" s="5" t="s">
        <v>108</v>
      </c>
      <c r="AP277" s="5" t="s">
        <v>108</v>
      </c>
      <c r="AQ277" s="5" t="s">
        <v>108</v>
      </c>
      <c r="AR277" s="5" t="s">
        <v>108</v>
      </c>
      <c r="AS277" s="5" t="s">
        <v>108</v>
      </c>
      <c r="AT277" s="5" t="s">
        <v>108</v>
      </c>
      <c r="AU277" s="5" t="s">
        <v>108</v>
      </c>
      <c r="AV277" s="5" t="s">
        <v>108</v>
      </c>
      <c r="AW277" s="5" t="s">
        <v>119</v>
      </c>
      <c r="AX277" s="5" t="s">
        <v>108</v>
      </c>
      <c r="AY277" s="5" t="s">
        <v>108</v>
      </c>
      <c r="AZ277" s="5" t="s">
        <v>108</v>
      </c>
      <c r="BA277" s="5" t="s">
        <v>108</v>
      </c>
      <c r="BB277" s="5" t="s">
        <v>108</v>
      </c>
      <c r="BC277" s="5" t="s">
        <v>108</v>
      </c>
      <c r="BD277" s="5" t="s">
        <v>108</v>
      </c>
      <c r="BE277" s="5" t="s">
        <v>108</v>
      </c>
      <c r="BF277" s="5" t="s">
        <v>108</v>
      </c>
      <c r="BG277" s="5" t="s">
        <v>108</v>
      </c>
      <c r="BH277" s="5" t="s">
        <v>108</v>
      </c>
      <c r="BI277" s="5" t="s">
        <v>108</v>
      </c>
      <c r="BJ277" s="5" t="s">
        <v>108</v>
      </c>
      <c r="BK277" s="5" t="s">
        <v>108</v>
      </c>
      <c r="BL277" s="5" t="s">
        <v>108</v>
      </c>
      <c r="BM277" s="5" t="s">
        <v>108</v>
      </c>
      <c r="BN277" s="5" t="s">
        <v>108</v>
      </c>
      <c r="BO277" s="5" t="s">
        <v>108</v>
      </c>
      <c r="BP277" s="5" t="s">
        <v>108</v>
      </c>
      <c r="BQ277" s="5" t="s">
        <v>108</v>
      </c>
      <c r="BR277" s="5" t="s">
        <v>121</v>
      </c>
      <c r="BS277" s="5" t="s">
        <v>2533</v>
      </c>
      <c r="BT277" s="5" t="s">
        <v>1140</v>
      </c>
      <c r="BU277" s="5" t="s">
        <v>2534</v>
      </c>
      <c r="BV277" s="5" t="s">
        <v>121</v>
      </c>
      <c r="BW277" s="5" t="s">
        <v>1358</v>
      </c>
      <c r="BX277" s="5" t="s">
        <v>108</v>
      </c>
      <c r="BY277" s="10" t="s">
        <v>108</v>
      </c>
      <c r="BZ277" s="10" t="s">
        <v>108</v>
      </c>
      <c r="CA277" s="5" t="s">
        <v>2535</v>
      </c>
      <c r="CB277" s="5" t="s">
        <v>108</v>
      </c>
      <c r="CC277" s="5" t="s">
        <v>108</v>
      </c>
      <c r="CD277" s="5" t="s">
        <v>108</v>
      </c>
      <c r="CE277" s="5" t="s">
        <v>108</v>
      </c>
      <c r="CF277" s="5" t="s">
        <v>108</v>
      </c>
      <c r="CG277" s="5" t="s">
        <v>108</v>
      </c>
      <c r="CH277" s="5" t="s">
        <v>108</v>
      </c>
      <c r="CI277" s="5" t="s">
        <v>108</v>
      </c>
      <c r="CJ277" s="5" t="s">
        <v>108</v>
      </c>
      <c r="CK277" s="5" t="s">
        <v>108</v>
      </c>
      <c r="CL277" s="5" t="s">
        <v>108</v>
      </c>
      <c r="CM277" s="5" t="s">
        <v>108</v>
      </c>
      <c r="CN277" s="5" t="s">
        <v>108</v>
      </c>
      <c r="CO277" s="5" t="s">
        <v>108</v>
      </c>
      <c r="CP277" s="5" t="s">
        <v>108</v>
      </c>
      <c r="CQ277" s="5" t="s">
        <v>108</v>
      </c>
      <c r="CR277" s="5" t="s">
        <v>108</v>
      </c>
      <c r="CS277" s="5" t="s">
        <v>108</v>
      </c>
      <c r="CT277" s="29" t="s">
        <v>2536</v>
      </c>
      <c r="CU277" s="5" t="s">
        <v>108</v>
      </c>
      <c r="CV277" s="5" t="s">
        <v>108</v>
      </c>
      <c r="CW277" s="5" t="s">
        <v>108</v>
      </c>
      <c r="CX277" s="5" t="s">
        <v>108</v>
      </c>
      <c r="CY277" s="13" t="s">
        <v>2537</v>
      </c>
      <c r="CZ277" s="6"/>
      <c r="DA277" s="6"/>
      <c r="DB277" s="6"/>
      <c r="DC277" s="6"/>
      <c r="DD277" s="6"/>
      <c r="DE277" s="6"/>
      <c r="DF277" s="6"/>
      <c r="DG277" s="6"/>
      <c r="DH277" s="6"/>
      <c r="DI277" s="6"/>
    </row>
    <row r="278">
      <c r="A278" s="5" t="s">
        <v>103</v>
      </c>
      <c r="B278" s="5" t="s">
        <v>1501</v>
      </c>
      <c r="C278" s="5" t="s">
        <v>2515</v>
      </c>
      <c r="D278" s="5">
        <v>11016.0</v>
      </c>
      <c r="E278" s="5" t="s">
        <v>108</v>
      </c>
      <c r="F278" s="5" t="s">
        <v>2538</v>
      </c>
      <c r="G278" s="5" t="s">
        <v>138</v>
      </c>
      <c r="H278" s="5" t="s">
        <v>108</v>
      </c>
      <c r="I278" s="5" t="s">
        <v>139</v>
      </c>
      <c r="J278" s="5" t="s">
        <v>110</v>
      </c>
      <c r="K278" s="5" t="s">
        <v>111</v>
      </c>
      <c r="L278" s="5" t="s">
        <v>108</v>
      </c>
      <c r="M278" s="5" t="s">
        <v>140</v>
      </c>
      <c r="N278" s="5">
        <v>1.0</v>
      </c>
      <c r="O278" s="29" t="s">
        <v>2539</v>
      </c>
      <c r="P278" s="5" t="s">
        <v>2540</v>
      </c>
      <c r="Q278" s="5" t="s">
        <v>2541</v>
      </c>
      <c r="R278" s="5" t="s">
        <v>2542</v>
      </c>
      <c r="S278" s="5" t="s">
        <v>2543</v>
      </c>
      <c r="T278" s="5" t="s">
        <v>108</v>
      </c>
      <c r="U278" s="5" t="s">
        <v>108</v>
      </c>
      <c r="V278" s="5" t="s">
        <v>108</v>
      </c>
      <c r="W278" s="5" t="s">
        <v>108</v>
      </c>
      <c r="X278" s="5">
        <v>2230.0</v>
      </c>
      <c r="Y278" s="5" t="s">
        <v>108</v>
      </c>
      <c r="Z278" s="5" t="s">
        <v>2544</v>
      </c>
      <c r="AA278" s="5" t="s">
        <v>108</v>
      </c>
      <c r="AB278" s="5" t="s">
        <v>108</v>
      </c>
      <c r="AC278" s="5" t="s">
        <v>2545</v>
      </c>
      <c r="AD278" s="5" t="s">
        <v>108</v>
      </c>
      <c r="AE278" s="5" t="s">
        <v>108</v>
      </c>
      <c r="AF278" s="5" t="s">
        <v>108</v>
      </c>
      <c r="AG278" s="5" t="s">
        <v>108</v>
      </c>
      <c r="AH278" s="6">
        <f>0.1</f>
        <v>0.1</v>
      </c>
      <c r="AI278" s="28">
        <f t="shared" si="66"/>
        <v>22.86</v>
      </c>
      <c r="AJ278" s="22">
        <v>75.0</v>
      </c>
      <c r="AK278" s="24">
        <f t="shared" si="67"/>
        <v>25</v>
      </c>
      <c r="AL278" s="5" t="s">
        <v>108</v>
      </c>
      <c r="AM278" s="5">
        <v>1.0</v>
      </c>
      <c r="AN278" s="5" t="s">
        <v>108</v>
      </c>
      <c r="AO278" s="5" t="s">
        <v>108</v>
      </c>
      <c r="AP278" s="5" t="s">
        <v>108</v>
      </c>
      <c r="AQ278" s="5" t="s">
        <v>108</v>
      </c>
      <c r="AR278" s="5" t="s">
        <v>108</v>
      </c>
      <c r="AS278" s="5" t="s">
        <v>108</v>
      </c>
      <c r="AT278" s="5" t="s">
        <v>108</v>
      </c>
      <c r="AU278" s="5" t="s">
        <v>108</v>
      </c>
      <c r="AV278" s="5" t="s">
        <v>108</v>
      </c>
      <c r="AW278" s="5" t="s">
        <v>173</v>
      </c>
      <c r="AX278" s="5" t="s">
        <v>108</v>
      </c>
      <c r="AY278" s="5" t="s">
        <v>108</v>
      </c>
      <c r="AZ278" s="5" t="s">
        <v>108</v>
      </c>
      <c r="BA278" s="5" t="s">
        <v>108</v>
      </c>
      <c r="BB278" s="5" t="s">
        <v>108</v>
      </c>
      <c r="BC278" s="5" t="s">
        <v>108</v>
      </c>
      <c r="BD278" s="5" t="s">
        <v>108</v>
      </c>
      <c r="BE278" s="5" t="s">
        <v>108</v>
      </c>
      <c r="BF278" s="5" t="s">
        <v>108</v>
      </c>
      <c r="BG278" s="5" t="s">
        <v>108</v>
      </c>
      <c r="BH278" s="5" t="s">
        <v>108</v>
      </c>
      <c r="BI278" s="5" t="s">
        <v>108</v>
      </c>
      <c r="BJ278" s="5" t="s">
        <v>108</v>
      </c>
      <c r="BK278" s="5" t="s">
        <v>108</v>
      </c>
      <c r="BL278" s="5" t="s">
        <v>754</v>
      </c>
      <c r="BM278" s="5" t="s">
        <v>108</v>
      </c>
      <c r="BN278" s="5" t="s">
        <v>108</v>
      </c>
      <c r="BO278" s="5" t="s">
        <v>108</v>
      </c>
      <c r="BP278" s="5" t="s">
        <v>108</v>
      </c>
      <c r="BQ278" s="5" t="s">
        <v>690</v>
      </c>
      <c r="BR278" s="5" t="s">
        <v>108</v>
      </c>
      <c r="BS278" s="5" t="s">
        <v>108</v>
      </c>
      <c r="BT278" s="5" t="s">
        <v>108</v>
      </c>
      <c r="BU278" s="5" t="s">
        <v>2546</v>
      </c>
      <c r="BV278" s="5" t="s">
        <v>108</v>
      </c>
      <c r="BW278" s="5" t="s">
        <v>2547</v>
      </c>
      <c r="BX278" s="5" t="s">
        <v>122</v>
      </c>
      <c r="BY278" s="10" t="s">
        <v>108</v>
      </c>
      <c r="BZ278" s="10" t="s">
        <v>108</v>
      </c>
      <c r="CA278" s="5" t="s">
        <v>108</v>
      </c>
      <c r="CB278" s="5" t="s">
        <v>108</v>
      </c>
      <c r="CC278" s="5" t="s">
        <v>108</v>
      </c>
      <c r="CD278" s="5" t="s">
        <v>108</v>
      </c>
      <c r="CE278" s="5" t="s">
        <v>108</v>
      </c>
      <c r="CF278" s="5" t="s">
        <v>108</v>
      </c>
      <c r="CG278" s="5" t="s">
        <v>108</v>
      </c>
      <c r="CH278" s="5" t="s">
        <v>108</v>
      </c>
      <c r="CI278" s="5" t="s">
        <v>108</v>
      </c>
      <c r="CJ278" s="5" t="s">
        <v>108</v>
      </c>
      <c r="CK278" s="5" t="s">
        <v>108</v>
      </c>
      <c r="CL278" s="5" t="s">
        <v>108</v>
      </c>
      <c r="CM278" s="5" t="s">
        <v>108</v>
      </c>
      <c r="CN278" s="5" t="s">
        <v>108</v>
      </c>
      <c r="CO278" s="5" t="s">
        <v>108</v>
      </c>
      <c r="CP278" s="5" t="s">
        <v>108</v>
      </c>
      <c r="CQ278" s="5" t="s">
        <v>108</v>
      </c>
      <c r="CR278" s="5" t="s">
        <v>108</v>
      </c>
      <c r="CS278" s="5" t="s">
        <v>2548</v>
      </c>
      <c r="CT278" s="29" t="s">
        <v>2549</v>
      </c>
      <c r="CU278" s="5" t="s">
        <v>108</v>
      </c>
      <c r="CV278" s="5" t="s">
        <v>108</v>
      </c>
      <c r="CW278" s="5" t="s">
        <v>108</v>
      </c>
      <c r="CX278" s="5" t="s">
        <v>108</v>
      </c>
      <c r="CY278" s="13" t="s">
        <v>2550</v>
      </c>
      <c r="CZ278" s="6"/>
      <c r="DA278" s="6"/>
      <c r="DB278" s="6"/>
      <c r="DC278" s="6"/>
      <c r="DD278" s="6"/>
      <c r="DE278" s="6"/>
      <c r="DF278" s="6"/>
      <c r="DG278" s="6"/>
      <c r="DH278" s="6"/>
      <c r="DI278" s="6"/>
    </row>
    <row r="279">
      <c r="A279" s="5" t="s">
        <v>103</v>
      </c>
      <c r="B279" s="5" t="s">
        <v>1501</v>
      </c>
      <c r="C279" s="5" t="s">
        <v>2515</v>
      </c>
      <c r="D279" s="5">
        <v>6724.0</v>
      </c>
      <c r="E279" s="5" t="s">
        <v>108</v>
      </c>
      <c r="F279" s="5">
        <v>1978.0</v>
      </c>
      <c r="G279" s="5" t="s">
        <v>152</v>
      </c>
      <c r="H279" s="5" t="s">
        <v>108</v>
      </c>
      <c r="I279" s="5" t="s">
        <v>153</v>
      </c>
      <c r="J279" s="5" t="s">
        <v>127</v>
      </c>
      <c r="K279" s="5" t="s">
        <v>628</v>
      </c>
      <c r="L279" s="5" t="s">
        <v>108</v>
      </c>
      <c r="M279" s="5" t="s">
        <v>2500</v>
      </c>
      <c r="N279" s="5">
        <v>2.0</v>
      </c>
      <c r="O279" s="29" t="s">
        <v>2551</v>
      </c>
      <c r="P279" s="5" t="s">
        <v>108</v>
      </c>
      <c r="Q279" s="5" t="s">
        <v>2541</v>
      </c>
      <c r="R279" s="5" t="s">
        <v>108</v>
      </c>
      <c r="S279" s="5" t="s">
        <v>108</v>
      </c>
      <c r="T279" s="5" t="s">
        <v>108</v>
      </c>
      <c r="U279" s="5" t="s">
        <v>108</v>
      </c>
      <c r="V279" s="5" t="s">
        <v>108</v>
      </c>
      <c r="W279" s="5" t="s">
        <v>108</v>
      </c>
      <c r="X279" s="5">
        <v>607.0</v>
      </c>
      <c r="Y279" s="5" t="s">
        <v>108</v>
      </c>
      <c r="Z279" s="5" t="s">
        <v>108</v>
      </c>
      <c r="AA279" s="5" t="s">
        <v>108</v>
      </c>
      <c r="AB279" s="5" t="s">
        <v>108</v>
      </c>
      <c r="AC279" s="5" t="s">
        <v>287</v>
      </c>
      <c r="AD279" s="5" t="s">
        <v>108</v>
      </c>
      <c r="AE279" s="5" t="s">
        <v>108</v>
      </c>
      <c r="AF279" s="5" t="s">
        <v>108</v>
      </c>
      <c r="AG279" s="5" t="s">
        <v>108</v>
      </c>
      <c r="AH279" s="5" t="s">
        <v>108</v>
      </c>
      <c r="AI279" s="28">
        <f t="shared" si="66"/>
        <v>0.3048</v>
      </c>
      <c r="AJ279" s="22">
        <v>1.0</v>
      </c>
      <c r="AK279" s="24">
        <f t="shared" si="67"/>
        <v>0.3333333333</v>
      </c>
      <c r="AL279" s="5" t="s">
        <v>108</v>
      </c>
      <c r="AM279" s="5">
        <v>1.0</v>
      </c>
      <c r="AN279" s="5" t="s">
        <v>108</v>
      </c>
      <c r="AO279" s="5" t="s">
        <v>108</v>
      </c>
      <c r="AP279" s="5" t="s">
        <v>108</v>
      </c>
      <c r="AQ279" s="5" t="s">
        <v>108</v>
      </c>
      <c r="AR279" s="5" t="s">
        <v>108</v>
      </c>
      <c r="AS279" s="5" t="s">
        <v>108</v>
      </c>
      <c r="AT279" s="5" t="s">
        <v>108</v>
      </c>
      <c r="AU279" s="5" t="s">
        <v>108</v>
      </c>
      <c r="AV279" s="5" t="s">
        <v>108</v>
      </c>
      <c r="AW279" s="5" t="s">
        <v>119</v>
      </c>
      <c r="AX279" s="5" t="s">
        <v>108</v>
      </c>
      <c r="AY279" s="5" t="s">
        <v>108</v>
      </c>
      <c r="AZ279" s="5" t="s">
        <v>108</v>
      </c>
      <c r="BA279" s="5" t="s">
        <v>108</v>
      </c>
      <c r="BB279" s="5" t="s">
        <v>108</v>
      </c>
      <c r="BC279" s="5" t="s">
        <v>108</v>
      </c>
      <c r="BD279" s="5" t="s">
        <v>108</v>
      </c>
      <c r="BE279" s="5" t="s">
        <v>108</v>
      </c>
      <c r="BF279" s="5" t="s">
        <v>108</v>
      </c>
      <c r="BG279" s="5" t="s">
        <v>108</v>
      </c>
      <c r="BH279" s="5" t="s">
        <v>108</v>
      </c>
      <c r="BI279" s="5" t="s">
        <v>108</v>
      </c>
      <c r="BJ279" s="5" t="s">
        <v>108</v>
      </c>
      <c r="BK279" s="5" t="s">
        <v>108</v>
      </c>
      <c r="BL279" s="5" t="s">
        <v>108</v>
      </c>
      <c r="BM279" s="5" t="s">
        <v>108</v>
      </c>
      <c r="BN279" s="5" t="s">
        <v>108</v>
      </c>
      <c r="BO279" s="5" t="s">
        <v>108</v>
      </c>
      <c r="BP279" s="5" t="s">
        <v>108</v>
      </c>
      <c r="BQ279" s="5" t="s">
        <v>108</v>
      </c>
      <c r="BR279" s="5" t="s">
        <v>121</v>
      </c>
      <c r="BS279" s="5" t="s">
        <v>2552</v>
      </c>
      <c r="BT279" s="5" t="s">
        <v>108</v>
      </c>
      <c r="BU279" s="5" t="s">
        <v>2553</v>
      </c>
      <c r="BV279" s="5" t="s">
        <v>108</v>
      </c>
      <c r="BW279" s="5" t="s">
        <v>108</v>
      </c>
      <c r="BX279" s="5" t="s">
        <v>108</v>
      </c>
      <c r="BY279" s="10" t="s">
        <v>108</v>
      </c>
      <c r="BZ279" s="10" t="s">
        <v>108</v>
      </c>
      <c r="CA279" s="5" t="s">
        <v>108</v>
      </c>
      <c r="CB279" s="5" t="s">
        <v>108</v>
      </c>
      <c r="CC279" s="5" t="s">
        <v>108</v>
      </c>
      <c r="CD279" s="5" t="s">
        <v>108</v>
      </c>
      <c r="CE279" s="5" t="s">
        <v>108</v>
      </c>
      <c r="CF279" s="5" t="s">
        <v>108</v>
      </c>
      <c r="CG279" s="5" t="s">
        <v>108</v>
      </c>
      <c r="CH279" s="5" t="s">
        <v>108</v>
      </c>
      <c r="CI279" s="5" t="s">
        <v>108</v>
      </c>
      <c r="CJ279" s="5" t="s">
        <v>108</v>
      </c>
      <c r="CK279" s="5" t="s">
        <v>108</v>
      </c>
      <c r="CL279" s="5" t="s">
        <v>108</v>
      </c>
      <c r="CM279" s="5" t="s">
        <v>108</v>
      </c>
      <c r="CN279" s="5" t="s">
        <v>108</v>
      </c>
      <c r="CO279" s="5" t="s">
        <v>108</v>
      </c>
      <c r="CP279" s="5" t="s">
        <v>108</v>
      </c>
      <c r="CQ279" s="5" t="s">
        <v>108</v>
      </c>
      <c r="CR279" s="5" t="s">
        <v>108</v>
      </c>
      <c r="CS279" s="5" t="s">
        <v>108</v>
      </c>
      <c r="CT279" s="29" t="s">
        <v>2554</v>
      </c>
      <c r="CU279" s="5" t="s">
        <v>108</v>
      </c>
      <c r="CV279" s="5" t="s">
        <v>108</v>
      </c>
      <c r="CW279" s="5" t="s">
        <v>108</v>
      </c>
      <c r="CX279" s="5" t="s">
        <v>108</v>
      </c>
      <c r="CY279" s="13" t="s">
        <v>2555</v>
      </c>
      <c r="CZ279" s="6"/>
      <c r="DA279" s="6"/>
      <c r="DB279" s="6"/>
      <c r="DC279" s="6"/>
      <c r="DD279" s="6"/>
      <c r="DE279" s="6"/>
      <c r="DF279" s="6"/>
      <c r="DG279" s="6"/>
      <c r="DH279" s="6"/>
      <c r="DI279" s="6"/>
    </row>
    <row r="280">
      <c r="A280" s="5" t="s">
        <v>103</v>
      </c>
      <c r="B280" s="5" t="s">
        <v>1501</v>
      </c>
      <c r="C280" s="5" t="s">
        <v>2515</v>
      </c>
      <c r="D280" s="5">
        <v>3780.0</v>
      </c>
      <c r="E280" s="5" t="s">
        <v>108</v>
      </c>
      <c r="F280" s="5">
        <v>1978.0</v>
      </c>
      <c r="G280" s="5" t="s">
        <v>108</v>
      </c>
      <c r="H280" s="5" t="s">
        <v>108</v>
      </c>
      <c r="I280" s="5" t="s">
        <v>139</v>
      </c>
      <c r="J280" s="5" t="s">
        <v>127</v>
      </c>
      <c r="K280" s="5" t="s">
        <v>628</v>
      </c>
      <c r="L280" s="5" t="s">
        <v>108</v>
      </c>
      <c r="M280" s="5" t="s">
        <v>281</v>
      </c>
      <c r="N280" s="5">
        <v>1.0</v>
      </c>
      <c r="O280" s="29" t="s">
        <v>2556</v>
      </c>
      <c r="P280" s="5" t="s">
        <v>2557</v>
      </c>
      <c r="Q280" s="5" t="s">
        <v>2558</v>
      </c>
      <c r="R280" s="5" t="s">
        <v>2557</v>
      </c>
      <c r="S280" s="5" t="s">
        <v>108</v>
      </c>
      <c r="T280" s="5" t="s">
        <v>108</v>
      </c>
      <c r="U280" s="5" t="s">
        <v>108</v>
      </c>
      <c r="V280" s="5" t="s">
        <v>108</v>
      </c>
      <c r="W280" s="5" t="s">
        <v>108</v>
      </c>
      <c r="X280" s="5">
        <v>200.0</v>
      </c>
      <c r="Y280" s="5" t="s">
        <v>274</v>
      </c>
      <c r="Z280" s="5" t="s">
        <v>170</v>
      </c>
      <c r="AA280" s="5" t="s">
        <v>108</v>
      </c>
      <c r="AB280" s="5" t="s">
        <v>108</v>
      </c>
      <c r="AC280" s="5" t="s">
        <v>2559</v>
      </c>
      <c r="AD280" s="5" t="s">
        <v>406</v>
      </c>
      <c r="AE280" s="5" t="s">
        <v>108</v>
      </c>
      <c r="AF280" s="5" t="s">
        <v>108</v>
      </c>
      <c r="AG280" s="5" t="s">
        <v>108</v>
      </c>
      <c r="AH280" s="5" t="s">
        <v>108</v>
      </c>
      <c r="AI280" s="15" t="s">
        <v>108</v>
      </c>
      <c r="AJ280" s="22" t="s">
        <v>108</v>
      </c>
      <c r="AK280" s="25" t="s">
        <v>108</v>
      </c>
      <c r="AL280" s="5" t="s">
        <v>121</v>
      </c>
      <c r="AM280" s="5">
        <v>1.0</v>
      </c>
      <c r="AN280" s="5" t="s">
        <v>108</v>
      </c>
      <c r="AO280" s="5" t="s">
        <v>108</v>
      </c>
      <c r="AP280" s="5" t="s">
        <v>108</v>
      </c>
      <c r="AQ280" s="5" t="s">
        <v>108</v>
      </c>
      <c r="AR280" s="5" t="s">
        <v>108</v>
      </c>
      <c r="AS280" s="5" t="s">
        <v>108</v>
      </c>
      <c r="AT280" s="5" t="s">
        <v>108</v>
      </c>
      <c r="AU280" s="5" t="s">
        <v>108</v>
      </c>
      <c r="AV280" s="5" t="s">
        <v>108</v>
      </c>
      <c r="AW280" s="5" t="s">
        <v>108</v>
      </c>
      <c r="AX280" s="5" t="s">
        <v>108</v>
      </c>
      <c r="AY280" s="5" t="s">
        <v>108</v>
      </c>
      <c r="AZ280" s="5" t="s">
        <v>108</v>
      </c>
      <c r="BA280" s="5" t="s">
        <v>108</v>
      </c>
      <c r="BB280" s="5" t="s">
        <v>108</v>
      </c>
      <c r="BC280" s="5" t="s">
        <v>108</v>
      </c>
      <c r="BD280" s="5" t="s">
        <v>108</v>
      </c>
      <c r="BE280" s="5" t="s">
        <v>108</v>
      </c>
      <c r="BF280" s="5" t="s">
        <v>108</v>
      </c>
      <c r="BG280" s="5" t="s">
        <v>108</v>
      </c>
      <c r="BH280" s="5" t="s">
        <v>108</v>
      </c>
      <c r="BI280" s="5" t="s">
        <v>108</v>
      </c>
      <c r="BJ280" s="5" t="s">
        <v>108</v>
      </c>
      <c r="BK280" s="5" t="s">
        <v>108</v>
      </c>
      <c r="BL280" s="5" t="s">
        <v>108</v>
      </c>
      <c r="BM280" s="5" t="s">
        <v>108</v>
      </c>
      <c r="BN280" s="5" t="s">
        <v>108</v>
      </c>
      <c r="BO280" s="5" t="s">
        <v>108</v>
      </c>
      <c r="BP280" s="5" t="s">
        <v>108</v>
      </c>
      <c r="BQ280" s="5" t="s">
        <v>108</v>
      </c>
      <c r="BR280" s="5" t="s">
        <v>108</v>
      </c>
      <c r="BS280" s="5" t="s">
        <v>108</v>
      </c>
      <c r="BT280" s="5" t="s">
        <v>108</v>
      </c>
      <c r="BU280" s="5" t="s">
        <v>2560</v>
      </c>
      <c r="BV280" s="5" t="s">
        <v>108</v>
      </c>
      <c r="BW280" s="5" t="s">
        <v>1528</v>
      </c>
      <c r="BX280" s="5" t="s">
        <v>122</v>
      </c>
      <c r="BY280" s="10" t="s">
        <v>108</v>
      </c>
      <c r="BZ280" s="10" t="s">
        <v>108</v>
      </c>
      <c r="CA280" s="5" t="s">
        <v>108</v>
      </c>
      <c r="CB280" s="5" t="s">
        <v>108</v>
      </c>
      <c r="CC280" s="5" t="s">
        <v>108</v>
      </c>
      <c r="CD280" s="5" t="s">
        <v>108</v>
      </c>
      <c r="CE280" s="5" t="s">
        <v>108</v>
      </c>
      <c r="CF280" s="5" t="s">
        <v>108</v>
      </c>
      <c r="CG280" s="5" t="s">
        <v>108</v>
      </c>
      <c r="CH280" s="5" t="s">
        <v>108</v>
      </c>
      <c r="CI280" s="5" t="s">
        <v>108</v>
      </c>
      <c r="CJ280" s="5" t="s">
        <v>108</v>
      </c>
      <c r="CK280" s="5" t="s">
        <v>108</v>
      </c>
      <c r="CL280" s="5" t="s">
        <v>108</v>
      </c>
      <c r="CM280" s="5" t="s">
        <v>108</v>
      </c>
      <c r="CN280" s="5" t="s">
        <v>108</v>
      </c>
      <c r="CO280" s="5" t="s">
        <v>108</v>
      </c>
      <c r="CP280" s="5" t="s">
        <v>108</v>
      </c>
      <c r="CQ280" s="5" t="s">
        <v>108</v>
      </c>
      <c r="CR280" s="5" t="s">
        <v>108</v>
      </c>
      <c r="CS280" s="5" t="s">
        <v>108</v>
      </c>
      <c r="CT280" s="29" t="s">
        <v>2561</v>
      </c>
      <c r="CU280" s="5" t="s">
        <v>108</v>
      </c>
      <c r="CV280" s="5" t="s">
        <v>108</v>
      </c>
      <c r="CW280" s="5" t="s">
        <v>108</v>
      </c>
      <c r="CX280" s="5" t="s">
        <v>108</v>
      </c>
      <c r="CY280" s="13" t="s">
        <v>2562</v>
      </c>
      <c r="CZ280" s="6"/>
      <c r="DA280" s="6"/>
      <c r="DB280" s="6"/>
      <c r="DC280" s="6"/>
      <c r="DD280" s="6"/>
      <c r="DE280" s="6"/>
      <c r="DF280" s="6"/>
      <c r="DG280" s="6"/>
      <c r="DH280" s="6"/>
      <c r="DI280" s="6"/>
    </row>
    <row r="281">
      <c r="A281" s="5" t="s">
        <v>103</v>
      </c>
      <c r="B281" s="5" t="s">
        <v>1501</v>
      </c>
      <c r="C281" s="5" t="s">
        <v>2515</v>
      </c>
      <c r="D281" s="5">
        <v>680.0</v>
      </c>
      <c r="E281" s="5" t="s">
        <v>108</v>
      </c>
      <c r="F281" s="5">
        <v>1996.0</v>
      </c>
      <c r="G281" s="5" t="s">
        <v>244</v>
      </c>
      <c r="H281" s="5" t="s">
        <v>108</v>
      </c>
      <c r="I281" s="5" t="s">
        <v>139</v>
      </c>
      <c r="J281" s="5" t="s">
        <v>110</v>
      </c>
      <c r="K281" s="5" t="s">
        <v>111</v>
      </c>
      <c r="L281" s="5" t="s">
        <v>108</v>
      </c>
      <c r="M281" s="5" t="s">
        <v>140</v>
      </c>
      <c r="N281" s="5">
        <v>1.0</v>
      </c>
      <c r="O281" s="29" t="s">
        <v>2563</v>
      </c>
      <c r="P281" s="5" t="s">
        <v>2564</v>
      </c>
      <c r="Q281" s="5" t="s">
        <v>2565</v>
      </c>
      <c r="R281" s="5" t="s">
        <v>2566</v>
      </c>
      <c r="S281" s="5" t="s">
        <v>2567</v>
      </c>
      <c r="T281" s="5">
        <v>42.383018</v>
      </c>
      <c r="U281" s="5">
        <v>-123.4835205</v>
      </c>
      <c r="V281" s="5">
        <v>292.3</v>
      </c>
      <c r="W281" s="5">
        <v>951.0</v>
      </c>
      <c r="X281" s="5">
        <v>2200.0</v>
      </c>
      <c r="Y281" s="5" t="s">
        <v>274</v>
      </c>
      <c r="Z281" s="5" t="s">
        <v>810</v>
      </c>
      <c r="AA281" s="5" t="s">
        <v>108</v>
      </c>
      <c r="AB281" s="5" t="s">
        <v>108</v>
      </c>
      <c r="AC281" s="5" t="s">
        <v>2568</v>
      </c>
      <c r="AD281" s="5" t="s">
        <v>108</v>
      </c>
      <c r="AE281" s="5" t="s">
        <v>108</v>
      </c>
      <c r="AF281" s="5" t="s">
        <v>108</v>
      </c>
      <c r="AG281" s="5" t="s">
        <v>108</v>
      </c>
      <c r="AH281" s="5">
        <v>0.1</v>
      </c>
      <c r="AI281" s="15" t="s">
        <v>108</v>
      </c>
      <c r="AJ281" s="22" t="s">
        <v>108</v>
      </c>
      <c r="AK281" s="25" t="s">
        <v>108</v>
      </c>
      <c r="AL281" s="5" t="s">
        <v>108</v>
      </c>
      <c r="AM281" s="5">
        <v>1.0</v>
      </c>
      <c r="AN281" s="5" t="s">
        <v>108</v>
      </c>
      <c r="AO281" s="5" t="s">
        <v>108</v>
      </c>
      <c r="AP281" s="5" t="s">
        <v>108</v>
      </c>
      <c r="AQ281" s="5" t="s">
        <v>108</v>
      </c>
      <c r="AR281" s="5" t="s">
        <v>108</v>
      </c>
      <c r="AS281" s="5" t="s">
        <v>108</v>
      </c>
      <c r="AT281" s="5" t="s">
        <v>108</v>
      </c>
      <c r="AU281" s="5" t="s">
        <v>108</v>
      </c>
      <c r="AV281" s="5" t="s">
        <v>108</v>
      </c>
      <c r="AW281" s="5" t="s">
        <v>108</v>
      </c>
      <c r="AX281" s="5" t="s">
        <v>108</v>
      </c>
      <c r="AY281" s="5" t="s">
        <v>108</v>
      </c>
      <c r="AZ281" s="5" t="s">
        <v>108</v>
      </c>
      <c r="BA281" s="5" t="s">
        <v>108</v>
      </c>
      <c r="BB281" s="5" t="s">
        <v>108</v>
      </c>
      <c r="BC281" s="5" t="s">
        <v>108</v>
      </c>
      <c r="BD281" s="5" t="s">
        <v>108</v>
      </c>
      <c r="BE281" s="5" t="s">
        <v>108</v>
      </c>
      <c r="BF281" s="5" t="s">
        <v>108</v>
      </c>
      <c r="BG281" s="5" t="s">
        <v>108</v>
      </c>
      <c r="BH281" s="5" t="s">
        <v>108</v>
      </c>
      <c r="BI281" s="5" t="s">
        <v>108</v>
      </c>
      <c r="BJ281" s="5" t="s">
        <v>108</v>
      </c>
      <c r="BK281" s="5" t="s">
        <v>108</v>
      </c>
      <c r="BL281" s="5" t="s">
        <v>108</v>
      </c>
      <c r="BM281" s="5" t="s">
        <v>108</v>
      </c>
      <c r="BN281" s="5" t="s">
        <v>108</v>
      </c>
      <c r="BO281" s="5" t="s">
        <v>108</v>
      </c>
      <c r="BP281" s="5" t="s">
        <v>108</v>
      </c>
      <c r="BQ281" s="5" t="s">
        <v>108</v>
      </c>
      <c r="BR281" s="5" t="s">
        <v>309</v>
      </c>
      <c r="BS281" s="5" t="s">
        <v>108</v>
      </c>
      <c r="BT281" s="5" t="s">
        <v>108</v>
      </c>
      <c r="BU281" s="5" t="s">
        <v>2569</v>
      </c>
      <c r="BV281" s="5" t="s">
        <v>121</v>
      </c>
      <c r="BW281" s="5" t="s">
        <v>1358</v>
      </c>
      <c r="BX281" s="5" t="s">
        <v>122</v>
      </c>
      <c r="BY281" s="10" t="s">
        <v>108</v>
      </c>
      <c r="BZ281" s="10" t="s">
        <v>108</v>
      </c>
      <c r="CA281" s="5" t="s">
        <v>108</v>
      </c>
      <c r="CB281" s="5" t="s">
        <v>108</v>
      </c>
      <c r="CC281" s="5" t="s">
        <v>108</v>
      </c>
      <c r="CD281" s="5" t="s">
        <v>108</v>
      </c>
      <c r="CE281" s="5" t="s">
        <v>108</v>
      </c>
      <c r="CF281" s="5" t="s">
        <v>108</v>
      </c>
      <c r="CG281" s="5" t="s">
        <v>108</v>
      </c>
      <c r="CH281" s="5" t="s">
        <v>108</v>
      </c>
      <c r="CI281" s="5" t="s">
        <v>108</v>
      </c>
      <c r="CJ281" s="5" t="s">
        <v>108</v>
      </c>
      <c r="CK281" s="5" t="s">
        <v>108</v>
      </c>
      <c r="CL281" s="5" t="s">
        <v>108</v>
      </c>
      <c r="CM281" s="5" t="s">
        <v>108</v>
      </c>
      <c r="CN281" s="5" t="s">
        <v>108</v>
      </c>
      <c r="CO281" s="5" t="s">
        <v>108</v>
      </c>
      <c r="CP281" s="5" t="s">
        <v>108</v>
      </c>
      <c r="CQ281" s="5" t="s">
        <v>108</v>
      </c>
      <c r="CR281" s="5" t="s">
        <v>108</v>
      </c>
      <c r="CS281" s="5" t="s">
        <v>2570</v>
      </c>
      <c r="CT281" s="29" t="s">
        <v>2571</v>
      </c>
      <c r="CU281" s="5" t="s">
        <v>121</v>
      </c>
      <c r="CV281" s="5" t="s">
        <v>108</v>
      </c>
      <c r="CW281" s="5" t="s">
        <v>108</v>
      </c>
      <c r="CX281" s="5" t="s">
        <v>108</v>
      </c>
      <c r="CY281" s="13" t="s">
        <v>2572</v>
      </c>
      <c r="CZ281" s="6"/>
      <c r="DA281" s="6"/>
      <c r="DB281" s="6"/>
      <c r="DC281" s="6"/>
      <c r="DD281" s="6"/>
      <c r="DE281" s="6"/>
      <c r="DF281" s="6"/>
      <c r="DG281" s="6"/>
      <c r="DH281" s="6"/>
      <c r="DI281" s="6"/>
    </row>
    <row r="282">
      <c r="A282" s="5" t="s">
        <v>103</v>
      </c>
      <c r="B282" s="5" t="s">
        <v>1501</v>
      </c>
      <c r="C282" s="5" t="s">
        <v>2515</v>
      </c>
      <c r="D282" s="5">
        <v>678.0</v>
      </c>
      <c r="E282" s="5" t="s">
        <v>108</v>
      </c>
      <c r="F282" s="5">
        <v>2000.0</v>
      </c>
      <c r="G282" s="5" t="s">
        <v>152</v>
      </c>
      <c r="H282" s="5">
        <v>1.0</v>
      </c>
      <c r="I282" s="5" t="s">
        <v>153</v>
      </c>
      <c r="J282" s="5" t="s">
        <v>110</v>
      </c>
      <c r="K282" s="5" t="s">
        <v>111</v>
      </c>
      <c r="L282" s="5" t="s">
        <v>108</v>
      </c>
      <c r="M282" s="5" t="s">
        <v>112</v>
      </c>
      <c r="N282" s="5">
        <v>5.0</v>
      </c>
      <c r="O282" s="29" t="s">
        <v>2573</v>
      </c>
      <c r="P282" s="5" t="s">
        <v>2574</v>
      </c>
      <c r="Q282" s="5" t="s">
        <v>108</v>
      </c>
      <c r="R282" s="5" t="s">
        <v>108</v>
      </c>
      <c r="S282" s="5" t="s">
        <v>2575</v>
      </c>
      <c r="T282" s="5">
        <v>42.0955805</v>
      </c>
      <c r="U282" s="5">
        <v>-123.4068611</v>
      </c>
      <c r="V282" s="5">
        <v>1317.0</v>
      </c>
      <c r="W282" s="5">
        <v>4356.0</v>
      </c>
      <c r="X282" s="5">
        <v>1700.0</v>
      </c>
      <c r="Y282" s="5" t="s">
        <v>108</v>
      </c>
      <c r="Z282" s="5" t="s">
        <v>108</v>
      </c>
      <c r="AA282" s="5" t="s">
        <v>1847</v>
      </c>
      <c r="AB282" s="5">
        <v>0.0</v>
      </c>
      <c r="AC282" s="5" t="s">
        <v>2576</v>
      </c>
      <c r="AD282" s="5" t="s">
        <v>108</v>
      </c>
      <c r="AE282" s="5" t="s">
        <v>108</v>
      </c>
      <c r="AF282" s="5" t="s">
        <v>108</v>
      </c>
      <c r="AG282" s="5" t="s">
        <v>108</v>
      </c>
      <c r="AH282" s="5" t="s">
        <v>108</v>
      </c>
      <c r="AI282" s="28">
        <f>CONVERT(AJ282, "ft", "m")</f>
        <v>18.288</v>
      </c>
      <c r="AJ282" s="22">
        <v>60.0</v>
      </c>
      <c r="AK282" s="24">
        <f>CONVERT(AJ282, "ft", "yd")</f>
        <v>20</v>
      </c>
      <c r="AL282" s="5" t="s">
        <v>121</v>
      </c>
      <c r="AM282" s="5">
        <v>1.0</v>
      </c>
      <c r="AN282" s="5" t="s">
        <v>108</v>
      </c>
      <c r="AO282" s="5" t="s">
        <v>108</v>
      </c>
      <c r="AP282" s="5" t="s">
        <v>108</v>
      </c>
      <c r="AQ282" s="5" t="s">
        <v>108</v>
      </c>
      <c r="AR282" s="5" t="s">
        <v>108</v>
      </c>
      <c r="AS282" s="5" t="s">
        <v>108</v>
      </c>
      <c r="AT282" s="5" t="s">
        <v>108</v>
      </c>
      <c r="AU282" s="5" t="s">
        <v>108</v>
      </c>
      <c r="AV282" s="5" t="s">
        <v>108</v>
      </c>
      <c r="AW282" s="5" t="s">
        <v>173</v>
      </c>
      <c r="AX282" s="5" t="s">
        <v>108</v>
      </c>
      <c r="AY282" s="5" t="s">
        <v>108</v>
      </c>
      <c r="AZ282" s="5" t="s">
        <v>108</v>
      </c>
      <c r="BA282" s="5" t="s">
        <v>108</v>
      </c>
      <c r="BB282" s="5" t="s">
        <v>108</v>
      </c>
      <c r="BC282" s="5" t="s">
        <v>108</v>
      </c>
      <c r="BD282" s="5" t="s">
        <v>108</v>
      </c>
      <c r="BE282" s="5" t="s">
        <v>108</v>
      </c>
      <c r="BF282" s="5" t="s">
        <v>108</v>
      </c>
      <c r="BG282" s="5" t="s">
        <v>108</v>
      </c>
      <c r="BH282" s="5" t="s">
        <v>108</v>
      </c>
      <c r="BI282" s="5" t="s">
        <v>108</v>
      </c>
      <c r="BJ282" s="5" t="s">
        <v>108</v>
      </c>
      <c r="BK282" s="5" t="s">
        <v>108</v>
      </c>
      <c r="BL282" s="5" t="s">
        <v>108</v>
      </c>
      <c r="BM282" s="5" t="s">
        <v>108</v>
      </c>
      <c r="BN282" s="5" t="s">
        <v>108</v>
      </c>
      <c r="BO282" s="5" t="s">
        <v>108</v>
      </c>
      <c r="BP282" s="5" t="s">
        <v>108</v>
      </c>
      <c r="BQ282" s="5" t="s">
        <v>108</v>
      </c>
      <c r="BR282" s="5" t="s">
        <v>121</v>
      </c>
      <c r="BS282" s="5" t="s">
        <v>108</v>
      </c>
      <c r="BT282" s="5" t="s">
        <v>108</v>
      </c>
      <c r="BU282" s="5" t="s">
        <v>2577</v>
      </c>
      <c r="BV282" s="5" t="s">
        <v>108</v>
      </c>
      <c r="BW282" s="5" t="s">
        <v>1528</v>
      </c>
      <c r="BX282" s="5" t="s">
        <v>122</v>
      </c>
      <c r="BY282" s="10" t="s">
        <v>108</v>
      </c>
      <c r="BZ282" s="10" t="s">
        <v>108</v>
      </c>
      <c r="CA282" s="5" t="s">
        <v>2578</v>
      </c>
      <c r="CB282" s="5" t="s">
        <v>108</v>
      </c>
      <c r="CC282" s="5" t="s">
        <v>108</v>
      </c>
      <c r="CD282" s="5" t="s">
        <v>108</v>
      </c>
      <c r="CE282" s="5" t="s">
        <v>108</v>
      </c>
      <c r="CF282" s="5" t="s">
        <v>108</v>
      </c>
      <c r="CG282" s="5" t="s">
        <v>108</v>
      </c>
      <c r="CH282" s="5" t="s">
        <v>108</v>
      </c>
      <c r="CI282" s="5" t="s">
        <v>108</v>
      </c>
      <c r="CJ282" s="5" t="s">
        <v>108</v>
      </c>
      <c r="CK282" s="5" t="s">
        <v>108</v>
      </c>
      <c r="CL282" s="5" t="s">
        <v>108</v>
      </c>
      <c r="CM282" s="5" t="s">
        <v>108</v>
      </c>
      <c r="CN282" s="5" t="s">
        <v>108</v>
      </c>
      <c r="CO282" s="5" t="s">
        <v>108</v>
      </c>
      <c r="CP282" s="5" t="s">
        <v>108</v>
      </c>
      <c r="CQ282" s="5" t="s">
        <v>108</v>
      </c>
      <c r="CR282" s="5" t="s">
        <v>108</v>
      </c>
      <c r="CS282" s="5" t="s">
        <v>108</v>
      </c>
      <c r="CT282" s="29" t="s">
        <v>2579</v>
      </c>
      <c r="CU282" s="5" t="s">
        <v>121</v>
      </c>
      <c r="CV282" s="5" t="s">
        <v>121</v>
      </c>
      <c r="CW282" s="5" t="s">
        <v>108</v>
      </c>
      <c r="CX282" s="5" t="s">
        <v>108</v>
      </c>
      <c r="CY282" s="13" t="s">
        <v>2580</v>
      </c>
      <c r="CZ282" s="6"/>
      <c r="DA282" s="6"/>
      <c r="DB282" s="6"/>
      <c r="DC282" s="6"/>
      <c r="DD282" s="6"/>
      <c r="DE282" s="6"/>
      <c r="DF282" s="6"/>
      <c r="DG282" s="6"/>
      <c r="DH282" s="6"/>
      <c r="DI282" s="6"/>
    </row>
    <row r="283">
      <c r="A283" s="5" t="s">
        <v>103</v>
      </c>
      <c r="B283" s="5" t="s">
        <v>1501</v>
      </c>
      <c r="C283" s="5" t="s">
        <v>2515</v>
      </c>
      <c r="D283" s="5">
        <v>6655.0</v>
      </c>
      <c r="E283" s="5" t="s">
        <v>106</v>
      </c>
      <c r="F283" s="5">
        <v>2000.0</v>
      </c>
      <c r="G283" s="5" t="s">
        <v>152</v>
      </c>
      <c r="H283" s="5">
        <v>30.0</v>
      </c>
      <c r="I283" s="5" t="s">
        <v>153</v>
      </c>
      <c r="J283" s="5" t="s">
        <v>127</v>
      </c>
      <c r="K283" s="5" t="s">
        <v>202</v>
      </c>
      <c r="L283" s="5" t="s">
        <v>108</v>
      </c>
      <c r="M283" s="5" t="s">
        <v>108</v>
      </c>
      <c r="N283" s="5">
        <v>2.0</v>
      </c>
      <c r="O283" s="29" t="s">
        <v>2581</v>
      </c>
      <c r="P283" s="5" t="s">
        <v>2582</v>
      </c>
      <c r="Q283" s="5" t="s">
        <v>108</v>
      </c>
      <c r="R283" s="5" t="s">
        <v>2542</v>
      </c>
      <c r="S283" s="5" t="s">
        <v>2575</v>
      </c>
      <c r="T283" s="5">
        <v>42.0955805</v>
      </c>
      <c r="U283" s="5">
        <v>-123.4068611</v>
      </c>
      <c r="V283" s="5">
        <v>1317.0</v>
      </c>
      <c r="W283" s="5">
        <v>4356.0</v>
      </c>
      <c r="X283" s="5">
        <v>1300.0</v>
      </c>
      <c r="Y283" s="5" t="s">
        <v>420</v>
      </c>
      <c r="Z283" s="5" t="s">
        <v>170</v>
      </c>
      <c r="AA283" s="5" t="s">
        <v>223</v>
      </c>
      <c r="AB283" s="5">
        <v>1.0</v>
      </c>
      <c r="AC283" s="5" t="s">
        <v>2576</v>
      </c>
      <c r="AD283" s="5" t="s">
        <v>108</v>
      </c>
      <c r="AE283" s="5" t="s">
        <v>108</v>
      </c>
      <c r="AF283" s="5" t="s">
        <v>108</v>
      </c>
      <c r="AG283" s="5" t="s">
        <v>108</v>
      </c>
      <c r="AH283" s="5" t="s">
        <v>108</v>
      </c>
      <c r="AI283" s="15" t="s">
        <v>108</v>
      </c>
      <c r="AJ283" s="22" t="s">
        <v>108</v>
      </c>
      <c r="AK283" s="25" t="s">
        <v>108</v>
      </c>
      <c r="AL283" s="5" t="s">
        <v>108</v>
      </c>
      <c r="AM283" s="5" t="s">
        <v>108</v>
      </c>
      <c r="AN283" s="5" t="s">
        <v>108</v>
      </c>
      <c r="AO283" s="5" t="s">
        <v>108</v>
      </c>
      <c r="AP283" s="5" t="s">
        <v>108</v>
      </c>
      <c r="AQ283" s="5" t="s">
        <v>108</v>
      </c>
      <c r="AR283" s="5" t="s">
        <v>108</v>
      </c>
      <c r="AS283" s="5" t="s">
        <v>108</v>
      </c>
      <c r="AT283" s="5" t="s">
        <v>108</v>
      </c>
      <c r="AU283" s="5" t="s">
        <v>108</v>
      </c>
      <c r="AV283" s="5" t="s">
        <v>108</v>
      </c>
      <c r="AW283" s="5" t="s">
        <v>108</v>
      </c>
      <c r="AX283" s="5" t="s">
        <v>108</v>
      </c>
      <c r="AY283" s="5" t="s">
        <v>108</v>
      </c>
      <c r="AZ283" s="5" t="s">
        <v>108</v>
      </c>
      <c r="BA283" s="5" t="s">
        <v>108</v>
      </c>
      <c r="BB283" s="5" t="s">
        <v>108</v>
      </c>
      <c r="BC283" s="5" t="s">
        <v>108</v>
      </c>
      <c r="BD283" s="5" t="s">
        <v>108</v>
      </c>
      <c r="BE283" s="5" t="s">
        <v>108</v>
      </c>
      <c r="BF283" s="5" t="s">
        <v>108</v>
      </c>
      <c r="BG283" s="5" t="s">
        <v>108</v>
      </c>
      <c r="BH283" s="5" t="s">
        <v>108</v>
      </c>
      <c r="BI283" s="5" t="s">
        <v>108</v>
      </c>
      <c r="BJ283" s="5" t="s">
        <v>108</v>
      </c>
      <c r="BK283" s="5" t="s">
        <v>108</v>
      </c>
      <c r="BL283" s="5" t="s">
        <v>108</v>
      </c>
      <c r="BM283" s="5" t="s">
        <v>108</v>
      </c>
      <c r="BN283" s="5" t="s">
        <v>108</v>
      </c>
      <c r="BO283" s="5" t="s">
        <v>108</v>
      </c>
      <c r="BP283" s="5" t="s">
        <v>108</v>
      </c>
      <c r="BQ283" s="5" t="s">
        <v>108</v>
      </c>
      <c r="BR283" s="5" t="s">
        <v>108</v>
      </c>
      <c r="BS283" s="5" t="s">
        <v>108</v>
      </c>
      <c r="BT283" s="5" t="s">
        <v>108</v>
      </c>
      <c r="BU283" s="5" t="s">
        <v>108</v>
      </c>
      <c r="BV283" s="5" t="s">
        <v>108</v>
      </c>
      <c r="BW283" s="5" t="s">
        <v>108</v>
      </c>
      <c r="BX283" s="5" t="s">
        <v>108</v>
      </c>
      <c r="BY283" s="10" t="s">
        <v>108</v>
      </c>
      <c r="BZ283" s="10" t="s">
        <v>108</v>
      </c>
      <c r="CA283" s="5" t="s">
        <v>2583</v>
      </c>
      <c r="CB283" s="5" t="s">
        <v>108</v>
      </c>
      <c r="CC283" s="5" t="s">
        <v>108</v>
      </c>
      <c r="CD283" s="5" t="s">
        <v>108</v>
      </c>
      <c r="CE283" s="5" t="s">
        <v>108</v>
      </c>
      <c r="CF283" s="5" t="s">
        <v>108</v>
      </c>
      <c r="CG283" s="5" t="s">
        <v>108</v>
      </c>
      <c r="CH283" s="5" t="s">
        <v>108</v>
      </c>
      <c r="CI283" s="5" t="s">
        <v>108</v>
      </c>
      <c r="CJ283" s="5" t="s">
        <v>108</v>
      </c>
      <c r="CK283" s="5" t="s">
        <v>108</v>
      </c>
      <c r="CL283" s="5" t="s">
        <v>108</v>
      </c>
      <c r="CM283" s="5" t="s">
        <v>108</v>
      </c>
      <c r="CN283" s="5" t="s">
        <v>108</v>
      </c>
      <c r="CO283" s="5" t="s">
        <v>108</v>
      </c>
      <c r="CP283" s="5" t="s">
        <v>108</v>
      </c>
      <c r="CQ283" s="5" t="s">
        <v>108</v>
      </c>
      <c r="CR283" s="5" t="s">
        <v>108</v>
      </c>
      <c r="CS283" s="5" t="s">
        <v>108</v>
      </c>
      <c r="CT283" s="29" t="s">
        <v>2584</v>
      </c>
      <c r="CU283" s="5" t="s">
        <v>121</v>
      </c>
      <c r="CV283" s="5" t="s">
        <v>121</v>
      </c>
      <c r="CW283" s="5" t="s">
        <v>108</v>
      </c>
      <c r="CX283" s="5" t="s">
        <v>108</v>
      </c>
      <c r="CY283" s="13" t="s">
        <v>2585</v>
      </c>
      <c r="CZ283" s="6"/>
      <c r="DA283" s="6"/>
      <c r="DB283" s="6"/>
      <c r="DC283" s="6"/>
      <c r="DD283" s="6"/>
      <c r="DE283" s="6"/>
      <c r="DF283" s="6"/>
      <c r="DG283" s="6"/>
      <c r="DH283" s="6"/>
      <c r="DI283" s="6"/>
    </row>
    <row r="284">
      <c r="A284" s="5" t="s">
        <v>103</v>
      </c>
      <c r="B284" s="5" t="s">
        <v>1501</v>
      </c>
      <c r="C284" s="5" t="s">
        <v>2515</v>
      </c>
      <c r="D284" s="5">
        <v>4481.0</v>
      </c>
      <c r="E284" s="5" t="s">
        <v>108</v>
      </c>
      <c r="F284" s="5">
        <v>2002.0</v>
      </c>
      <c r="G284" s="5" t="s">
        <v>166</v>
      </c>
      <c r="H284" s="5">
        <v>8.0</v>
      </c>
      <c r="I284" s="5" t="s">
        <v>153</v>
      </c>
      <c r="J284" s="5" t="s">
        <v>110</v>
      </c>
      <c r="K284" s="5" t="s">
        <v>111</v>
      </c>
      <c r="L284" s="5" t="s">
        <v>202</v>
      </c>
      <c r="M284" s="5" t="s">
        <v>1540</v>
      </c>
      <c r="N284" s="5">
        <v>1.0</v>
      </c>
      <c r="O284" s="29" t="s">
        <v>2586</v>
      </c>
      <c r="P284" s="5" t="s">
        <v>2587</v>
      </c>
      <c r="Q284" s="5" t="s">
        <v>2558</v>
      </c>
      <c r="R284" s="5" t="s">
        <v>2587</v>
      </c>
      <c r="S284" s="5" t="s">
        <v>2588</v>
      </c>
      <c r="T284" s="5" t="s">
        <v>108</v>
      </c>
      <c r="U284" s="5" t="s">
        <v>108</v>
      </c>
      <c r="V284" s="5" t="s">
        <v>108</v>
      </c>
      <c r="W284" s="5" t="s">
        <v>108</v>
      </c>
      <c r="X284" s="5">
        <v>1530.0</v>
      </c>
      <c r="Y284" s="5" t="s">
        <v>108</v>
      </c>
      <c r="Z284" s="5" t="s">
        <v>622</v>
      </c>
      <c r="AA284" s="5" t="s">
        <v>223</v>
      </c>
      <c r="AB284" s="5">
        <v>6.0</v>
      </c>
      <c r="AC284" s="5" t="s">
        <v>1719</v>
      </c>
      <c r="AD284" s="5" t="s">
        <v>108</v>
      </c>
      <c r="AE284" s="5" t="s">
        <v>108</v>
      </c>
      <c r="AF284" s="5" t="s">
        <v>108</v>
      </c>
      <c r="AG284" s="5" t="s">
        <v>108</v>
      </c>
      <c r="AH284" s="5" t="s">
        <v>108</v>
      </c>
      <c r="AI284" s="15" t="s">
        <v>108</v>
      </c>
      <c r="AJ284" s="22" t="s">
        <v>108</v>
      </c>
      <c r="AK284" s="25" t="s">
        <v>108</v>
      </c>
      <c r="AL284" s="5" t="s">
        <v>108</v>
      </c>
      <c r="AM284" s="5">
        <v>1.0</v>
      </c>
      <c r="AN284" s="5">
        <v>8.5</v>
      </c>
      <c r="AO284" s="5" t="s">
        <v>108</v>
      </c>
      <c r="AP284" s="5" t="s">
        <v>108</v>
      </c>
      <c r="AQ284" s="5" t="s">
        <v>108</v>
      </c>
      <c r="AR284" s="5" t="s">
        <v>108</v>
      </c>
      <c r="AS284" s="5" t="s">
        <v>108</v>
      </c>
      <c r="AT284" s="5" t="s">
        <v>108</v>
      </c>
      <c r="AU284" s="5" t="s">
        <v>108</v>
      </c>
      <c r="AV284" s="5" t="s">
        <v>108</v>
      </c>
      <c r="AW284" s="5" t="s">
        <v>561</v>
      </c>
      <c r="AX284" s="5" t="s">
        <v>147</v>
      </c>
      <c r="AY284" s="5" t="s">
        <v>108</v>
      </c>
      <c r="AZ284" s="5" t="s">
        <v>108</v>
      </c>
      <c r="BA284" s="5" t="s">
        <v>108</v>
      </c>
      <c r="BB284" s="5" t="s">
        <v>108</v>
      </c>
      <c r="BC284" s="5" t="s">
        <v>108</v>
      </c>
      <c r="BD284" s="5" t="s">
        <v>108</v>
      </c>
      <c r="BE284" s="5" t="s">
        <v>108</v>
      </c>
      <c r="BF284" s="5" t="s">
        <v>108</v>
      </c>
      <c r="BG284" s="5" t="s">
        <v>108</v>
      </c>
      <c r="BH284" s="5" t="s">
        <v>108</v>
      </c>
      <c r="BI284" s="5" t="s">
        <v>108</v>
      </c>
      <c r="BJ284" s="5" t="s">
        <v>108</v>
      </c>
      <c r="BK284" s="5" t="s">
        <v>108</v>
      </c>
      <c r="BL284" s="5" t="s">
        <v>108</v>
      </c>
      <c r="BM284" s="5" t="s">
        <v>108</v>
      </c>
      <c r="BN284" s="5" t="s">
        <v>108</v>
      </c>
      <c r="BO284" s="5" t="s">
        <v>108</v>
      </c>
      <c r="BP284" s="5" t="s">
        <v>755</v>
      </c>
      <c r="BQ284" s="5" t="s">
        <v>108</v>
      </c>
      <c r="BR284" s="5" t="s">
        <v>121</v>
      </c>
      <c r="BS284" s="5" t="s">
        <v>2589</v>
      </c>
      <c r="BT284" s="5" t="s">
        <v>108</v>
      </c>
      <c r="BU284" s="5" t="s">
        <v>1569</v>
      </c>
      <c r="BV284" s="5" t="s">
        <v>121</v>
      </c>
      <c r="BW284" s="5" t="s">
        <v>1358</v>
      </c>
      <c r="BX284" s="5" t="s">
        <v>122</v>
      </c>
      <c r="BY284" s="10" t="s">
        <v>108</v>
      </c>
      <c r="BZ284" s="10" t="s">
        <v>108</v>
      </c>
      <c r="CA284" s="5" t="s">
        <v>2590</v>
      </c>
      <c r="CB284" s="5" t="s">
        <v>108</v>
      </c>
      <c r="CC284" s="5" t="s">
        <v>108</v>
      </c>
      <c r="CD284" s="5" t="s">
        <v>108</v>
      </c>
      <c r="CE284" s="5" t="s">
        <v>108</v>
      </c>
      <c r="CF284" s="5" t="s">
        <v>108</v>
      </c>
      <c r="CG284" s="5" t="s">
        <v>108</v>
      </c>
      <c r="CH284" s="5" t="s">
        <v>108</v>
      </c>
      <c r="CI284" s="5" t="s">
        <v>108</v>
      </c>
      <c r="CJ284" s="5" t="s">
        <v>108</v>
      </c>
      <c r="CK284" s="5" t="s">
        <v>108</v>
      </c>
      <c r="CL284" s="5" t="s">
        <v>108</v>
      </c>
      <c r="CM284" s="5" t="s">
        <v>108</v>
      </c>
      <c r="CN284" s="5" t="s">
        <v>108</v>
      </c>
      <c r="CO284" s="5" t="s">
        <v>108</v>
      </c>
      <c r="CP284" s="5" t="s">
        <v>108</v>
      </c>
      <c r="CQ284" s="5" t="s">
        <v>108</v>
      </c>
      <c r="CR284" s="5" t="s">
        <v>108</v>
      </c>
      <c r="CS284" s="5" t="s">
        <v>2591</v>
      </c>
      <c r="CT284" s="29" t="s">
        <v>2592</v>
      </c>
      <c r="CU284" s="5" t="s">
        <v>108</v>
      </c>
      <c r="CV284" s="5" t="s">
        <v>108</v>
      </c>
      <c r="CW284" s="5" t="s">
        <v>108</v>
      </c>
      <c r="CX284" s="5" t="s">
        <v>108</v>
      </c>
      <c r="CY284" s="13" t="s">
        <v>2593</v>
      </c>
      <c r="CZ284" s="6"/>
      <c r="DA284" s="6"/>
      <c r="DB284" s="6"/>
      <c r="DC284" s="6"/>
      <c r="DD284" s="6"/>
      <c r="DE284" s="6"/>
      <c r="DF284" s="6"/>
      <c r="DG284" s="6"/>
      <c r="DH284" s="6"/>
      <c r="DI284" s="6"/>
    </row>
    <row r="285">
      <c r="A285" s="5" t="s">
        <v>103</v>
      </c>
      <c r="B285" s="5" t="s">
        <v>1501</v>
      </c>
      <c r="C285" s="5" t="s">
        <v>2515</v>
      </c>
      <c r="D285" s="5">
        <v>8392.0</v>
      </c>
      <c r="E285" s="5" t="s">
        <v>106</v>
      </c>
      <c r="F285" s="5">
        <v>2002.0</v>
      </c>
      <c r="G285" s="5" t="s">
        <v>152</v>
      </c>
      <c r="H285" s="5" t="s">
        <v>108</v>
      </c>
      <c r="I285" s="5" t="s">
        <v>153</v>
      </c>
      <c r="J285" s="5" t="s">
        <v>110</v>
      </c>
      <c r="K285" s="5" t="s">
        <v>111</v>
      </c>
      <c r="L285" s="5" t="s">
        <v>108</v>
      </c>
      <c r="M285" s="5" t="s">
        <v>218</v>
      </c>
      <c r="N285" s="5">
        <v>2.0</v>
      </c>
      <c r="O285" s="29" t="s">
        <v>2594</v>
      </c>
      <c r="P285" s="5" t="s">
        <v>2595</v>
      </c>
      <c r="Q285" s="5" t="s">
        <v>2541</v>
      </c>
      <c r="R285" s="5" t="s">
        <v>2596</v>
      </c>
      <c r="S285" s="5" t="s">
        <v>2597</v>
      </c>
      <c r="T285" s="5" t="s">
        <v>108</v>
      </c>
      <c r="U285" s="5" t="s">
        <v>108</v>
      </c>
      <c r="V285" s="5" t="s">
        <v>108</v>
      </c>
      <c r="W285" s="5" t="s">
        <v>108</v>
      </c>
      <c r="X285" s="5">
        <v>2345.0</v>
      </c>
      <c r="Y285" s="5" t="s">
        <v>108</v>
      </c>
      <c r="Z285" s="5" t="s">
        <v>108</v>
      </c>
      <c r="AA285" s="5" t="s">
        <v>108</v>
      </c>
      <c r="AB285" s="5" t="s">
        <v>108</v>
      </c>
      <c r="AC285" s="5" t="s">
        <v>2598</v>
      </c>
      <c r="AD285" s="5" t="s">
        <v>108</v>
      </c>
      <c r="AE285" s="5" t="s">
        <v>108</v>
      </c>
      <c r="AF285" s="5" t="s">
        <v>108</v>
      </c>
      <c r="AG285" s="5" t="s">
        <v>108</v>
      </c>
      <c r="AH285" s="5" t="s">
        <v>108</v>
      </c>
      <c r="AI285" s="5" t="s">
        <v>108</v>
      </c>
      <c r="AJ285" s="5" t="s">
        <v>108</v>
      </c>
      <c r="AK285" s="5" t="s">
        <v>108</v>
      </c>
      <c r="AL285" s="5" t="s">
        <v>108</v>
      </c>
      <c r="AM285" s="5">
        <v>1.0</v>
      </c>
      <c r="AN285" s="5">
        <v>8.0</v>
      </c>
      <c r="AO285" s="5" t="s">
        <v>108</v>
      </c>
      <c r="AP285" s="5" t="s">
        <v>108</v>
      </c>
      <c r="AQ285" s="5" t="s">
        <v>108</v>
      </c>
      <c r="AR285" s="5" t="s">
        <v>108</v>
      </c>
      <c r="AS285" s="5" t="s">
        <v>108</v>
      </c>
      <c r="AT285" s="5" t="s">
        <v>108</v>
      </c>
      <c r="AU285" s="5" t="s">
        <v>108</v>
      </c>
      <c r="AV285" s="5" t="s">
        <v>108</v>
      </c>
      <c r="AW285" s="5" t="s">
        <v>119</v>
      </c>
      <c r="AX285" s="5" t="s">
        <v>108</v>
      </c>
      <c r="AY285" s="5" t="s">
        <v>108</v>
      </c>
      <c r="AZ285" s="5" t="s">
        <v>108</v>
      </c>
      <c r="BA285" s="5" t="s">
        <v>108</v>
      </c>
      <c r="BB285" s="5" t="s">
        <v>108</v>
      </c>
      <c r="BC285" s="5" t="s">
        <v>108</v>
      </c>
      <c r="BD285" s="5" t="s">
        <v>108</v>
      </c>
      <c r="BE285" s="5" t="s">
        <v>108</v>
      </c>
      <c r="BF285" s="5" t="s">
        <v>108</v>
      </c>
      <c r="BG285" s="5" t="s">
        <v>108</v>
      </c>
      <c r="BH285" s="5" t="s">
        <v>108</v>
      </c>
      <c r="BI285" s="5" t="s">
        <v>108</v>
      </c>
      <c r="BJ285" s="5" t="s">
        <v>108</v>
      </c>
      <c r="BK285" s="5" t="s">
        <v>108</v>
      </c>
      <c r="BL285" s="5" t="s">
        <v>108</v>
      </c>
      <c r="BM285" s="5" t="s">
        <v>659</v>
      </c>
      <c r="BN285" s="5" t="s">
        <v>121</v>
      </c>
      <c r="BO285" s="5" t="s">
        <v>108</v>
      </c>
      <c r="BP285" s="5" t="s">
        <v>755</v>
      </c>
      <c r="BQ285" s="5" t="s">
        <v>108</v>
      </c>
      <c r="BR285" s="5" t="s">
        <v>108</v>
      </c>
      <c r="BS285" s="5" t="s">
        <v>2599</v>
      </c>
      <c r="BT285" s="5" t="s">
        <v>108</v>
      </c>
      <c r="BU285" s="5" t="s">
        <v>218</v>
      </c>
      <c r="BV285" s="5" t="s">
        <v>108</v>
      </c>
      <c r="BW285" s="5" t="s">
        <v>2600</v>
      </c>
      <c r="BX285" s="5" t="s">
        <v>122</v>
      </c>
      <c r="BY285" s="5" t="s">
        <v>351</v>
      </c>
      <c r="BZ285" s="10" t="s">
        <v>108</v>
      </c>
      <c r="CA285" s="5" t="s">
        <v>108</v>
      </c>
      <c r="CB285" s="5" t="s">
        <v>108</v>
      </c>
      <c r="CC285" s="5" t="s">
        <v>108</v>
      </c>
      <c r="CD285" s="5" t="s">
        <v>108</v>
      </c>
      <c r="CE285" s="5" t="s">
        <v>108</v>
      </c>
      <c r="CF285" s="5" t="s">
        <v>108</v>
      </c>
      <c r="CG285" s="5" t="s">
        <v>108</v>
      </c>
      <c r="CH285" s="5" t="s">
        <v>108</v>
      </c>
      <c r="CI285" s="5" t="s">
        <v>108</v>
      </c>
      <c r="CJ285" s="5" t="s">
        <v>108</v>
      </c>
      <c r="CK285" s="5" t="s">
        <v>108</v>
      </c>
      <c r="CL285" s="5" t="s">
        <v>108</v>
      </c>
      <c r="CM285" s="5" t="s">
        <v>108</v>
      </c>
      <c r="CN285" s="5" t="s">
        <v>108</v>
      </c>
      <c r="CO285" s="5" t="s">
        <v>108</v>
      </c>
      <c r="CP285" s="5" t="s">
        <v>108</v>
      </c>
      <c r="CQ285" s="5" t="s">
        <v>108</v>
      </c>
      <c r="CR285" s="5" t="s">
        <v>108</v>
      </c>
      <c r="CS285" s="5" t="s">
        <v>2601</v>
      </c>
      <c r="CT285" s="29" t="s">
        <v>2602</v>
      </c>
      <c r="CU285" s="5" t="s">
        <v>108</v>
      </c>
      <c r="CV285" s="5" t="s">
        <v>121</v>
      </c>
      <c r="CW285" s="5" t="s">
        <v>108</v>
      </c>
      <c r="CX285" s="5" t="s">
        <v>108</v>
      </c>
      <c r="CY285" s="13" t="s">
        <v>2603</v>
      </c>
      <c r="CZ285" s="6"/>
      <c r="DA285" s="6"/>
      <c r="DB285" s="6"/>
      <c r="DC285" s="6"/>
      <c r="DD285" s="6"/>
      <c r="DE285" s="6"/>
      <c r="DF285" s="6"/>
      <c r="DG285" s="6"/>
      <c r="DH285" s="6"/>
      <c r="DI285" s="6"/>
    </row>
    <row r="286">
      <c r="A286" s="5" t="s">
        <v>103</v>
      </c>
      <c r="B286" s="5" t="s">
        <v>1501</v>
      </c>
      <c r="C286" s="5" t="s">
        <v>2515</v>
      </c>
      <c r="D286" s="5">
        <v>14891.0</v>
      </c>
      <c r="E286" s="5" t="s">
        <v>2604</v>
      </c>
      <c r="F286" s="5">
        <v>2005.0</v>
      </c>
      <c r="G286" s="5" t="s">
        <v>108</v>
      </c>
      <c r="H286" s="5" t="s">
        <v>108</v>
      </c>
      <c r="I286" s="5" t="s">
        <v>217</v>
      </c>
      <c r="J286" s="5" t="s">
        <v>127</v>
      </c>
      <c r="K286" s="5" t="s">
        <v>202</v>
      </c>
      <c r="L286" s="5" t="s">
        <v>108</v>
      </c>
      <c r="M286" s="5" t="s">
        <v>108</v>
      </c>
      <c r="N286" s="5">
        <v>1.0</v>
      </c>
      <c r="O286" s="29" t="s">
        <v>2605</v>
      </c>
      <c r="P286" s="5" t="s">
        <v>2606</v>
      </c>
      <c r="Q286" s="5" t="s">
        <v>2531</v>
      </c>
      <c r="R286" s="5" t="s">
        <v>2607</v>
      </c>
      <c r="S286" s="5" t="s">
        <v>2608</v>
      </c>
      <c r="T286" s="5" t="s">
        <v>108</v>
      </c>
      <c r="U286" s="5" t="s">
        <v>108</v>
      </c>
      <c r="V286" s="5" t="s">
        <v>108</v>
      </c>
      <c r="W286" s="5" t="s">
        <v>108</v>
      </c>
      <c r="X286" s="5">
        <v>1400.0</v>
      </c>
      <c r="Y286" s="5" t="s">
        <v>108</v>
      </c>
      <c r="Z286" s="5" t="s">
        <v>108</v>
      </c>
      <c r="AA286" s="5" t="s">
        <v>108</v>
      </c>
      <c r="AB286" s="5" t="s">
        <v>108</v>
      </c>
      <c r="AC286" s="5" t="s">
        <v>2609</v>
      </c>
      <c r="AD286" s="5" t="s">
        <v>108</v>
      </c>
      <c r="AE286" s="5" t="s">
        <v>108</v>
      </c>
      <c r="AF286" s="5" t="s">
        <v>121</v>
      </c>
      <c r="AG286" s="5" t="s">
        <v>108</v>
      </c>
      <c r="AH286" s="5" t="s">
        <v>108</v>
      </c>
      <c r="AI286" s="28">
        <f>CONVERT(AJ286, "ft", "m")</f>
        <v>402.336</v>
      </c>
      <c r="AJ286" s="8">
        <f>5280*0.25</f>
        <v>1320</v>
      </c>
      <c r="AK286" s="24">
        <f>CONVERT(AJ286, "ft", "yd")</f>
        <v>440</v>
      </c>
      <c r="AL286" s="5" t="s">
        <v>108</v>
      </c>
      <c r="AM286" s="5">
        <v>1.0</v>
      </c>
      <c r="AN286" s="5" t="s">
        <v>108</v>
      </c>
      <c r="AO286" s="5" t="s">
        <v>108</v>
      </c>
      <c r="AP286" s="5" t="s">
        <v>108</v>
      </c>
      <c r="AQ286" s="5" t="s">
        <v>108</v>
      </c>
      <c r="AR286" s="5" t="s">
        <v>108</v>
      </c>
      <c r="AS286" s="5" t="s">
        <v>108</v>
      </c>
      <c r="AT286" s="5" t="s">
        <v>108</v>
      </c>
      <c r="AU286" s="5" t="s">
        <v>108</v>
      </c>
      <c r="AV286" s="5" t="s">
        <v>108</v>
      </c>
      <c r="AW286" s="5" t="s">
        <v>108</v>
      </c>
      <c r="AX286" s="5" t="s">
        <v>108</v>
      </c>
      <c r="AY286" s="5" t="s">
        <v>108</v>
      </c>
      <c r="AZ286" s="5" t="s">
        <v>108</v>
      </c>
      <c r="BA286" s="5" t="s">
        <v>108</v>
      </c>
      <c r="BB286" s="5" t="s">
        <v>108</v>
      </c>
      <c r="BC286" s="5" t="s">
        <v>108</v>
      </c>
      <c r="BD286" s="5" t="s">
        <v>108</v>
      </c>
      <c r="BE286" s="5" t="s">
        <v>108</v>
      </c>
      <c r="BF286" s="5" t="s">
        <v>108</v>
      </c>
      <c r="BG286" s="5" t="s">
        <v>108</v>
      </c>
      <c r="BH286" s="5" t="s">
        <v>108</v>
      </c>
      <c r="BI286" s="5" t="s">
        <v>108</v>
      </c>
      <c r="BJ286" s="5" t="s">
        <v>108</v>
      </c>
      <c r="BK286" s="5" t="s">
        <v>108</v>
      </c>
      <c r="BL286" s="5" t="s">
        <v>108</v>
      </c>
      <c r="BM286" s="5" t="s">
        <v>108</v>
      </c>
      <c r="BN286" s="5" t="s">
        <v>108</v>
      </c>
      <c r="BO286" s="5" t="s">
        <v>108</v>
      </c>
      <c r="BP286" s="5" t="s">
        <v>108</v>
      </c>
      <c r="BQ286" s="5" t="s">
        <v>108</v>
      </c>
      <c r="BR286" s="5" t="s">
        <v>108</v>
      </c>
      <c r="BS286" s="5" t="s">
        <v>108</v>
      </c>
      <c r="BT286" s="5" t="s">
        <v>108</v>
      </c>
      <c r="BU286" s="5" t="s">
        <v>108</v>
      </c>
      <c r="BV286" s="5" t="s">
        <v>108</v>
      </c>
      <c r="BW286" s="5" t="s">
        <v>108</v>
      </c>
      <c r="BX286" s="5" t="s">
        <v>108</v>
      </c>
      <c r="BY286" s="10" t="s">
        <v>108</v>
      </c>
      <c r="BZ286" s="10" t="s">
        <v>108</v>
      </c>
      <c r="CA286" s="5" t="s">
        <v>2610</v>
      </c>
      <c r="CB286" s="5" t="s">
        <v>108</v>
      </c>
      <c r="CC286" s="5" t="s">
        <v>108</v>
      </c>
      <c r="CD286" s="5" t="s">
        <v>108</v>
      </c>
      <c r="CE286" s="5" t="s">
        <v>108</v>
      </c>
      <c r="CF286" s="5" t="s">
        <v>108</v>
      </c>
      <c r="CG286" s="5" t="s">
        <v>108</v>
      </c>
      <c r="CH286" s="5" t="s">
        <v>108</v>
      </c>
      <c r="CI286" s="5" t="s">
        <v>108</v>
      </c>
      <c r="CJ286" s="5" t="s">
        <v>108</v>
      </c>
      <c r="CK286" s="5" t="s">
        <v>108</v>
      </c>
      <c r="CL286" s="5" t="s">
        <v>108</v>
      </c>
      <c r="CM286" s="5" t="s">
        <v>108</v>
      </c>
      <c r="CN286" s="5" t="s">
        <v>108</v>
      </c>
      <c r="CO286" s="5" t="s">
        <v>108</v>
      </c>
      <c r="CP286" s="5" t="s">
        <v>108</v>
      </c>
      <c r="CQ286" s="5" t="s">
        <v>108</v>
      </c>
      <c r="CR286" s="5" t="s">
        <v>108</v>
      </c>
      <c r="CS286" s="5" t="s">
        <v>2611</v>
      </c>
      <c r="CT286" s="29" t="s">
        <v>2612</v>
      </c>
      <c r="CU286" s="5" t="s">
        <v>108</v>
      </c>
      <c r="CV286" s="5" t="s">
        <v>108</v>
      </c>
      <c r="CW286" s="5" t="s">
        <v>108</v>
      </c>
      <c r="CX286" s="5" t="s">
        <v>108</v>
      </c>
      <c r="CY286" s="13" t="s">
        <v>2613</v>
      </c>
      <c r="CZ286" s="6"/>
      <c r="DA286" s="6"/>
      <c r="DB286" s="6"/>
      <c r="DC286" s="6"/>
      <c r="DD286" s="6"/>
      <c r="DE286" s="6"/>
      <c r="DF286" s="6"/>
      <c r="DG286" s="6"/>
      <c r="DH286" s="6"/>
      <c r="DI286" s="6"/>
    </row>
    <row r="287">
      <c r="A287" s="5" t="s">
        <v>103</v>
      </c>
      <c r="B287" s="5" t="s">
        <v>1501</v>
      </c>
      <c r="C287" s="5" t="s">
        <v>2515</v>
      </c>
      <c r="D287" s="5">
        <v>12019.0</v>
      </c>
      <c r="E287" s="5" t="s">
        <v>106</v>
      </c>
      <c r="F287" s="5">
        <v>2005.0</v>
      </c>
      <c r="G287" s="5" t="s">
        <v>166</v>
      </c>
      <c r="H287" s="5" t="s">
        <v>108</v>
      </c>
      <c r="I287" s="5" t="s">
        <v>153</v>
      </c>
      <c r="J287" s="5" t="s">
        <v>110</v>
      </c>
      <c r="K287" s="5" t="s">
        <v>111</v>
      </c>
      <c r="L287" s="5" t="s">
        <v>108</v>
      </c>
      <c r="M287" s="5" t="s">
        <v>281</v>
      </c>
      <c r="N287" s="5">
        <v>1.0</v>
      </c>
      <c r="O287" s="29" t="s">
        <v>2614</v>
      </c>
      <c r="P287" s="5" t="s">
        <v>2615</v>
      </c>
      <c r="Q287" s="5" t="s">
        <v>2558</v>
      </c>
      <c r="R287" s="5" t="s">
        <v>2616</v>
      </c>
      <c r="S287" s="5" t="s">
        <v>2588</v>
      </c>
      <c r="T287" s="5" t="s">
        <v>108</v>
      </c>
      <c r="U287" s="5" t="s">
        <v>108</v>
      </c>
      <c r="V287" s="5" t="s">
        <v>108</v>
      </c>
      <c r="W287" s="5" t="s">
        <v>108</v>
      </c>
      <c r="X287" s="5">
        <v>230.0</v>
      </c>
      <c r="Y287" s="5" t="s">
        <v>108</v>
      </c>
      <c r="Z287" s="5" t="s">
        <v>108</v>
      </c>
      <c r="AA287" s="5" t="s">
        <v>108</v>
      </c>
      <c r="AB287" s="5" t="s">
        <v>108</v>
      </c>
      <c r="AC287" s="5" t="s">
        <v>2617</v>
      </c>
      <c r="AD287" s="5" t="s">
        <v>2618</v>
      </c>
      <c r="AE287" s="5" t="s">
        <v>108</v>
      </c>
      <c r="AF287" s="5" t="s">
        <v>108</v>
      </c>
      <c r="AG287" s="5" t="s">
        <v>108</v>
      </c>
      <c r="AH287" s="5" t="s">
        <v>108</v>
      </c>
      <c r="AI287" s="15" t="s">
        <v>108</v>
      </c>
      <c r="AJ287" s="22" t="s">
        <v>108</v>
      </c>
      <c r="AK287" s="25" t="s">
        <v>108</v>
      </c>
      <c r="AL287" s="5" t="s">
        <v>108</v>
      </c>
      <c r="AM287" s="5">
        <v>1.0</v>
      </c>
      <c r="AN287" s="5" t="s">
        <v>108</v>
      </c>
      <c r="AO287" s="5" t="s">
        <v>108</v>
      </c>
      <c r="AP287" s="5" t="s">
        <v>108</v>
      </c>
      <c r="AQ287" s="5" t="s">
        <v>108</v>
      </c>
      <c r="AR287" s="5" t="s">
        <v>108</v>
      </c>
      <c r="AS287" s="5" t="s">
        <v>108</v>
      </c>
      <c r="AT287" s="5" t="s">
        <v>108</v>
      </c>
      <c r="AU287" s="5" t="s">
        <v>108</v>
      </c>
      <c r="AV287" s="5" t="s">
        <v>108</v>
      </c>
      <c r="AW287" s="5" t="s">
        <v>108</v>
      </c>
      <c r="AX287" s="5" t="s">
        <v>108</v>
      </c>
      <c r="AY287" s="5" t="s">
        <v>108</v>
      </c>
      <c r="AZ287" s="5" t="s">
        <v>108</v>
      </c>
      <c r="BA287" s="5" t="s">
        <v>108</v>
      </c>
      <c r="BB287" s="5" t="s">
        <v>108</v>
      </c>
      <c r="BC287" s="5" t="s">
        <v>108</v>
      </c>
      <c r="BD287" s="5" t="s">
        <v>108</v>
      </c>
      <c r="BE287" s="5" t="s">
        <v>108</v>
      </c>
      <c r="BF287" s="5" t="s">
        <v>108</v>
      </c>
      <c r="BG287" s="5" t="s">
        <v>108</v>
      </c>
      <c r="BH287" s="5" t="s">
        <v>108</v>
      </c>
      <c r="BI287" s="5" t="s">
        <v>108</v>
      </c>
      <c r="BJ287" s="5" t="s">
        <v>108</v>
      </c>
      <c r="BK287" s="5" t="s">
        <v>108</v>
      </c>
      <c r="BL287" s="5" t="s">
        <v>108</v>
      </c>
      <c r="BM287" s="5" t="s">
        <v>108</v>
      </c>
      <c r="BN287" s="5" t="s">
        <v>108</v>
      </c>
      <c r="BO287" s="5" t="s">
        <v>108</v>
      </c>
      <c r="BP287" s="5" t="s">
        <v>108</v>
      </c>
      <c r="BQ287" s="5" t="s">
        <v>108</v>
      </c>
      <c r="BR287" s="5" t="s">
        <v>121</v>
      </c>
      <c r="BS287" s="5" t="s">
        <v>108</v>
      </c>
      <c r="BT287" s="5" t="s">
        <v>108</v>
      </c>
      <c r="BU287" s="5" t="s">
        <v>2619</v>
      </c>
      <c r="BV287" s="5" t="s">
        <v>108</v>
      </c>
      <c r="BW287" s="5" t="s">
        <v>1528</v>
      </c>
      <c r="BX287" s="5" t="s">
        <v>122</v>
      </c>
      <c r="BY287" s="10" t="s">
        <v>108</v>
      </c>
      <c r="BZ287" s="10" t="s">
        <v>108</v>
      </c>
      <c r="CA287" s="5" t="s">
        <v>108</v>
      </c>
      <c r="CB287" s="5" t="s">
        <v>108</v>
      </c>
      <c r="CC287" s="5" t="s">
        <v>108</v>
      </c>
      <c r="CD287" s="5" t="s">
        <v>108</v>
      </c>
      <c r="CE287" s="5" t="s">
        <v>108</v>
      </c>
      <c r="CF287" s="5" t="s">
        <v>108</v>
      </c>
      <c r="CG287" s="5" t="s">
        <v>108</v>
      </c>
      <c r="CH287" s="5" t="s">
        <v>108</v>
      </c>
      <c r="CI287" s="5" t="s">
        <v>108</v>
      </c>
      <c r="CJ287" s="5" t="s">
        <v>108</v>
      </c>
      <c r="CK287" s="5" t="s">
        <v>108</v>
      </c>
      <c r="CL287" s="5" t="s">
        <v>108</v>
      </c>
      <c r="CM287" s="5" t="s">
        <v>108</v>
      </c>
      <c r="CN287" s="5" t="s">
        <v>108</v>
      </c>
      <c r="CO287" s="5" t="s">
        <v>108</v>
      </c>
      <c r="CP287" s="5" t="s">
        <v>108</v>
      </c>
      <c r="CQ287" s="5" t="s">
        <v>108</v>
      </c>
      <c r="CR287" s="5" t="s">
        <v>108</v>
      </c>
      <c r="CS287" s="5" t="s">
        <v>2620</v>
      </c>
      <c r="CT287" s="29" t="s">
        <v>2621</v>
      </c>
      <c r="CU287" s="5" t="s">
        <v>108</v>
      </c>
      <c r="CV287" s="5" t="s">
        <v>108</v>
      </c>
      <c r="CW287" s="5" t="s">
        <v>108</v>
      </c>
      <c r="CX287" s="5" t="s">
        <v>108</v>
      </c>
      <c r="CY287" s="13" t="s">
        <v>2622</v>
      </c>
      <c r="CZ287" s="6"/>
      <c r="DA287" s="6"/>
      <c r="DB287" s="6"/>
      <c r="DC287" s="6"/>
      <c r="DD287" s="6"/>
      <c r="DE287" s="6"/>
      <c r="DF287" s="6"/>
      <c r="DG287" s="6"/>
      <c r="DH287" s="6"/>
      <c r="DI287" s="6"/>
    </row>
    <row r="288">
      <c r="A288" s="5" t="s">
        <v>103</v>
      </c>
      <c r="B288" s="5" t="s">
        <v>1501</v>
      </c>
      <c r="C288" s="5" t="s">
        <v>2515</v>
      </c>
      <c r="D288" s="5">
        <v>26646.0</v>
      </c>
      <c r="E288" s="5" t="s">
        <v>2623</v>
      </c>
      <c r="F288" s="5">
        <v>2006.0</v>
      </c>
      <c r="G288" s="5" t="s">
        <v>108</v>
      </c>
      <c r="H288" s="5" t="s">
        <v>108</v>
      </c>
      <c r="I288" s="5" t="s">
        <v>109</v>
      </c>
      <c r="J288" s="5" t="s">
        <v>110</v>
      </c>
      <c r="K288" s="5" t="s">
        <v>111</v>
      </c>
      <c r="L288" s="5" t="s">
        <v>108</v>
      </c>
      <c r="M288" s="5" t="s">
        <v>140</v>
      </c>
      <c r="N288" s="5">
        <v>2.0</v>
      </c>
      <c r="O288" s="29" t="s">
        <v>2624</v>
      </c>
      <c r="P288" s="5" t="s">
        <v>2625</v>
      </c>
      <c r="Q288" s="5" t="s">
        <v>2541</v>
      </c>
      <c r="R288" s="5" t="s">
        <v>2566</v>
      </c>
      <c r="S288" s="5" t="s">
        <v>108</v>
      </c>
      <c r="T288" s="5" t="s">
        <v>108</v>
      </c>
      <c r="U288" s="5" t="s">
        <v>108</v>
      </c>
      <c r="V288" s="5" t="s">
        <v>108</v>
      </c>
      <c r="W288" s="5" t="s">
        <v>108</v>
      </c>
      <c r="X288" s="5">
        <v>1600.0</v>
      </c>
      <c r="Y288" s="5" t="s">
        <v>274</v>
      </c>
      <c r="Z288" s="5" t="s">
        <v>108</v>
      </c>
      <c r="AA288" s="5" t="s">
        <v>108</v>
      </c>
      <c r="AB288" s="5" t="s">
        <v>108</v>
      </c>
      <c r="AC288" s="5" t="s">
        <v>1719</v>
      </c>
      <c r="AD288" s="5" t="s">
        <v>108</v>
      </c>
      <c r="AE288" s="5" t="s">
        <v>108</v>
      </c>
      <c r="AF288" s="5" t="s">
        <v>108</v>
      </c>
      <c r="AG288" s="5" t="s">
        <v>108</v>
      </c>
      <c r="AH288" s="5" t="s">
        <v>108</v>
      </c>
      <c r="AI288" s="28">
        <f t="shared" ref="AI288:AI289" si="68">CONVERT(AJ288, "ft", "m")</f>
        <v>19.05</v>
      </c>
      <c r="AJ288" s="8">
        <f>(50+75)/2</f>
        <v>62.5</v>
      </c>
      <c r="AK288" s="24">
        <f t="shared" ref="AK288:AK289" si="69">CONVERT(AJ288, "ft", "yd")</f>
        <v>20.83333333</v>
      </c>
      <c r="AL288" s="5" t="s">
        <v>121</v>
      </c>
      <c r="AM288" s="5">
        <v>1.0</v>
      </c>
      <c r="AN288" s="5" t="s">
        <v>108</v>
      </c>
      <c r="AO288" s="5" t="s">
        <v>108</v>
      </c>
      <c r="AP288" s="5" t="s">
        <v>108</v>
      </c>
      <c r="AQ288" s="5" t="s">
        <v>108</v>
      </c>
      <c r="AR288" s="5" t="s">
        <v>108</v>
      </c>
      <c r="AS288" s="5" t="s">
        <v>108</v>
      </c>
      <c r="AT288" s="5" t="s">
        <v>108</v>
      </c>
      <c r="AU288" s="5" t="s">
        <v>108</v>
      </c>
      <c r="AV288" s="5" t="s">
        <v>108</v>
      </c>
      <c r="AW288" s="5" t="s">
        <v>289</v>
      </c>
      <c r="AX288" s="5" t="s">
        <v>108</v>
      </c>
      <c r="AY288" s="5" t="s">
        <v>108</v>
      </c>
      <c r="AZ288" s="5" t="s">
        <v>108</v>
      </c>
      <c r="BA288" s="5" t="s">
        <v>108</v>
      </c>
      <c r="BB288" s="5" t="s">
        <v>108</v>
      </c>
      <c r="BC288" s="5" t="s">
        <v>108</v>
      </c>
      <c r="BD288" s="5" t="s">
        <v>108</v>
      </c>
      <c r="BE288" s="5" t="s">
        <v>108</v>
      </c>
      <c r="BF288" s="5" t="s">
        <v>108</v>
      </c>
      <c r="BG288" s="5" t="s">
        <v>108</v>
      </c>
      <c r="BH288" s="5" t="s">
        <v>108</v>
      </c>
      <c r="BI288" s="5" t="s">
        <v>108</v>
      </c>
      <c r="BJ288" s="5" t="s">
        <v>108</v>
      </c>
      <c r="BK288" s="5" t="s">
        <v>108</v>
      </c>
      <c r="BL288" s="5" t="s">
        <v>108</v>
      </c>
      <c r="BM288" s="5" t="s">
        <v>108</v>
      </c>
      <c r="BN288" s="5" t="s">
        <v>108</v>
      </c>
      <c r="BO288" s="5" t="s">
        <v>108</v>
      </c>
      <c r="BP288" s="5" t="s">
        <v>108</v>
      </c>
      <c r="BQ288" s="5" t="s">
        <v>108</v>
      </c>
      <c r="BR288" s="5" t="s">
        <v>108</v>
      </c>
      <c r="BS288" s="5" t="s">
        <v>108</v>
      </c>
      <c r="BT288" s="5" t="s">
        <v>108</v>
      </c>
      <c r="BU288" s="5" t="s">
        <v>2626</v>
      </c>
      <c r="BV288" s="5" t="s">
        <v>108</v>
      </c>
      <c r="BW288" s="5" t="s">
        <v>2627</v>
      </c>
      <c r="BX288" s="5" t="s">
        <v>122</v>
      </c>
      <c r="BY288" s="10" t="s">
        <v>108</v>
      </c>
      <c r="BZ288" s="10" t="s">
        <v>108</v>
      </c>
      <c r="CA288" s="5" t="s">
        <v>108</v>
      </c>
      <c r="CB288" s="5" t="s">
        <v>108</v>
      </c>
      <c r="CC288" s="5" t="s">
        <v>108</v>
      </c>
      <c r="CD288" s="5" t="s">
        <v>108</v>
      </c>
      <c r="CE288" s="5" t="s">
        <v>108</v>
      </c>
      <c r="CF288" s="5" t="s">
        <v>108</v>
      </c>
      <c r="CG288" s="5" t="s">
        <v>108</v>
      </c>
      <c r="CH288" s="5" t="s">
        <v>108</v>
      </c>
      <c r="CI288" s="5" t="s">
        <v>108</v>
      </c>
      <c r="CJ288" s="5" t="s">
        <v>108</v>
      </c>
      <c r="CK288" s="5" t="s">
        <v>108</v>
      </c>
      <c r="CL288" s="5" t="s">
        <v>108</v>
      </c>
      <c r="CM288" s="5" t="s">
        <v>108</v>
      </c>
      <c r="CN288" s="5" t="s">
        <v>108</v>
      </c>
      <c r="CO288" s="5" t="s">
        <v>108</v>
      </c>
      <c r="CP288" s="5" t="s">
        <v>108</v>
      </c>
      <c r="CQ288" s="5" t="s">
        <v>108</v>
      </c>
      <c r="CR288" s="5" t="s">
        <v>108</v>
      </c>
      <c r="CS288" s="5" t="s">
        <v>108</v>
      </c>
      <c r="CT288" s="29" t="s">
        <v>2628</v>
      </c>
      <c r="CU288" s="5" t="s">
        <v>108</v>
      </c>
      <c r="CV288" s="5" t="s">
        <v>108</v>
      </c>
      <c r="CW288" s="5" t="s">
        <v>108</v>
      </c>
      <c r="CX288" s="5" t="s">
        <v>108</v>
      </c>
      <c r="CY288" s="13" t="s">
        <v>2629</v>
      </c>
      <c r="CZ288" s="6"/>
      <c r="DA288" s="6"/>
      <c r="DB288" s="6"/>
      <c r="DC288" s="6"/>
      <c r="DD288" s="6"/>
      <c r="DE288" s="6"/>
      <c r="DF288" s="6"/>
      <c r="DG288" s="6"/>
      <c r="DH288" s="6"/>
      <c r="DI288" s="6"/>
    </row>
    <row r="289">
      <c r="A289" s="5" t="s">
        <v>103</v>
      </c>
      <c r="B289" s="5" t="s">
        <v>1501</v>
      </c>
      <c r="C289" s="5" t="s">
        <v>2515</v>
      </c>
      <c r="D289" s="5">
        <v>24892.0</v>
      </c>
      <c r="E289" s="5" t="s">
        <v>2604</v>
      </c>
      <c r="F289" s="5">
        <v>2006.0</v>
      </c>
      <c r="G289" s="5" t="s">
        <v>200</v>
      </c>
      <c r="H289" s="5">
        <v>21.0</v>
      </c>
      <c r="I289" s="5" t="s">
        <v>153</v>
      </c>
      <c r="J289" s="5" t="s">
        <v>127</v>
      </c>
      <c r="K289" s="5" t="s">
        <v>202</v>
      </c>
      <c r="L289" s="5" t="s">
        <v>108</v>
      </c>
      <c r="M289" s="5" t="s">
        <v>108</v>
      </c>
      <c r="N289" s="5">
        <v>2.0</v>
      </c>
      <c r="O289" s="29" t="s">
        <v>2630</v>
      </c>
      <c r="P289" s="29" t="s">
        <v>2631</v>
      </c>
      <c r="Q289" s="5" t="s">
        <v>2531</v>
      </c>
      <c r="R289" s="5" t="s">
        <v>2632</v>
      </c>
      <c r="S289" s="5" t="s">
        <v>2633</v>
      </c>
      <c r="T289" s="5" t="s">
        <v>108</v>
      </c>
      <c r="U289" s="5" t="s">
        <v>108</v>
      </c>
      <c r="V289" s="5" t="s">
        <v>108</v>
      </c>
      <c r="W289" s="5" t="s">
        <v>108</v>
      </c>
      <c r="X289" s="5">
        <v>800.0</v>
      </c>
      <c r="Y289" s="5" t="s">
        <v>108</v>
      </c>
      <c r="Z289" s="5" t="s">
        <v>170</v>
      </c>
      <c r="AA289" s="5" t="s">
        <v>223</v>
      </c>
      <c r="AB289" s="5">
        <v>5.0</v>
      </c>
      <c r="AC289" s="5" t="s">
        <v>2634</v>
      </c>
      <c r="AD289" s="5" t="s">
        <v>108</v>
      </c>
      <c r="AE289" s="5" t="s">
        <v>108</v>
      </c>
      <c r="AF289" s="5" t="s">
        <v>108</v>
      </c>
      <c r="AG289" s="5" t="s">
        <v>108</v>
      </c>
      <c r="AH289" s="5" t="s">
        <v>108</v>
      </c>
      <c r="AI289" s="28">
        <f t="shared" si="68"/>
        <v>54.864</v>
      </c>
      <c r="AJ289" s="22">
        <v>180.0</v>
      </c>
      <c r="AK289" s="24">
        <f t="shared" si="69"/>
        <v>60</v>
      </c>
      <c r="AL289" s="5" t="s">
        <v>108</v>
      </c>
      <c r="AM289" s="5" t="s">
        <v>108</v>
      </c>
      <c r="AN289" s="5" t="s">
        <v>108</v>
      </c>
      <c r="AO289" s="5" t="s">
        <v>108</v>
      </c>
      <c r="AP289" s="5" t="s">
        <v>108</v>
      </c>
      <c r="AQ289" s="5" t="s">
        <v>108</v>
      </c>
      <c r="AR289" s="5" t="s">
        <v>108</v>
      </c>
      <c r="AS289" s="5" t="s">
        <v>108</v>
      </c>
      <c r="AT289" s="5" t="s">
        <v>108</v>
      </c>
      <c r="AU289" s="5" t="s">
        <v>108</v>
      </c>
      <c r="AV289" s="5" t="s">
        <v>108</v>
      </c>
      <c r="AW289" s="5" t="s">
        <v>108</v>
      </c>
      <c r="AX289" s="5" t="s">
        <v>108</v>
      </c>
      <c r="AY289" s="5" t="s">
        <v>108</v>
      </c>
      <c r="AZ289" s="5" t="s">
        <v>108</v>
      </c>
      <c r="BA289" s="5" t="s">
        <v>108</v>
      </c>
      <c r="BB289" s="5" t="s">
        <v>108</v>
      </c>
      <c r="BC289" s="5" t="s">
        <v>108</v>
      </c>
      <c r="BD289" s="5" t="s">
        <v>108</v>
      </c>
      <c r="BE289" s="5" t="s">
        <v>108</v>
      </c>
      <c r="BF289" s="5" t="s">
        <v>108</v>
      </c>
      <c r="BG289" s="5" t="s">
        <v>108</v>
      </c>
      <c r="BH289" s="5" t="s">
        <v>108</v>
      </c>
      <c r="BI289" s="5" t="s">
        <v>108</v>
      </c>
      <c r="BJ289" s="5" t="s">
        <v>108</v>
      </c>
      <c r="BK289" s="5" t="s">
        <v>108</v>
      </c>
      <c r="BL289" s="5" t="s">
        <v>108</v>
      </c>
      <c r="BM289" s="5" t="s">
        <v>108</v>
      </c>
      <c r="BN289" s="5" t="s">
        <v>108</v>
      </c>
      <c r="BO289" s="5" t="s">
        <v>108</v>
      </c>
      <c r="BP289" s="5" t="s">
        <v>108</v>
      </c>
      <c r="BQ289" s="5" t="s">
        <v>108</v>
      </c>
      <c r="BR289" s="5" t="s">
        <v>108</v>
      </c>
      <c r="BS289" s="5" t="s">
        <v>108</v>
      </c>
      <c r="BT289" s="5" t="s">
        <v>108</v>
      </c>
      <c r="BU289" s="5" t="s">
        <v>108</v>
      </c>
      <c r="BV289" s="5" t="s">
        <v>108</v>
      </c>
      <c r="BW289" s="5" t="s">
        <v>108</v>
      </c>
      <c r="BX289" s="5" t="s">
        <v>108</v>
      </c>
      <c r="BY289" s="10" t="s">
        <v>108</v>
      </c>
      <c r="BZ289" s="10" t="s">
        <v>108</v>
      </c>
      <c r="CA289" s="5" t="s">
        <v>2635</v>
      </c>
      <c r="CB289" s="5" t="s">
        <v>108</v>
      </c>
      <c r="CC289" s="5" t="s">
        <v>108</v>
      </c>
      <c r="CD289" s="5" t="s">
        <v>108</v>
      </c>
      <c r="CE289" s="5" t="s">
        <v>108</v>
      </c>
      <c r="CF289" s="5" t="s">
        <v>108</v>
      </c>
      <c r="CG289" s="5" t="s">
        <v>108</v>
      </c>
      <c r="CH289" s="5" t="s">
        <v>108</v>
      </c>
      <c r="CI289" s="5" t="s">
        <v>108</v>
      </c>
      <c r="CJ289" s="5" t="s">
        <v>108</v>
      </c>
      <c r="CK289" s="5" t="s">
        <v>108</v>
      </c>
      <c r="CL289" s="5" t="s">
        <v>108</v>
      </c>
      <c r="CM289" s="5" t="s">
        <v>108</v>
      </c>
      <c r="CN289" s="5" t="s">
        <v>108</v>
      </c>
      <c r="CO289" s="5" t="s">
        <v>108</v>
      </c>
      <c r="CP289" s="5" t="s">
        <v>108</v>
      </c>
      <c r="CQ289" s="5" t="s">
        <v>108</v>
      </c>
      <c r="CR289" s="5" t="s">
        <v>108</v>
      </c>
      <c r="CS289" s="5" t="s">
        <v>2636</v>
      </c>
      <c r="CT289" s="29" t="s">
        <v>2637</v>
      </c>
      <c r="CU289" s="5" t="s">
        <v>108</v>
      </c>
      <c r="CV289" s="5" t="s">
        <v>108</v>
      </c>
      <c r="CW289" s="5" t="s">
        <v>108</v>
      </c>
      <c r="CX289" s="5" t="s">
        <v>108</v>
      </c>
      <c r="CY289" s="13" t="s">
        <v>2638</v>
      </c>
      <c r="CZ289" s="6"/>
      <c r="DA289" s="6"/>
      <c r="DB289" s="6"/>
      <c r="DC289" s="6"/>
      <c r="DD289" s="6"/>
      <c r="DE289" s="6"/>
      <c r="DF289" s="6"/>
      <c r="DG289" s="6"/>
      <c r="DH289" s="6"/>
      <c r="DI289" s="6"/>
    </row>
    <row r="290">
      <c r="A290" s="5" t="s">
        <v>103</v>
      </c>
      <c r="B290" s="5" t="s">
        <v>1501</v>
      </c>
      <c r="C290" s="5" t="s">
        <v>2515</v>
      </c>
      <c r="D290" s="5">
        <v>25445.0</v>
      </c>
      <c r="E290" s="5" t="s">
        <v>2604</v>
      </c>
      <c r="F290" s="5">
        <v>2008.0</v>
      </c>
      <c r="G290" s="5" t="s">
        <v>166</v>
      </c>
      <c r="H290" s="5" t="s">
        <v>2639</v>
      </c>
      <c r="I290" s="5" t="s">
        <v>153</v>
      </c>
      <c r="J290" s="5" t="s">
        <v>127</v>
      </c>
      <c r="K290" s="5" t="s">
        <v>328</v>
      </c>
      <c r="L290" s="5" t="s">
        <v>108</v>
      </c>
      <c r="M290" s="5" t="s">
        <v>108</v>
      </c>
      <c r="N290" s="5">
        <v>2.0</v>
      </c>
      <c r="O290" s="29" t="s">
        <v>2640</v>
      </c>
      <c r="P290" s="5" t="s">
        <v>2641</v>
      </c>
      <c r="Q290" s="5" t="s">
        <v>2642</v>
      </c>
      <c r="R290" s="5" t="s">
        <v>2596</v>
      </c>
      <c r="S290" s="5" t="s">
        <v>2643</v>
      </c>
      <c r="T290" s="5">
        <v>42.220218</v>
      </c>
      <c r="U290" s="5">
        <v>-123.748328</v>
      </c>
      <c r="V290" s="5" t="s">
        <v>108</v>
      </c>
      <c r="W290" s="5">
        <v>1825.0</v>
      </c>
      <c r="X290" s="5" t="s">
        <v>108</v>
      </c>
      <c r="Y290" s="5" t="s">
        <v>108</v>
      </c>
      <c r="Z290" s="5" t="s">
        <v>170</v>
      </c>
      <c r="AA290" s="5" t="s">
        <v>144</v>
      </c>
      <c r="AB290" s="5">
        <v>91.0</v>
      </c>
      <c r="AC290" s="5" t="s">
        <v>1719</v>
      </c>
      <c r="AD290" s="5" t="s">
        <v>108</v>
      </c>
      <c r="AE290" s="5" t="s">
        <v>108</v>
      </c>
      <c r="AF290" s="5" t="s">
        <v>108</v>
      </c>
      <c r="AG290" s="5" t="s">
        <v>108</v>
      </c>
      <c r="AH290" s="5" t="s">
        <v>108</v>
      </c>
      <c r="AI290" s="5" t="s">
        <v>108</v>
      </c>
      <c r="AJ290" s="5" t="s">
        <v>108</v>
      </c>
      <c r="AK290" s="5" t="s">
        <v>108</v>
      </c>
      <c r="AL290" s="5" t="s">
        <v>108</v>
      </c>
      <c r="AM290" s="5" t="s">
        <v>108</v>
      </c>
      <c r="AN290" s="5" t="s">
        <v>108</v>
      </c>
      <c r="AO290" s="5" t="s">
        <v>108</v>
      </c>
      <c r="AP290" s="5" t="s">
        <v>108</v>
      </c>
      <c r="AQ290" s="5" t="s">
        <v>108</v>
      </c>
      <c r="AR290" s="5" t="s">
        <v>108</v>
      </c>
      <c r="AS290" s="5" t="s">
        <v>108</v>
      </c>
      <c r="AT290" s="5" t="s">
        <v>108</v>
      </c>
      <c r="AU290" s="5" t="s">
        <v>108</v>
      </c>
      <c r="AV290" s="5" t="s">
        <v>108</v>
      </c>
      <c r="AW290" s="5" t="s">
        <v>108</v>
      </c>
      <c r="AX290" s="5" t="s">
        <v>108</v>
      </c>
      <c r="AY290" s="5" t="s">
        <v>108</v>
      </c>
      <c r="AZ290" s="5" t="s">
        <v>108</v>
      </c>
      <c r="BA290" s="5" t="s">
        <v>108</v>
      </c>
      <c r="BB290" s="5" t="s">
        <v>108</v>
      </c>
      <c r="BC290" s="5" t="s">
        <v>108</v>
      </c>
      <c r="BD290" s="5" t="s">
        <v>108</v>
      </c>
      <c r="BE290" s="5" t="s">
        <v>108</v>
      </c>
      <c r="BF290" s="5" t="s">
        <v>108</v>
      </c>
      <c r="BG290" s="5" t="s">
        <v>108</v>
      </c>
      <c r="BH290" s="5" t="s">
        <v>108</v>
      </c>
      <c r="BI290" s="5" t="s">
        <v>108</v>
      </c>
      <c r="BJ290" s="5" t="s">
        <v>108</v>
      </c>
      <c r="BK290" s="5" t="s">
        <v>108</v>
      </c>
      <c r="BL290" s="5" t="s">
        <v>108</v>
      </c>
      <c r="BM290" s="5" t="s">
        <v>108</v>
      </c>
      <c r="BN290" s="5" t="s">
        <v>108</v>
      </c>
      <c r="BO290" s="5" t="s">
        <v>108</v>
      </c>
      <c r="BP290" s="5" t="s">
        <v>108</v>
      </c>
      <c r="BQ290" s="5" t="s">
        <v>108</v>
      </c>
      <c r="BR290" s="5" t="s">
        <v>108</v>
      </c>
      <c r="BS290" s="5" t="s">
        <v>108</v>
      </c>
      <c r="BT290" s="5" t="s">
        <v>108</v>
      </c>
      <c r="BU290" s="5" t="s">
        <v>108</v>
      </c>
      <c r="BV290" s="5" t="s">
        <v>108</v>
      </c>
      <c r="BW290" s="5" t="s">
        <v>108</v>
      </c>
      <c r="BX290" s="5" t="s">
        <v>108</v>
      </c>
      <c r="BY290" s="10" t="s">
        <v>108</v>
      </c>
      <c r="BZ290" s="10" t="s">
        <v>108</v>
      </c>
      <c r="CA290" s="5" t="s">
        <v>108</v>
      </c>
      <c r="CB290" s="5" t="s">
        <v>121</v>
      </c>
      <c r="CC290" s="5" t="s">
        <v>2644</v>
      </c>
      <c r="CD290" s="5" t="s">
        <v>108</v>
      </c>
      <c r="CE290" s="5" t="s">
        <v>108</v>
      </c>
      <c r="CF290" s="5" t="s">
        <v>108</v>
      </c>
      <c r="CG290" s="5" t="s">
        <v>108</v>
      </c>
      <c r="CH290" s="5" t="s">
        <v>108</v>
      </c>
      <c r="CI290" s="5" t="s">
        <v>108</v>
      </c>
      <c r="CJ290" s="5" t="s">
        <v>108</v>
      </c>
      <c r="CK290" s="5" t="s">
        <v>108</v>
      </c>
      <c r="CL290" s="5" t="s">
        <v>108</v>
      </c>
      <c r="CM290" s="5" t="s">
        <v>108</v>
      </c>
      <c r="CN290" s="5" t="s">
        <v>108</v>
      </c>
      <c r="CO290" s="5" t="s">
        <v>108</v>
      </c>
      <c r="CP290" s="5" t="s">
        <v>108</v>
      </c>
      <c r="CQ290" s="5" t="s">
        <v>108</v>
      </c>
      <c r="CR290" s="5" t="s">
        <v>108</v>
      </c>
      <c r="CS290" s="5" t="s">
        <v>2645</v>
      </c>
      <c r="CT290" s="29" t="s">
        <v>2646</v>
      </c>
      <c r="CU290" s="5" t="s">
        <v>121</v>
      </c>
      <c r="CV290" s="5" t="s">
        <v>108</v>
      </c>
      <c r="CW290" s="5" t="s">
        <v>108</v>
      </c>
      <c r="CX290" s="5" t="s">
        <v>108</v>
      </c>
      <c r="CY290" s="13" t="s">
        <v>2647</v>
      </c>
      <c r="CZ290" s="6"/>
      <c r="DA290" s="6"/>
      <c r="DB290" s="6"/>
      <c r="DC290" s="6"/>
      <c r="DD290" s="6"/>
      <c r="DE290" s="6"/>
      <c r="DF290" s="6"/>
      <c r="DG290" s="6"/>
      <c r="DH290" s="6"/>
      <c r="DI290" s="6"/>
    </row>
    <row r="291">
      <c r="A291" s="5" t="s">
        <v>103</v>
      </c>
      <c r="B291" s="5" t="s">
        <v>1501</v>
      </c>
      <c r="C291" s="5" t="s">
        <v>2515</v>
      </c>
      <c r="D291" s="5">
        <v>28445.0</v>
      </c>
      <c r="E291" s="5" t="s">
        <v>2623</v>
      </c>
      <c r="F291" s="5">
        <v>2010.0</v>
      </c>
      <c r="G291" s="5" t="s">
        <v>497</v>
      </c>
      <c r="H291" s="5">
        <v>23.0</v>
      </c>
      <c r="I291" s="5" t="s">
        <v>139</v>
      </c>
      <c r="J291" s="5" t="s">
        <v>110</v>
      </c>
      <c r="K291" s="5" t="s">
        <v>111</v>
      </c>
      <c r="L291" s="5" t="s">
        <v>108</v>
      </c>
      <c r="M291" s="5" t="s">
        <v>140</v>
      </c>
      <c r="N291" s="5">
        <v>1.0</v>
      </c>
      <c r="O291" s="29" t="s">
        <v>2648</v>
      </c>
      <c r="P291" s="5" t="s">
        <v>108</v>
      </c>
      <c r="Q291" s="5" t="s">
        <v>2518</v>
      </c>
      <c r="R291" s="5" t="s">
        <v>2649</v>
      </c>
      <c r="S291" s="5" t="s">
        <v>108</v>
      </c>
      <c r="T291" s="5" t="s">
        <v>108</v>
      </c>
      <c r="U291" s="5" t="s">
        <v>108</v>
      </c>
      <c r="V291" s="5" t="s">
        <v>108</v>
      </c>
      <c r="W291" s="5" t="s">
        <v>108</v>
      </c>
      <c r="X291" s="5">
        <v>715.0</v>
      </c>
      <c r="Y291" s="5" t="s">
        <v>108</v>
      </c>
      <c r="Z291" s="5" t="s">
        <v>108</v>
      </c>
      <c r="AA291" s="5" t="s">
        <v>550</v>
      </c>
      <c r="AB291" s="5">
        <v>100.0</v>
      </c>
      <c r="AC291" s="5" t="s">
        <v>2650</v>
      </c>
      <c r="AD291" s="5" t="s">
        <v>2651</v>
      </c>
      <c r="AE291" s="5" t="s">
        <v>108</v>
      </c>
      <c r="AF291" s="5" t="s">
        <v>108</v>
      </c>
      <c r="AG291" s="5" t="s">
        <v>108</v>
      </c>
      <c r="AH291" s="6">
        <f>5/60</f>
        <v>0.08333333333</v>
      </c>
      <c r="AI291" s="28">
        <f>CONVERT(AJ291, "ft", "m")</f>
        <v>18.288</v>
      </c>
      <c r="AJ291" s="22">
        <v>60.0</v>
      </c>
      <c r="AK291" s="24">
        <f>CONVERT(AJ291, "ft", "yd")</f>
        <v>20</v>
      </c>
      <c r="AL291" s="5" t="s">
        <v>108</v>
      </c>
      <c r="AM291" s="5">
        <v>1.0</v>
      </c>
      <c r="AN291" s="5">
        <v>7.5</v>
      </c>
      <c r="AO291" s="5" t="s">
        <v>108</v>
      </c>
      <c r="AP291" s="5" t="s">
        <v>108</v>
      </c>
      <c r="AQ291" s="5" t="s">
        <v>108</v>
      </c>
      <c r="AR291" s="5" t="s">
        <v>108</v>
      </c>
      <c r="AS291" s="5" t="s">
        <v>108</v>
      </c>
      <c r="AT291" s="5">
        <v>500.0</v>
      </c>
      <c r="AU291" s="5" t="s">
        <v>108</v>
      </c>
      <c r="AV291" s="5" t="s">
        <v>108</v>
      </c>
      <c r="AW291" s="5" t="s">
        <v>119</v>
      </c>
      <c r="AX291" s="5" t="s">
        <v>108</v>
      </c>
      <c r="AY291" s="5" t="s">
        <v>108</v>
      </c>
      <c r="AZ291" s="5" t="s">
        <v>108</v>
      </c>
      <c r="BA291" s="5" t="s">
        <v>108</v>
      </c>
      <c r="BB291" s="5" t="s">
        <v>108</v>
      </c>
      <c r="BC291" s="5" t="s">
        <v>108</v>
      </c>
      <c r="BD291" s="5" t="s">
        <v>108</v>
      </c>
      <c r="BE291" s="5" t="s">
        <v>108</v>
      </c>
      <c r="BF291" s="5" t="s">
        <v>108</v>
      </c>
      <c r="BG291" s="5" t="s">
        <v>108</v>
      </c>
      <c r="BH291" s="5" t="s">
        <v>108</v>
      </c>
      <c r="BI291" s="5" t="s">
        <v>108</v>
      </c>
      <c r="BJ291" s="5" t="s">
        <v>108</v>
      </c>
      <c r="BK291" s="5" t="s">
        <v>108</v>
      </c>
      <c r="BL291" s="5" t="s">
        <v>108</v>
      </c>
      <c r="BM291" s="5" t="s">
        <v>108</v>
      </c>
      <c r="BN291" s="5" t="s">
        <v>108</v>
      </c>
      <c r="BO291" s="5" t="s">
        <v>108</v>
      </c>
      <c r="BP291" s="5" t="s">
        <v>755</v>
      </c>
      <c r="BQ291" s="5" t="s">
        <v>690</v>
      </c>
      <c r="BR291" s="5" t="s">
        <v>108</v>
      </c>
      <c r="BS291" s="5" t="s">
        <v>2652</v>
      </c>
      <c r="BT291" s="5" t="s">
        <v>108</v>
      </c>
      <c r="BU291" s="5" t="s">
        <v>2653</v>
      </c>
      <c r="BV291" s="5" t="s">
        <v>108</v>
      </c>
      <c r="BW291" s="5" t="s">
        <v>2654</v>
      </c>
      <c r="BX291" s="5" t="s">
        <v>122</v>
      </c>
      <c r="BY291" s="10" t="s">
        <v>351</v>
      </c>
      <c r="BZ291" s="5" t="s">
        <v>121</v>
      </c>
      <c r="CA291" s="5" t="s">
        <v>108</v>
      </c>
      <c r="CB291" s="5" t="s">
        <v>108</v>
      </c>
      <c r="CC291" s="5" t="s">
        <v>108</v>
      </c>
      <c r="CD291" s="5" t="s">
        <v>108</v>
      </c>
      <c r="CE291" s="5" t="s">
        <v>108</v>
      </c>
      <c r="CF291" s="5" t="s">
        <v>108</v>
      </c>
      <c r="CG291" s="5" t="s">
        <v>108</v>
      </c>
      <c r="CH291" s="5" t="s">
        <v>108</v>
      </c>
      <c r="CI291" s="5" t="s">
        <v>108</v>
      </c>
      <c r="CJ291" s="5" t="s">
        <v>108</v>
      </c>
      <c r="CK291" s="5" t="s">
        <v>108</v>
      </c>
      <c r="CL291" s="5" t="s">
        <v>108</v>
      </c>
      <c r="CM291" s="5" t="s">
        <v>108</v>
      </c>
      <c r="CN291" s="5" t="s">
        <v>108</v>
      </c>
      <c r="CO291" s="5" t="s">
        <v>108</v>
      </c>
      <c r="CP291" s="5" t="s">
        <v>108</v>
      </c>
      <c r="CQ291" s="5" t="s">
        <v>108</v>
      </c>
      <c r="CR291" s="5" t="s">
        <v>108</v>
      </c>
      <c r="CS291" s="5" t="s">
        <v>2655</v>
      </c>
      <c r="CT291" s="29" t="s">
        <v>2656</v>
      </c>
      <c r="CU291" s="5" t="s">
        <v>108</v>
      </c>
      <c r="CV291" s="5" t="s">
        <v>121</v>
      </c>
      <c r="CW291" s="5" t="s">
        <v>2657</v>
      </c>
      <c r="CX291" s="5" t="s">
        <v>108</v>
      </c>
      <c r="CY291" s="13" t="s">
        <v>2658</v>
      </c>
      <c r="CZ291" s="6"/>
      <c r="DA291" s="6"/>
      <c r="DB291" s="6"/>
      <c r="DC291" s="6"/>
      <c r="DD291" s="6"/>
      <c r="DE291" s="6"/>
      <c r="DF291" s="6"/>
      <c r="DG291" s="6"/>
      <c r="DH291" s="6"/>
      <c r="DI291" s="6"/>
    </row>
    <row r="292">
      <c r="A292" s="5" t="s">
        <v>103</v>
      </c>
      <c r="B292" s="5" t="s">
        <v>1501</v>
      </c>
      <c r="C292" s="5" t="s">
        <v>2659</v>
      </c>
      <c r="D292" s="5">
        <v>681.0</v>
      </c>
      <c r="E292" s="5" t="s">
        <v>108</v>
      </c>
      <c r="F292" s="5">
        <v>1980.0</v>
      </c>
      <c r="G292" s="5" t="s">
        <v>497</v>
      </c>
      <c r="H292" s="5">
        <v>3.0</v>
      </c>
      <c r="I292" s="5" t="s">
        <v>139</v>
      </c>
      <c r="J292" s="5" t="s">
        <v>127</v>
      </c>
      <c r="K292" s="5" t="s">
        <v>628</v>
      </c>
      <c r="L292" s="5" t="s">
        <v>108</v>
      </c>
      <c r="M292" s="5" t="s">
        <v>281</v>
      </c>
      <c r="N292" s="5">
        <v>2.0</v>
      </c>
      <c r="O292" s="29" t="s">
        <v>2660</v>
      </c>
      <c r="P292" s="5" t="s">
        <v>2661</v>
      </c>
      <c r="Q292" s="5" t="s">
        <v>2662</v>
      </c>
      <c r="R292" s="5" t="s">
        <v>2663</v>
      </c>
      <c r="S292" s="5" t="s">
        <v>108</v>
      </c>
      <c r="T292" s="5" t="s">
        <v>108</v>
      </c>
      <c r="U292" s="5" t="s">
        <v>108</v>
      </c>
      <c r="V292" s="5" t="s">
        <v>108</v>
      </c>
      <c r="W292" s="5" t="s">
        <v>108</v>
      </c>
      <c r="X292" s="5">
        <v>2400.0</v>
      </c>
      <c r="Y292" s="5" t="s">
        <v>108</v>
      </c>
      <c r="Z292" s="5" t="s">
        <v>108</v>
      </c>
      <c r="AA292" s="5" t="s">
        <v>223</v>
      </c>
      <c r="AB292" s="5">
        <v>27.0</v>
      </c>
      <c r="AC292" s="5" t="s">
        <v>287</v>
      </c>
      <c r="AD292" s="5" t="s">
        <v>2664</v>
      </c>
      <c r="AE292" s="5" t="s">
        <v>108</v>
      </c>
      <c r="AF292" s="5" t="s">
        <v>108</v>
      </c>
      <c r="AG292" s="5" t="s">
        <v>108</v>
      </c>
      <c r="AH292" s="5">
        <v>120.0</v>
      </c>
      <c r="AI292" s="15" t="s">
        <v>108</v>
      </c>
      <c r="AJ292" s="22" t="s">
        <v>108</v>
      </c>
      <c r="AK292" s="25" t="s">
        <v>108</v>
      </c>
      <c r="AL292" s="5" t="s">
        <v>108</v>
      </c>
      <c r="AM292" s="5">
        <v>1.0</v>
      </c>
      <c r="AN292" s="5" t="s">
        <v>108</v>
      </c>
      <c r="AO292" s="5" t="s">
        <v>108</v>
      </c>
      <c r="AP292" s="5" t="s">
        <v>108</v>
      </c>
      <c r="AQ292" s="5" t="s">
        <v>108</v>
      </c>
      <c r="AR292" s="5" t="s">
        <v>108</v>
      </c>
      <c r="AS292" s="5" t="s">
        <v>108</v>
      </c>
      <c r="AT292" s="5" t="s">
        <v>108</v>
      </c>
      <c r="AU292" s="5" t="s">
        <v>108</v>
      </c>
      <c r="AV292" s="5" t="s">
        <v>108</v>
      </c>
      <c r="AW292" s="5" t="s">
        <v>108</v>
      </c>
      <c r="AX292" s="5" t="s">
        <v>108</v>
      </c>
      <c r="AY292" s="5" t="s">
        <v>108</v>
      </c>
      <c r="AZ292" s="5" t="s">
        <v>108</v>
      </c>
      <c r="BA292" s="5" t="s">
        <v>108</v>
      </c>
      <c r="BB292" s="5" t="s">
        <v>108</v>
      </c>
      <c r="BC292" s="5" t="s">
        <v>108</v>
      </c>
      <c r="BD292" s="5" t="s">
        <v>108</v>
      </c>
      <c r="BE292" s="5" t="s">
        <v>108</v>
      </c>
      <c r="BF292" s="5" t="s">
        <v>108</v>
      </c>
      <c r="BG292" s="5" t="s">
        <v>108</v>
      </c>
      <c r="BH292" s="5" t="s">
        <v>108</v>
      </c>
      <c r="BI292" s="5" t="s">
        <v>108</v>
      </c>
      <c r="BJ292" s="5" t="s">
        <v>108</v>
      </c>
      <c r="BK292" s="5" t="s">
        <v>108</v>
      </c>
      <c r="BL292" s="5" t="s">
        <v>108</v>
      </c>
      <c r="BM292" s="5" t="s">
        <v>108</v>
      </c>
      <c r="BN292" s="5" t="s">
        <v>108</v>
      </c>
      <c r="BO292" s="5" t="s">
        <v>108</v>
      </c>
      <c r="BP292" s="5" t="s">
        <v>108</v>
      </c>
      <c r="BQ292" s="5" t="s">
        <v>108</v>
      </c>
      <c r="BR292" s="5" t="s">
        <v>108</v>
      </c>
      <c r="BS292" s="5" t="s">
        <v>2665</v>
      </c>
      <c r="BT292" s="5" t="s">
        <v>108</v>
      </c>
      <c r="BU292" s="5" t="s">
        <v>2666</v>
      </c>
      <c r="BV292" s="5" t="s">
        <v>108</v>
      </c>
      <c r="BW292" s="5" t="s">
        <v>108</v>
      </c>
      <c r="BX292" s="5" t="s">
        <v>122</v>
      </c>
      <c r="BY292" s="10" t="s">
        <v>108</v>
      </c>
      <c r="BZ292" s="10" t="s">
        <v>108</v>
      </c>
      <c r="CA292" s="5" t="s">
        <v>1076</v>
      </c>
      <c r="CB292" s="5" t="s">
        <v>108</v>
      </c>
      <c r="CC292" s="5" t="s">
        <v>108</v>
      </c>
      <c r="CD292" s="5" t="s">
        <v>108</v>
      </c>
      <c r="CE292" s="5" t="s">
        <v>108</v>
      </c>
      <c r="CF292" s="5" t="s">
        <v>108</v>
      </c>
      <c r="CG292" s="5" t="s">
        <v>108</v>
      </c>
      <c r="CH292" s="5" t="s">
        <v>108</v>
      </c>
      <c r="CI292" s="5" t="s">
        <v>108</v>
      </c>
      <c r="CJ292" s="5" t="s">
        <v>108</v>
      </c>
      <c r="CK292" s="5" t="s">
        <v>108</v>
      </c>
      <c r="CL292" s="5" t="s">
        <v>108</v>
      </c>
      <c r="CM292" s="5" t="s">
        <v>108</v>
      </c>
      <c r="CN292" s="5" t="s">
        <v>108</v>
      </c>
      <c r="CO292" s="5" t="s">
        <v>108</v>
      </c>
      <c r="CP292" s="5" t="s">
        <v>108</v>
      </c>
      <c r="CQ292" s="5" t="s">
        <v>108</v>
      </c>
      <c r="CR292" s="5" t="s">
        <v>108</v>
      </c>
      <c r="CS292" s="5" t="s">
        <v>108</v>
      </c>
      <c r="CT292" s="29" t="s">
        <v>108</v>
      </c>
      <c r="CU292" s="5" t="s">
        <v>108</v>
      </c>
      <c r="CV292" s="5" t="s">
        <v>108</v>
      </c>
      <c r="CW292" s="5" t="s">
        <v>108</v>
      </c>
      <c r="CX292" s="5" t="s">
        <v>108</v>
      </c>
      <c r="CY292" s="13" t="s">
        <v>2667</v>
      </c>
      <c r="CZ292" s="6"/>
      <c r="DA292" s="6"/>
      <c r="DB292" s="6"/>
      <c r="DC292" s="6"/>
      <c r="DD292" s="6"/>
      <c r="DE292" s="6"/>
      <c r="DF292" s="6"/>
      <c r="DG292" s="6"/>
      <c r="DH292" s="6"/>
      <c r="DI292" s="6"/>
    </row>
    <row r="293">
      <c r="A293" s="5" t="s">
        <v>103</v>
      </c>
      <c r="B293" s="5" t="s">
        <v>1501</v>
      </c>
      <c r="C293" s="5" t="s">
        <v>2659</v>
      </c>
      <c r="D293" s="5">
        <v>8025.0</v>
      </c>
      <c r="E293" s="5" t="s">
        <v>108</v>
      </c>
      <c r="F293" s="5" t="s">
        <v>243</v>
      </c>
      <c r="G293" s="5" t="s">
        <v>152</v>
      </c>
      <c r="H293" s="5" t="s">
        <v>108</v>
      </c>
      <c r="I293" s="5" t="s">
        <v>153</v>
      </c>
      <c r="J293" s="5" t="s">
        <v>110</v>
      </c>
      <c r="K293" s="5" t="s">
        <v>111</v>
      </c>
      <c r="L293" s="5" t="s">
        <v>108</v>
      </c>
      <c r="M293" s="5" t="s">
        <v>2500</v>
      </c>
      <c r="N293" s="5">
        <v>1.0</v>
      </c>
      <c r="O293" s="29" t="s">
        <v>2668</v>
      </c>
      <c r="P293" s="5" t="s">
        <v>2669</v>
      </c>
      <c r="Q293" s="5" t="s">
        <v>2670</v>
      </c>
      <c r="R293" s="5" t="s">
        <v>1413</v>
      </c>
      <c r="S293" s="5" t="s">
        <v>2670</v>
      </c>
      <c r="T293" s="5" t="s">
        <v>108</v>
      </c>
      <c r="U293" s="5" t="s">
        <v>108</v>
      </c>
      <c r="V293" s="5" t="s">
        <v>108</v>
      </c>
      <c r="W293" s="5" t="s">
        <v>108</v>
      </c>
      <c r="X293" s="5">
        <v>2100.0</v>
      </c>
      <c r="Y293" s="5" t="s">
        <v>108</v>
      </c>
      <c r="Z293" s="5" t="s">
        <v>108</v>
      </c>
      <c r="AA293" s="5" t="s">
        <v>108</v>
      </c>
      <c r="AB293" s="5" t="s">
        <v>108</v>
      </c>
      <c r="AC293" s="5" t="s">
        <v>287</v>
      </c>
      <c r="AD293" s="5" t="s">
        <v>406</v>
      </c>
      <c r="AE293" s="5" t="s">
        <v>108</v>
      </c>
      <c r="AF293" s="5" t="s">
        <v>108</v>
      </c>
      <c r="AG293" s="5" t="s">
        <v>108</v>
      </c>
      <c r="AH293" s="5" t="s">
        <v>108</v>
      </c>
      <c r="AI293" s="28">
        <f t="shared" ref="AI293:AI294" si="70">CONVERT(AJ293, "ft", "m")</f>
        <v>0.3048</v>
      </c>
      <c r="AJ293" s="22">
        <v>1.0</v>
      </c>
      <c r="AK293" s="24">
        <f t="shared" ref="AK293:AK294" si="71">CONVERT(AJ293, "ft", "yd")</f>
        <v>0.3333333333</v>
      </c>
      <c r="AL293" s="5" t="s">
        <v>108</v>
      </c>
      <c r="AM293" s="5">
        <v>1.0</v>
      </c>
      <c r="AN293" s="5" t="s">
        <v>108</v>
      </c>
      <c r="AO293" s="5" t="s">
        <v>108</v>
      </c>
      <c r="AP293" s="5" t="s">
        <v>108</v>
      </c>
      <c r="AQ293" s="5" t="s">
        <v>108</v>
      </c>
      <c r="AR293" s="5" t="s">
        <v>108</v>
      </c>
      <c r="AS293" s="5" t="s">
        <v>108</v>
      </c>
      <c r="AT293" s="5" t="s">
        <v>108</v>
      </c>
      <c r="AU293" s="5" t="s">
        <v>108</v>
      </c>
      <c r="AV293" s="5" t="s">
        <v>108</v>
      </c>
      <c r="AW293" s="5" t="s">
        <v>108</v>
      </c>
      <c r="AX293" s="5" t="s">
        <v>108</v>
      </c>
      <c r="AY293" s="5" t="s">
        <v>108</v>
      </c>
      <c r="AZ293" s="5" t="s">
        <v>108</v>
      </c>
      <c r="BA293" s="5" t="s">
        <v>108</v>
      </c>
      <c r="BB293" s="5" t="s">
        <v>108</v>
      </c>
      <c r="BC293" s="5" t="s">
        <v>108</v>
      </c>
      <c r="BD293" s="5" t="s">
        <v>108</v>
      </c>
      <c r="BE293" s="5" t="s">
        <v>108</v>
      </c>
      <c r="BF293" s="5" t="s">
        <v>108</v>
      </c>
      <c r="BG293" s="5" t="s">
        <v>108</v>
      </c>
      <c r="BH293" s="5" t="s">
        <v>108</v>
      </c>
      <c r="BI293" s="5" t="s">
        <v>108</v>
      </c>
      <c r="BJ293" s="5" t="s">
        <v>108</v>
      </c>
      <c r="BK293" s="5" t="s">
        <v>108</v>
      </c>
      <c r="BL293" s="5" t="s">
        <v>108</v>
      </c>
      <c r="BM293" s="5" t="s">
        <v>108</v>
      </c>
      <c r="BN293" s="5" t="s">
        <v>108</v>
      </c>
      <c r="BO293" s="5" t="s">
        <v>108</v>
      </c>
      <c r="BP293" s="5" t="s">
        <v>108</v>
      </c>
      <c r="BQ293" s="5" t="s">
        <v>108</v>
      </c>
      <c r="BR293" s="5" t="s">
        <v>108</v>
      </c>
      <c r="BS293" s="5" t="s">
        <v>108</v>
      </c>
      <c r="BT293" s="5" t="s">
        <v>108</v>
      </c>
      <c r="BU293" s="5" t="s">
        <v>2671</v>
      </c>
      <c r="BV293" s="5" t="s">
        <v>108</v>
      </c>
      <c r="BW293" s="5" t="s">
        <v>1528</v>
      </c>
      <c r="BX293" s="5" t="s">
        <v>122</v>
      </c>
      <c r="BY293" s="10" t="s">
        <v>108</v>
      </c>
      <c r="BZ293" s="10" t="s">
        <v>108</v>
      </c>
      <c r="CA293" s="5" t="s">
        <v>108</v>
      </c>
      <c r="CB293" s="5" t="s">
        <v>108</v>
      </c>
      <c r="CC293" s="5" t="s">
        <v>108</v>
      </c>
      <c r="CD293" s="5" t="s">
        <v>108</v>
      </c>
      <c r="CE293" s="5" t="s">
        <v>108</v>
      </c>
      <c r="CF293" s="5" t="s">
        <v>108</v>
      </c>
      <c r="CG293" s="5" t="s">
        <v>108</v>
      </c>
      <c r="CH293" s="5" t="s">
        <v>108</v>
      </c>
      <c r="CI293" s="5" t="s">
        <v>108</v>
      </c>
      <c r="CJ293" s="5" t="s">
        <v>108</v>
      </c>
      <c r="CK293" s="5" t="s">
        <v>108</v>
      </c>
      <c r="CL293" s="5" t="s">
        <v>108</v>
      </c>
      <c r="CM293" s="5" t="s">
        <v>108</v>
      </c>
      <c r="CN293" s="5" t="s">
        <v>108</v>
      </c>
      <c r="CO293" s="5" t="s">
        <v>108</v>
      </c>
      <c r="CP293" s="5" t="s">
        <v>108</v>
      </c>
      <c r="CQ293" s="5" t="s">
        <v>108</v>
      </c>
      <c r="CR293" s="5" t="s">
        <v>108</v>
      </c>
      <c r="CS293" s="5" t="s">
        <v>108</v>
      </c>
      <c r="CT293" s="29" t="s">
        <v>2672</v>
      </c>
      <c r="CU293" s="5" t="s">
        <v>108</v>
      </c>
      <c r="CV293" s="5" t="s">
        <v>108</v>
      </c>
      <c r="CW293" s="5" t="s">
        <v>108</v>
      </c>
      <c r="CX293" s="5" t="s">
        <v>108</v>
      </c>
      <c r="CY293" s="13" t="s">
        <v>2673</v>
      </c>
      <c r="CZ293" s="6"/>
      <c r="DA293" s="6"/>
      <c r="DB293" s="6"/>
      <c r="DC293" s="6"/>
      <c r="DD293" s="6"/>
      <c r="DE293" s="6"/>
      <c r="DF293" s="6"/>
      <c r="DG293" s="6"/>
      <c r="DH293" s="6"/>
      <c r="DI293" s="6"/>
    </row>
    <row r="294">
      <c r="A294" s="5" t="s">
        <v>103</v>
      </c>
      <c r="B294" s="5" t="s">
        <v>1501</v>
      </c>
      <c r="C294" s="5" t="s">
        <v>2659</v>
      </c>
      <c r="D294" s="5">
        <v>683.0</v>
      </c>
      <c r="E294" s="5" t="s">
        <v>108</v>
      </c>
      <c r="F294" s="5">
        <v>1989.0</v>
      </c>
      <c r="G294" s="5" t="s">
        <v>108</v>
      </c>
      <c r="H294" s="5" t="s">
        <v>108</v>
      </c>
      <c r="I294" s="5" t="s">
        <v>109</v>
      </c>
      <c r="J294" s="5" t="s">
        <v>110</v>
      </c>
      <c r="K294" s="5" t="s">
        <v>111</v>
      </c>
      <c r="L294" s="5" t="s">
        <v>108</v>
      </c>
      <c r="M294" s="5" t="s">
        <v>140</v>
      </c>
      <c r="N294" s="5">
        <v>7.0</v>
      </c>
      <c r="O294" s="29" t="s">
        <v>2674</v>
      </c>
      <c r="P294" s="5" t="s">
        <v>108</v>
      </c>
      <c r="Q294" s="5" t="s">
        <v>2675</v>
      </c>
      <c r="R294" s="5" t="s">
        <v>108</v>
      </c>
      <c r="S294" s="5" t="s">
        <v>108</v>
      </c>
      <c r="T294" s="5" t="s">
        <v>108</v>
      </c>
      <c r="U294" s="5" t="s">
        <v>108</v>
      </c>
      <c r="V294" s="5" t="s">
        <v>108</v>
      </c>
      <c r="W294" s="5" t="s">
        <v>108</v>
      </c>
      <c r="X294" s="5">
        <v>1907.0</v>
      </c>
      <c r="Y294" s="5" t="s">
        <v>108</v>
      </c>
      <c r="Z294" s="5" t="s">
        <v>108</v>
      </c>
      <c r="AA294" s="5" t="s">
        <v>108</v>
      </c>
      <c r="AB294" s="5" t="s">
        <v>108</v>
      </c>
      <c r="AC294" s="5" t="s">
        <v>2676</v>
      </c>
      <c r="AD294" s="5" t="s">
        <v>406</v>
      </c>
      <c r="AE294" s="5" t="s">
        <v>108</v>
      </c>
      <c r="AF294" s="5" t="s">
        <v>108</v>
      </c>
      <c r="AG294" s="5" t="s">
        <v>108</v>
      </c>
      <c r="AH294" s="5" t="s">
        <v>108</v>
      </c>
      <c r="AI294" s="28">
        <f t="shared" si="70"/>
        <v>60.96</v>
      </c>
      <c r="AJ294" s="22">
        <v>200.0</v>
      </c>
      <c r="AK294" s="24">
        <f t="shared" si="71"/>
        <v>66.66666667</v>
      </c>
      <c r="AL294" s="5" t="s">
        <v>108</v>
      </c>
      <c r="AM294" s="5">
        <v>1.0</v>
      </c>
      <c r="AN294" s="5" t="s">
        <v>108</v>
      </c>
      <c r="AO294" s="5" t="s">
        <v>108</v>
      </c>
      <c r="AP294" s="5" t="s">
        <v>108</v>
      </c>
      <c r="AQ294" s="5" t="s">
        <v>108</v>
      </c>
      <c r="AR294" s="5" t="s">
        <v>108</v>
      </c>
      <c r="AS294" s="5" t="s">
        <v>108</v>
      </c>
      <c r="AT294" s="5" t="s">
        <v>108</v>
      </c>
      <c r="AU294" s="5" t="s">
        <v>108</v>
      </c>
      <c r="AV294" s="5" t="s">
        <v>108</v>
      </c>
      <c r="AW294" s="5" t="s">
        <v>561</v>
      </c>
      <c r="AX294" s="5" t="s">
        <v>108</v>
      </c>
      <c r="AY294" s="5" t="s">
        <v>108</v>
      </c>
      <c r="AZ294" s="5" t="s">
        <v>108</v>
      </c>
      <c r="BA294" s="5" t="s">
        <v>108</v>
      </c>
      <c r="BB294" s="5" t="s">
        <v>108</v>
      </c>
      <c r="BC294" s="5" t="s">
        <v>108</v>
      </c>
      <c r="BD294" s="5" t="s">
        <v>108</v>
      </c>
      <c r="BE294" s="5" t="s">
        <v>108</v>
      </c>
      <c r="BF294" s="5" t="s">
        <v>108</v>
      </c>
      <c r="BG294" s="5" t="s">
        <v>108</v>
      </c>
      <c r="BH294" s="5" t="s">
        <v>108</v>
      </c>
      <c r="BI294" s="5" t="s">
        <v>108</v>
      </c>
      <c r="BJ294" s="5" t="s">
        <v>108</v>
      </c>
      <c r="BK294" s="5" t="s">
        <v>108</v>
      </c>
      <c r="BL294" s="5" t="s">
        <v>108</v>
      </c>
      <c r="BM294" s="5" t="s">
        <v>108</v>
      </c>
      <c r="BN294" s="5" t="s">
        <v>108</v>
      </c>
      <c r="BO294" s="5" t="s">
        <v>108</v>
      </c>
      <c r="BP294" s="5" t="s">
        <v>108</v>
      </c>
      <c r="BQ294" s="5" t="s">
        <v>108</v>
      </c>
      <c r="BR294" s="5" t="s">
        <v>108</v>
      </c>
      <c r="BS294" s="5" t="s">
        <v>108</v>
      </c>
      <c r="BT294" s="5" t="s">
        <v>108</v>
      </c>
      <c r="BU294" s="5" t="s">
        <v>2677</v>
      </c>
      <c r="BV294" s="5" t="s">
        <v>108</v>
      </c>
      <c r="BW294" s="5" t="s">
        <v>2678</v>
      </c>
      <c r="BX294" s="5" t="s">
        <v>122</v>
      </c>
      <c r="BY294" s="10" t="s">
        <v>108</v>
      </c>
      <c r="BZ294" s="10" t="s">
        <v>108</v>
      </c>
      <c r="CA294" s="5" t="s">
        <v>108</v>
      </c>
      <c r="CB294" s="5" t="s">
        <v>108</v>
      </c>
      <c r="CC294" s="5" t="s">
        <v>108</v>
      </c>
      <c r="CD294" s="5" t="s">
        <v>108</v>
      </c>
      <c r="CE294" s="5" t="s">
        <v>108</v>
      </c>
      <c r="CF294" s="5" t="s">
        <v>108</v>
      </c>
      <c r="CG294" s="5" t="s">
        <v>108</v>
      </c>
      <c r="CH294" s="5" t="s">
        <v>108</v>
      </c>
      <c r="CI294" s="5" t="s">
        <v>108</v>
      </c>
      <c r="CJ294" s="5" t="s">
        <v>108</v>
      </c>
      <c r="CK294" s="5" t="s">
        <v>108</v>
      </c>
      <c r="CL294" s="5" t="s">
        <v>108</v>
      </c>
      <c r="CM294" s="5" t="s">
        <v>108</v>
      </c>
      <c r="CN294" s="5" t="s">
        <v>108</v>
      </c>
      <c r="CO294" s="5" t="s">
        <v>108</v>
      </c>
      <c r="CP294" s="5" t="s">
        <v>108</v>
      </c>
      <c r="CQ294" s="5" t="s">
        <v>108</v>
      </c>
      <c r="CR294" s="5" t="s">
        <v>108</v>
      </c>
      <c r="CS294" s="5" t="s">
        <v>108</v>
      </c>
      <c r="CT294" s="5" t="s">
        <v>108</v>
      </c>
      <c r="CU294" s="5" t="s">
        <v>108</v>
      </c>
      <c r="CV294" s="5" t="s">
        <v>108</v>
      </c>
      <c r="CW294" s="5" t="s">
        <v>108</v>
      </c>
      <c r="CX294" s="5" t="s">
        <v>108</v>
      </c>
      <c r="CY294" s="13" t="s">
        <v>2679</v>
      </c>
      <c r="CZ294" s="6"/>
      <c r="DA294" s="6"/>
      <c r="DB294" s="6"/>
      <c r="DC294" s="6"/>
      <c r="DD294" s="6"/>
      <c r="DE294" s="6"/>
      <c r="DF294" s="6"/>
      <c r="DG294" s="6"/>
      <c r="DH294" s="6"/>
      <c r="DI294" s="6"/>
    </row>
    <row r="295">
      <c r="A295" s="5" t="s">
        <v>103</v>
      </c>
      <c r="B295" s="5" t="s">
        <v>1501</v>
      </c>
      <c r="C295" s="5" t="s">
        <v>2659</v>
      </c>
      <c r="D295" s="5">
        <v>682.0</v>
      </c>
      <c r="E295" s="5" t="s">
        <v>108</v>
      </c>
      <c r="F295" s="5">
        <v>1996.0</v>
      </c>
      <c r="G295" s="5" t="s">
        <v>138</v>
      </c>
      <c r="H295" s="5">
        <v>25.0</v>
      </c>
      <c r="I295" s="5" t="s">
        <v>139</v>
      </c>
      <c r="J295" s="5" t="s">
        <v>127</v>
      </c>
      <c r="K295" s="5" t="s">
        <v>202</v>
      </c>
      <c r="L295" s="5" t="s">
        <v>108</v>
      </c>
      <c r="M295" s="5" t="s">
        <v>108</v>
      </c>
      <c r="N295" s="5">
        <v>1.0</v>
      </c>
      <c r="O295" s="29" t="s">
        <v>2680</v>
      </c>
      <c r="P295" s="5" t="s">
        <v>2681</v>
      </c>
      <c r="Q295" s="5" t="s">
        <v>2675</v>
      </c>
      <c r="R295" s="5" t="s">
        <v>2682</v>
      </c>
      <c r="S295" s="5" t="s">
        <v>108</v>
      </c>
      <c r="T295" s="5" t="s">
        <v>108</v>
      </c>
      <c r="U295" s="5" t="s">
        <v>108</v>
      </c>
      <c r="V295" s="5" t="s">
        <v>108</v>
      </c>
      <c r="W295" s="5" t="s">
        <v>108</v>
      </c>
      <c r="X295" s="5">
        <v>410.0</v>
      </c>
      <c r="Y295" s="5" t="s">
        <v>108</v>
      </c>
      <c r="Z295" s="5" t="s">
        <v>108</v>
      </c>
      <c r="AA295" s="5" t="s">
        <v>144</v>
      </c>
      <c r="AB295" s="5">
        <v>96.0</v>
      </c>
      <c r="AC295" s="5" t="s">
        <v>287</v>
      </c>
      <c r="AD295" s="5" t="s">
        <v>406</v>
      </c>
      <c r="AE295" s="5" t="s">
        <v>108</v>
      </c>
      <c r="AF295" s="5" t="s">
        <v>108</v>
      </c>
      <c r="AG295" s="5" t="s">
        <v>108</v>
      </c>
      <c r="AH295" s="5" t="s">
        <v>108</v>
      </c>
      <c r="AI295" s="15" t="s">
        <v>108</v>
      </c>
      <c r="AJ295" s="22" t="s">
        <v>108</v>
      </c>
      <c r="AK295" s="25" t="s">
        <v>108</v>
      </c>
      <c r="AL295" s="5" t="s">
        <v>121</v>
      </c>
      <c r="AM295" s="5" t="s">
        <v>108</v>
      </c>
      <c r="AN295" s="5" t="s">
        <v>108</v>
      </c>
      <c r="AO295" s="5" t="s">
        <v>108</v>
      </c>
      <c r="AP295" s="5" t="s">
        <v>108</v>
      </c>
      <c r="AQ295" s="5" t="s">
        <v>108</v>
      </c>
      <c r="AR295" s="5" t="s">
        <v>108</v>
      </c>
      <c r="AS295" s="5" t="s">
        <v>108</v>
      </c>
      <c r="AT295" s="5" t="s">
        <v>108</v>
      </c>
      <c r="AU295" s="5" t="s">
        <v>108</v>
      </c>
      <c r="AV295" s="5" t="s">
        <v>108</v>
      </c>
      <c r="AW295" s="5" t="s">
        <v>108</v>
      </c>
      <c r="AX295" s="5" t="s">
        <v>108</v>
      </c>
      <c r="AY295" s="5" t="s">
        <v>108</v>
      </c>
      <c r="AZ295" s="5" t="s">
        <v>108</v>
      </c>
      <c r="BA295" s="5" t="s">
        <v>108</v>
      </c>
      <c r="BB295" s="5" t="s">
        <v>108</v>
      </c>
      <c r="BC295" s="5" t="s">
        <v>108</v>
      </c>
      <c r="BD295" s="5" t="s">
        <v>108</v>
      </c>
      <c r="BE295" s="5" t="s">
        <v>108</v>
      </c>
      <c r="BF295" s="5" t="s">
        <v>108</v>
      </c>
      <c r="BG295" s="5" t="s">
        <v>108</v>
      </c>
      <c r="BH295" s="5" t="s">
        <v>108</v>
      </c>
      <c r="BI295" s="5" t="s">
        <v>108</v>
      </c>
      <c r="BJ295" s="5" t="s">
        <v>108</v>
      </c>
      <c r="BK295" s="5" t="s">
        <v>108</v>
      </c>
      <c r="BL295" s="5" t="s">
        <v>108</v>
      </c>
      <c r="BM295" s="5" t="s">
        <v>108</v>
      </c>
      <c r="BN295" s="5" t="s">
        <v>108</v>
      </c>
      <c r="BO295" s="5" t="s">
        <v>108</v>
      </c>
      <c r="BP295" s="5" t="s">
        <v>108</v>
      </c>
      <c r="BQ295" s="5" t="s">
        <v>108</v>
      </c>
      <c r="BR295" s="5" t="s">
        <v>108</v>
      </c>
      <c r="BS295" s="5" t="s">
        <v>108</v>
      </c>
      <c r="BT295" s="5" t="s">
        <v>108</v>
      </c>
      <c r="BU295" s="5" t="s">
        <v>108</v>
      </c>
      <c r="BV295" s="5" t="s">
        <v>108</v>
      </c>
      <c r="BW295" s="5" t="s">
        <v>108</v>
      </c>
      <c r="BX295" s="5" t="s">
        <v>108</v>
      </c>
      <c r="BY295" s="10" t="s">
        <v>108</v>
      </c>
      <c r="BZ295" s="10" t="s">
        <v>108</v>
      </c>
      <c r="CA295" s="5" t="s">
        <v>2683</v>
      </c>
      <c r="CB295" s="5" t="s">
        <v>108</v>
      </c>
      <c r="CC295" s="5" t="s">
        <v>108</v>
      </c>
      <c r="CD295" s="5" t="s">
        <v>108</v>
      </c>
      <c r="CE295" s="5" t="s">
        <v>108</v>
      </c>
      <c r="CF295" s="5" t="s">
        <v>108</v>
      </c>
      <c r="CG295" s="5" t="s">
        <v>108</v>
      </c>
      <c r="CH295" s="5" t="s">
        <v>108</v>
      </c>
      <c r="CI295" s="5" t="s">
        <v>108</v>
      </c>
      <c r="CJ295" s="5" t="s">
        <v>108</v>
      </c>
      <c r="CK295" s="5" t="s">
        <v>108</v>
      </c>
      <c r="CL295" s="5" t="s">
        <v>108</v>
      </c>
      <c r="CM295" s="5" t="s">
        <v>108</v>
      </c>
      <c r="CN295" s="5" t="s">
        <v>108</v>
      </c>
      <c r="CO295" s="5" t="s">
        <v>108</v>
      </c>
      <c r="CP295" s="5" t="s">
        <v>108</v>
      </c>
      <c r="CQ295" s="5" t="s">
        <v>108</v>
      </c>
      <c r="CR295" s="5" t="s">
        <v>108</v>
      </c>
      <c r="CS295" s="5" t="s">
        <v>108</v>
      </c>
      <c r="CT295" s="5" t="s">
        <v>108</v>
      </c>
      <c r="CU295" s="5" t="s">
        <v>108</v>
      </c>
      <c r="CV295" s="5" t="s">
        <v>108</v>
      </c>
      <c r="CW295" s="5" t="s">
        <v>108</v>
      </c>
      <c r="CX295" s="5" t="s">
        <v>108</v>
      </c>
      <c r="CY295" s="13" t="s">
        <v>2684</v>
      </c>
      <c r="CZ295" s="6"/>
      <c r="DA295" s="6"/>
      <c r="DB295" s="6"/>
      <c r="DC295" s="6"/>
      <c r="DD295" s="6"/>
      <c r="DE295" s="6"/>
      <c r="DF295" s="6"/>
      <c r="DG295" s="6"/>
      <c r="DH295" s="6"/>
      <c r="DI295" s="6"/>
    </row>
    <row r="296">
      <c r="A296" s="5" t="s">
        <v>103</v>
      </c>
      <c r="B296" s="5" t="s">
        <v>1501</v>
      </c>
      <c r="C296" s="5" t="s">
        <v>2659</v>
      </c>
      <c r="D296" s="5">
        <v>455.0</v>
      </c>
      <c r="E296" s="5" t="s">
        <v>108</v>
      </c>
      <c r="F296" s="5">
        <v>1998.0</v>
      </c>
      <c r="G296" s="5" t="s">
        <v>200</v>
      </c>
      <c r="H296" s="5" t="s">
        <v>108</v>
      </c>
      <c r="I296" s="5" t="s">
        <v>153</v>
      </c>
      <c r="J296" s="5" t="s">
        <v>127</v>
      </c>
      <c r="K296" s="5" t="s">
        <v>628</v>
      </c>
      <c r="L296" s="5" t="s">
        <v>202</v>
      </c>
      <c r="M296" s="5" t="s">
        <v>329</v>
      </c>
      <c r="N296" s="5">
        <v>1.0</v>
      </c>
      <c r="O296" s="29" t="s">
        <v>2685</v>
      </c>
      <c r="P296" s="5" t="s">
        <v>2686</v>
      </c>
      <c r="Q296" s="5" t="s">
        <v>2687</v>
      </c>
      <c r="R296" s="5" t="s">
        <v>2688</v>
      </c>
      <c r="S296" s="5" t="s">
        <v>2689</v>
      </c>
      <c r="T296" s="5">
        <v>42.468588</v>
      </c>
      <c r="U296" s="5">
        <v>-122.271803</v>
      </c>
      <c r="V296" s="5" t="s">
        <v>108</v>
      </c>
      <c r="W296" s="5">
        <v>5771.0</v>
      </c>
      <c r="X296" s="5">
        <v>1507.0</v>
      </c>
      <c r="Y296" s="5">
        <v>85.0</v>
      </c>
      <c r="Z296" s="5" t="s">
        <v>170</v>
      </c>
      <c r="AA296" s="5" t="s">
        <v>108</v>
      </c>
      <c r="AB296" s="5" t="s">
        <v>108</v>
      </c>
      <c r="AC296" s="5" t="s">
        <v>572</v>
      </c>
      <c r="AD296" s="5" t="s">
        <v>406</v>
      </c>
      <c r="AE296" s="5" t="s">
        <v>108</v>
      </c>
      <c r="AF296" s="5" t="s">
        <v>108</v>
      </c>
      <c r="AG296" s="5" t="s">
        <v>108</v>
      </c>
      <c r="AH296" s="5" t="s">
        <v>108</v>
      </c>
      <c r="AI296" s="28">
        <f t="shared" ref="AI296:AI297" si="72">CONVERT(AJ296, "ft", "m")</f>
        <v>3.048</v>
      </c>
      <c r="AJ296" s="22">
        <v>10.0</v>
      </c>
      <c r="AK296" s="24">
        <f t="shared" ref="AK296:AK297" si="73">CONVERT(AJ296, "ft", "yd")</f>
        <v>3.333333333</v>
      </c>
      <c r="AL296" s="5" t="s">
        <v>108</v>
      </c>
      <c r="AM296" s="5" t="s">
        <v>108</v>
      </c>
      <c r="AN296" s="5" t="s">
        <v>108</v>
      </c>
      <c r="AO296" s="5" t="s">
        <v>108</v>
      </c>
      <c r="AP296" s="5" t="s">
        <v>108</v>
      </c>
      <c r="AQ296" s="5" t="s">
        <v>108</v>
      </c>
      <c r="AR296" s="5" t="s">
        <v>108</v>
      </c>
      <c r="AS296" s="5" t="s">
        <v>108</v>
      </c>
      <c r="AT296" s="5" t="s">
        <v>108</v>
      </c>
      <c r="AU296" s="5" t="s">
        <v>108</v>
      </c>
      <c r="AV296" s="5" t="s">
        <v>108</v>
      </c>
      <c r="AW296" s="5" t="s">
        <v>108</v>
      </c>
      <c r="AX296" s="5" t="s">
        <v>108</v>
      </c>
      <c r="AY296" s="5" t="s">
        <v>108</v>
      </c>
      <c r="AZ296" s="5" t="s">
        <v>108</v>
      </c>
      <c r="BA296" s="5" t="s">
        <v>108</v>
      </c>
      <c r="BB296" s="5" t="s">
        <v>108</v>
      </c>
      <c r="BC296" s="5" t="s">
        <v>108</v>
      </c>
      <c r="BD296" s="5" t="s">
        <v>108</v>
      </c>
      <c r="BE296" s="5" t="s">
        <v>108</v>
      </c>
      <c r="BF296" s="5" t="s">
        <v>108</v>
      </c>
      <c r="BG296" s="5" t="s">
        <v>108</v>
      </c>
      <c r="BH296" s="5" t="s">
        <v>108</v>
      </c>
      <c r="BI296" s="5" t="s">
        <v>108</v>
      </c>
      <c r="BJ296" s="5" t="s">
        <v>108</v>
      </c>
      <c r="BK296" s="5" t="s">
        <v>108</v>
      </c>
      <c r="BL296" s="5" t="s">
        <v>108</v>
      </c>
      <c r="BM296" s="5" t="s">
        <v>108</v>
      </c>
      <c r="BN296" s="5" t="s">
        <v>108</v>
      </c>
      <c r="BO296" s="5" t="s">
        <v>108</v>
      </c>
      <c r="BP296" s="5" t="s">
        <v>108</v>
      </c>
      <c r="BQ296" s="5" t="s">
        <v>108</v>
      </c>
      <c r="BR296" s="5" t="s">
        <v>121</v>
      </c>
      <c r="BS296" s="5" t="s">
        <v>108</v>
      </c>
      <c r="BT296" s="5" t="s">
        <v>108</v>
      </c>
      <c r="BU296" s="5" t="s">
        <v>329</v>
      </c>
      <c r="BV296" s="5" t="s">
        <v>108</v>
      </c>
      <c r="BW296" s="5" t="s">
        <v>108</v>
      </c>
      <c r="BX296" s="5" t="s">
        <v>108</v>
      </c>
      <c r="BY296" s="10" t="s">
        <v>108</v>
      </c>
      <c r="BZ296" s="10" t="s">
        <v>108</v>
      </c>
      <c r="CA296" s="5" t="s">
        <v>1049</v>
      </c>
      <c r="CB296" s="5" t="s">
        <v>121</v>
      </c>
      <c r="CC296" s="5" t="s">
        <v>108</v>
      </c>
      <c r="CD296" s="5" t="s">
        <v>108</v>
      </c>
      <c r="CE296" s="5" t="s">
        <v>108</v>
      </c>
      <c r="CF296" s="5" t="s">
        <v>108</v>
      </c>
      <c r="CG296" s="5" t="s">
        <v>108</v>
      </c>
      <c r="CH296" s="5" t="s">
        <v>108</v>
      </c>
      <c r="CI296" s="5" t="s">
        <v>108</v>
      </c>
      <c r="CJ296" s="5" t="s">
        <v>108</v>
      </c>
      <c r="CK296" s="5" t="s">
        <v>108</v>
      </c>
      <c r="CL296" s="5" t="s">
        <v>108</v>
      </c>
      <c r="CM296" s="5" t="s">
        <v>108</v>
      </c>
      <c r="CN296" s="5" t="s">
        <v>108</v>
      </c>
      <c r="CO296" s="5" t="s">
        <v>108</v>
      </c>
      <c r="CP296" s="5" t="s">
        <v>108</v>
      </c>
      <c r="CQ296" s="5" t="s">
        <v>108</v>
      </c>
      <c r="CR296" s="5" t="s">
        <v>108</v>
      </c>
      <c r="CS296" s="5" t="s">
        <v>2690</v>
      </c>
      <c r="CT296" s="29" t="s">
        <v>2691</v>
      </c>
      <c r="CU296" s="5" t="s">
        <v>121</v>
      </c>
      <c r="CV296" s="5" t="s">
        <v>108</v>
      </c>
      <c r="CW296" s="5" t="s">
        <v>108</v>
      </c>
      <c r="CX296" s="5" t="s">
        <v>108</v>
      </c>
      <c r="CY296" s="13" t="s">
        <v>2692</v>
      </c>
      <c r="CZ296" s="6"/>
      <c r="DA296" s="6"/>
      <c r="DB296" s="6"/>
      <c r="DC296" s="6"/>
      <c r="DD296" s="6"/>
      <c r="DE296" s="6"/>
      <c r="DF296" s="6"/>
      <c r="DG296" s="6"/>
      <c r="DH296" s="6"/>
      <c r="DI296" s="6"/>
    </row>
    <row r="297">
      <c r="A297" s="5" t="s">
        <v>103</v>
      </c>
      <c r="B297" s="5" t="s">
        <v>1501</v>
      </c>
      <c r="C297" s="5" t="s">
        <v>2659</v>
      </c>
      <c r="D297" s="5">
        <v>9352.0</v>
      </c>
      <c r="E297" s="5" t="s">
        <v>106</v>
      </c>
      <c r="F297" s="5">
        <v>2004.0</v>
      </c>
      <c r="G297" s="5" t="s">
        <v>138</v>
      </c>
      <c r="H297" s="5">
        <v>19.0</v>
      </c>
      <c r="I297" s="5" t="s">
        <v>139</v>
      </c>
      <c r="J297" s="5" t="s">
        <v>110</v>
      </c>
      <c r="K297" s="5" t="s">
        <v>111</v>
      </c>
      <c r="L297" s="5" t="s">
        <v>108</v>
      </c>
      <c r="M297" s="5" t="s">
        <v>218</v>
      </c>
      <c r="N297" s="5">
        <v>1.0</v>
      </c>
      <c r="O297" s="29" t="s">
        <v>2693</v>
      </c>
      <c r="P297" s="5" t="s">
        <v>2694</v>
      </c>
      <c r="Q297" s="5" t="s">
        <v>2695</v>
      </c>
      <c r="R297" s="5" t="s">
        <v>2270</v>
      </c>
      <c r="S297" s="5" t="s">
        <v>108</v>
      </c>
      <c r="T297" s="5">
        <v>43.088651</v>
      </c>
      <c r="U297" s="25">
        <v>-122.019819</v>
      </c>
      <c r="V297" s="5" t="s">
        <v>108</v>
      </c>
      <c r="W297" s="5" t="s">
        <v>108</v>
      </c>
      <c r="X297" s="5">
        <v>1800.0</v>
      </c>
      <c r="Y297" s="5" t="s">
        <v>108</v>
      </c>
      <c r="Z297" s="5" t="s">
        <v>820</v>
      </c>
      <c r="AA297" s="5" t="s">
        <v>159</v>
      </c>
      <c r="AB297" s="5">
        <v>26.0</v>
      </c>
      <c r="AC297" s="5" t="s">
        <v>287</v>
      </c>
      <c r="AD297" s="5" t="s">
        <v>406</v>
      </c>
      <c r="AE297" s="5" t="s">
        <v>108</v>
      </c>
      <c r="AF297" s="5" t="s">
        <v>108</v>
      </c>
      <c r="AG297" s="5" t="s">
        <v>108</v>
      </c>
      <c r="AH297" s="5" t="s">
        <v>108</v>
      </c>
      <c r="AI297" s="28">
        <f t="shared" si="72"/>
        <v>45.72</v>
      </c>
      <c r="AJ297" s="22">
        <v>150.0</v>
      </c>
      <c r="AK297" s="24">
        <f t="shared" si="73"/>
        <v>50</v>
      </c>
      <c r="AL297" s="5" t="s">
        <v>108</v>
      </c>
      <c r="AM297" s="5">
        <v>1.0</v>
      </c>
      <c r="AN297" s="5" t="s">
        <v>108</v>
      </c>
      <c r="AO297" s="5" t="s">
        <v>108</v>
      </c>
      <c r="AP297" s="5" t="s">
        <v>108</v>
      </c>
      <c r="AQ297" s="5" t="s">
        <v>108</v>
      </c>
      <c r="AR297" s="5" t="s">
        <v>108</v>
      </c>
      <c r="AS297" s="5" t="s">
        <v>108</v>
      </c>
      <c r="AT297" s="5" t="s">
        <v>108</v>
      </c>
      <c r="AU297" s="5" t="s">
        <v>108</v>
      </c>
      <c r="AV297" s="5" t="s">
        <v>108</v>
      </c>
      <c r="AW297" s="5" t="s">
        <v>173</v>
      </c>
      <c r="AX297" s="5" t="s">
        <v>108</v>
      </c>
      <c r="AY297" s="5" t="s">
        <v>108</v>
      </c>
      <c r="AZ297" s="5" t="s">
        <v>108</v>
      </c>
      <c r="BA297" s="5" t="s">
        <v>108</v>
      </c>
      <c r="BB297" s="5" t="s">
        <v>108</v>
      </c>
      <c r="BC297" s="5" t="s">
        <v>108</v>
      </c>
      <c r="BD297" s="5" t="s">
        <v>108</v>
      </c>
      <c r="BE297" s="5" t="s">
        <v>108</v>
      </c>
      <c r="BF297" s="5" t="s">
        <v>108</v>
      </c>
      <c r="BG297" s="5" t="s">
        <v>108</v>
      </c>
      <c r="BH297" s="5" t="s">
        <v>108</v>
      </c>
      <c r="BI297" s="5" t="s">
        <v>108</v>
      </c>
      <c r="BJ297" s="5" t="s">
        <v>108</v>
      </c>
      <c r="BK297" s="5" t="s">
        <v>108</v>
      </c>
      <c r="BL297" s="5" t="s">
        <v>108</v>
      </c>
      <c r="BM297" s="5" t="s">
        <v>108</v>
      </c>
      <c r="BN297" s="5" t="s">
        <v>108</v>
      </c>
      <c r="BO297" s="5" t="s">
        <v>108</v>
      </c>
      <c r="BP297" s="5" t="s">
        <v>108</v>
      </c>
      <c r="BQ297" s="5" t="s">
        <v>108</v>
      </c>
      <c r="BR297" s="5" t="s">
        <v>108</v>
      </c>
      <c r="BS297" s="5" t="s">
        <v>108</v>
      </c>
      <c r="BT297" s="5" t="s">
        <v>108</v>
      </c>
      <c r="BU297" s="5" t="s">
        <v>218</v>
      </c>
      <c r="BV297" s="5" t="s">
        <v>108</v>
      </c>
      <c r="BW297" s="5" t="s">
        <v>2696</v>
      </c>
      <c r="BX297" s="5" t="s">
        <v>122</v>
      </c>
      <c r="BY297" s="10" t="s">
        <v>108</v>
      </c>
      <c r="BZ297" s="10" t="s">
        <v>108</v>
      </c>
      <c r="CA297" s="5" t="s">
        <v>108</v>
      </c>
      <c r="CB297" s="5" t="s">
        <v>108</v>
      </c>
      <c r="CC297" s="5" t="s">
        <v>108</v>
      </c>
      <c r="CD297" s="5" t="s">
        <v>108</v>
      </c>
      <c r="CE297" s="5" t="s">
        <v>108</v>
      </c>
      <c r="CF297" s="5" t="s">
        <v>108</v>
      </c>
      <c r="CG297" s="5" t="s">
        <v>108</v>
      </c>
      <c r="CH297" s="5" t="s">
        <v>108</v>
      </c>
      <c r="CI297" s="5" t="s">
        <v>108</v>
      </c>
      <c r="CJ297" s="5" t="s">
        <v>108</v>
      </c>
      <c r="CK297" s="5" t="s">
        <v>108</v>
      </c>
      <c r="CL297" s="5" t="s">
        <v>108</v>
      </c>
      <c r="CM297" s="5" t="s">
        <v>108</v>
      </c>
      <c r="CN297" s="5" t="s">
        <v>108</v>
      </c>
      <c r="CO297" s="5" t="s">
        <v>108</v>
      </c>
      <c r="CP297" s="5" t="s">
        <v>108</v>
      </c>
      <c r="CQ297" s="5" t="s">
        <v>108</v>
      </c>
      <c r="CR297" s="5" t="s">
        <v>108</v>
      </c>
      <c r="CS297" s="5" t="s">
        <v>108</v>
      </c>
      <c r="CT297" s="29" t="s">
        <v>2697</v>
      </c>
      <c r="CU297" s="5" t="s">
        <v>121</v>
      </c>
      <c r="CV297" s="5" t="s">
        <v>108</v>
      </c>
      <c r="CW297" s="5" t="s">
        <v>108</v>
      </c>
      <c r="CX297" s="5" t="s">
        <v>108</v>
      </c>
      <c r="CY297" s="13" t="s">
        <v>2698</v>
      </c>
      <c r="CZ297" s="6"/>
      <c r="DA297" s="6"/>
      <c r="DB297" s="6"/>
      <c r="DC297" s="6"/>
      <c r="DD297" s="6"/>
      <c r="DE297" s="6"/>
      <c r="DF297" s="6"/>
      <c r="DG297" s="6"/>
      <c r="DH297" s="6"/>
      <c r="DI297" s="6"/>
    </row>
    <row r="298">
      <c r="A298" s="5" t="s">
        <v>103</v>
      </c>
      <c r="B298" s="5" t="s">
        <v>1501</v>
      </c>
      <c r="C298" s="5" t="s">
        <v>2659</v>
      </c>
      <c r="D298" s="5">
        <v>13597.0</v>
      </c>
      <c r="E298" s="5" t="s">
        <v>108</v>
      </c>
      <c r="F298" s="5">
        <v>2006.0</v>
      </c>
      <c r="G298" s="5" t="s">
        <v>400</v>
      </c>
      <c r="H298" s="5" t="s">
        <v>108</v>
      </c>
      <c r="I298" s="5" t="s">
        <v>109</v>
      </c>
      <c r="J298" s="5" t="s">
        <v>127</v>
      </c>
      <c r="K298" s="5" t="s">
        <v>202</v>
      </c>
      <c r="L298" s="5" t="s">
        <v>108</v>
      </c>
      <c r="M298" s="5" t="s">
        <v>108</v>
      </c>
      <c r="N298" s="5">
        <v>1.0</v>
      </c>
      <c r="O298" s="29" t="s">
        <v>2699</v>
      </c>
      <c r="P298" s="5" t="s">
        <v>2700</v>
      </c>
      <c r="Q298" s="5" t="s">
        <v>2687</v>
      </c>
      <c r="R298" s="5" t="s">
        <v>2701</v>
      </c>
      <c r="S298" s="5" t="s">
        <v>108</v>
      </c>
      <c r="T298" s="5">
        <v>42.269032</v>
      </c>
      <c r="U298" s="5">
        <v>-121.87988</v>
      </c>
      <c r="V298" s="5" t="s">
        <v>108</v>
      </c>
      <c r="W298" s="5">
        <v>4188.0</v>
      </c>
      <c r="X298" s="5">
        <v>2300.0</v>
      </c>
      <c r="Y298" s="5" t="s">
        <v>108</v>
      </c>
      <c r="Z298" s="5" t="s">
        <v>264</v>
      </c>
      <c r="AA298" s="5" t="s">
        <v>108</v>
      </c>
      <c r="AB298" s="5" t="s">
        <v>108</v>
      </c>
      <c r="AC298" s="5" t="s">
        <v>2702</v>
      </c>
      <c r="AD298" s="5" t="s">
        <v>2703</v>
      </c>
      <c r="AE298" s="5" t="s">
        <v>108</v>
      </c>
      <c r="AF298" s="5" t="s">
        <v>121</v>
      </c>
      <c r="AG298" s="5" t="s">
        <v>108</v>
      </c>
      <c r="AH298" s="5" t="s">
        <v>108</v>
      </c>
      <c r="AI298" s="5" t="s">
        <v>108</v>
      </c>
      <c r="AJ298" s="5" t="s">
        <v>108</v>
      </c>
      <c r="AK298" s="5" t="s">
        <v>108</v>
      </c>
      <c r="AL298" s="5" t="s">
        <v>108</v>
      </c>
      <c r="AM298" s="5" t="s">
        <v>108</v>
      </c>
      <c r="AN298" s="5" t="s">
        <v>108</v>
      </c>
      <c r="AO298" s="5" t="s">
        <v>108</v>
      </c>
      <c r="AP298" s="5" t="s">
        <v>108</v>
      </c>
      <c r="AQ298" s="5" t="s">
        <v>108</v>
      </c>
      <c r="AR298" s="5" t="s">
        <v>108</v>
      </c>
      <c r="AS298" s="5" t="s">
        <v>108</v>
      </c>
      <c r="AT298" s="5" t="s">
        <v>108</v>
      </c>
      <c r="AU298" s="5" t="s">
        <v>108</v>
      </c>
      <c r="AV298" s="5" t="s">
        <v>108</v>
      </c>
      <c r="AW298" s="5" t="s">
        <v>108</v>
      </c>
      <c r="AX298" s="5" t="s">
        <v>108</v>
      </c>
      <c r="AY298" s="5" t="s">
        <v>108</v>
      </c>
      <c r="AZ298" s="5" t="s">
        <v>108</v>
      </c>
      <c r="BA298" s="5" t="s">
        <v>108</v>
      </c>
      <c r="BB298" s="5" t="s">
        <v>108</v>
      </c>
      <c r="BC298" s="5" t="s">
        <v>108</v>
      </c>
      <c r="BD298" s="5" t="s">
        <v>108</v>
      </c>
      <c r="BE298" s="5" t="s">
        <v>108</v>
      </c>
      <c r="BF298" s="5" t="s">
        <v>108</v>
      </c>
      <c r="BG298" s="5" t="s">
        <v>108</v>
      </c>
      <c r="BH298" s="5" t="s">
        <v>108</v>
      </c>
      <c r="BI298" s="5" t="s">
        <v>108</v>
      </c>
      <c r="BJ298" s="5" t="s">
        <v>108</v>
      </c>
      <c r="BK298" s="5" t="s">
        <v>108</v>
      </c>
      <c r="BL298" s="5" t="s">
        <v>108</v>
      </c>
      <c r="BM298" s="5" t="s">
        <v>108</v>
      </c>
      <c r="BN298" s="5" t="s">
        <v>108</v>
      </c>
      <c r="BO298" s="5" t="s">
        <v>108</v>
      </c>
      <c r="BP298" s="5" t="s">
        <v>108</v>
      </c>
      <c r="BQ298" s="5" t="s">
        <v>108</v>
      </c>
      <c r="BR298" s="5" t="s">
        <v>108</v>
      </c>
      <c r="BS298" s="5" t="s">
        <v>108</v>
      </c>
      <c r="BT298" s="5" t="s">
        <v>108</v>
      </c>
      <c r="BU298" s="5" t="s">
        <v>108</v>
      </c>
      <c r="BV298" s="5" t="s">
        <v>108</v>
      </c>
      <c r="BW298" s="5" t="s">
        <v>108</v>
      </c>
      <c r="BX298" s="5" t="s">
        <v>108</v>
      </c>
      <c r="BY298" s="10" t="s">
        <v>108</v>
      </c>
      <c r="BZ298" s="10" t="s">
        <v>108</v>
      </c>
      <c r="CA298" s="5" t="s">
        <v>1314</v>
      </c>
      <c r="CB298" s="5" t="s">
        <v>108</v>
      </c>
      <c r="CC298" s="5" t="s">
        <v>108</v>
      </c>
      <c r="CD298" s="5" t="s">
        <v>108</v>
      </c>
      <c r="CE298" s="5" t="s">
        <v>108</v>
      </c>
      <c r="CF298" s="5" t="s">
        <v>108</v>
      </c>
      <c r="CG298" s="5" t="s">
        <v>108</v>
      </c>
      <c r="CH298" s="5" t="s">
        <v>108</v>
      </c>
      <c r="CI298" s="5" t="s">
        <v>108</v>
      </c>
      <c r="CJ298" s="5" t="s">
        <v>108</v>
      </c>
      <c r="CK298" s="5" t="s">
        <v>108</v>
      </c>
      <c r="CL298" s="5" t="s">
        <v>108</v>
      </c>
      <c r="CM298" s="5" t="s">
        <v>108</v>
      </c>
      <c r="CN298" s="5" t="s">
        <v>108</v>
      </c>
      <c r="CO298" s="5" t="s">
        <v>108</v>
      </c>
      <c r="CP298" s="5" t="s">
        <v>108</v>
      </c>
      <c r="CQ298" s="5" t="s">
        <v>108</v>
      </c>
      <c r="CR298" s="5" t="s">
        <v>108</v>
      </c>
      <c r="CS298" s="5" t="s">
        <v>2704</v>
      </c>
      <c r="CT298" s="5" t="s">
        <v>108</v>
      </c>
      <c r="CU298" s="5" t="s">
        <v>121</v>
      </c>
      <c r="CV298" s="5" t="s">
        <v>108</v>
      </c>
      <c r="CW298" s="5" t="s">
        <v>108</v>
      </c>
      <c r="CX298" s="5" t="s">
        <v>108</v>
      </c>
      <c r="CY298" s="13" t="s">
        <v>2705</v>
      </c>
      <c r="CZ298" s="6"/>
      <c r="DA298" s="6"/>
      <c r="DB298" s="6"/>
      <c r="DC298" s="6"/>
      <c r="DD298" s="6"/>
      <c r="DE298" s="6"/>
      <c r="DF298" s="6"/>
      <c r="DG298" s="6"/>
      <c r="DH298" s="6"/>
      <c r="DI298" s="6"/>
    </row>
    <row r="299">
      <c r="A299" s="5" t="s">
        <v>103</v>
      </c>
      <c r="B299" s="5" t="s">
        <v>1501</v>
      </c>
      <c r="C299" s="5" t="s">
        <v>2659</v>
      </c>
      <c r="D299" s="5">
        <v>27087.0</v>
      </c>
      <c r="E299" s="5" t="s">
        <v>2706</v>
      </c>
      <c r="F299" s="5">
        <v>2009.0</v>
      </c>
      <c r="G299" s="5" t="s">
        <v>126</v>
      </c>
      <c r="H299" s="5">
        <v>10.0</v>
      </c>
      <c r="I299" s="5" t="s">
        <v>109</v>
      </c>
      <c r="J299" s="5" t="s">
        <v>110</v>
      </c>
      <c r="K299" s="5" t="s">
        <v>111</v>
      </c>
      <c r="L299" s="5" t="s">
        <v>108</v>
      </c>
      <c r="M299" s="5" t="s">
        <v>218</v>
      </c>
      <c r="N299" s="5">
        <v>4.0</v>
      </c>
      <c r="O299" s="29" t="s">
        <v>2707</v>
      </c>
      <c r="P299" s="5" t="s">
        <v>2708</v>
      </c>
      <c r="Q299" s="5" t="s">
        <v>2709</v>
      </c>
      <c r="R299" s="5" t="s">
        <v>2710</v>
      </c>
      <c r="S299" s="5" t="s">
        <v>108</v>
      </c>
      <c r="T299" s="5">
        <v>42.324817</v>
      </c>
      <c r="U299" s="5">
        <v>-121.397955</v>
      </c>
      <c r="V299" s="5" t="s">
        <v>108</v>
      </c>
      <c r="W299" s="5">
        <v>4764.0</v>
      </c>
      <c r="X299" s="5">
        <v>1845.0</v>
      </c>
      <c r="Y299" s="5">
        <v>5.0</v>
      </c>
      <c r="Z299" s="5" t="s">
        <v>170</v>
      </c>
      <c r="AA299" s="5" t="s">
        <v>223</v>
      </c>
      <c r="AB299" s="5">
        <v>34.0</v>
      </c>
      <c r="AC299" s="5" t="s">
        <v>2711</v>
      </c>
      <c r="AD299" s="5" t="s">
        <v>2664</v>
      </c>
      <c r="AE299" s="5" t="s">
        <v>108</v>
      </c>
      <c r="AF299" s="5" t="s">
        <v>108</v>
      </c>
      <c r="AG299" s="5" t="s">
        <v>108</v>
      </c>
      <c r="AH299" s="5" t="s">
        <v>108</v>
      </c>
      <c r="AI299" s="28">
        <f>CONVERT(AJ299, "ft", "m")</f>
        <v>45.72</v>
      </c>
      <c r="AJ299" s="22">
        <v>150.0</v>
      </c>
      <c r="AK299" s="24">
        <f>CONVERT(AJ299, "ft", "yd")</f>
        <v>50</v>
      </c>
      <c r="AL299" s="5" t="s">
        <v>108</v>
      </c>
      <c r="AM299" s="5">
        <v>1.0</v>
      </c>
      <c r="AN299" s="5">
        <v>8.5</v>
      </c>
      <c r="AO299" s="5" t="s">
        <v>108</v>
      </c>
      <c r="AP299" s="5" t="s">
        <v>108</v>
      </c>
      <c r="AQ299" s="5" t="s">
        <v>108</v>
      </c>
      <c r="AR299" s="5" t="s">
        <v>108</v>
      </c>
      <c r="AS299" s="5" t="s">
        <v>108</v>
      </c>
      <c r="AT299" s="5" t="s">
        <v>108</v>
      </c>
      <c r="AU299" s="5" t="s">
        <v>108</v>
      </c>
      <c r="AV299" s="5" t="s">
        <v>108</v>
      </c>
      <c r="AW299" s="5" t="s">
        <v>173</v>
      </c>
      <c r="AX299" s="5" t="s">
        <v>108</v>
      </c>
      <c r="AY299" s="5" t="s">
        <v>108</v>
      </c>
      <c r="AZ299" s="5" t="s">
        <v>108</v>
      </c>
      <c r="BA299" s="5" t="s">
        <v>108</v>
      </c>
      <c r="BB299" s="5" t="s">
        <v>108</v>
      </c>
      <c r="BC299" s="5" t="s">
        <v>108</v>
      </c>
      <c r="BD299" s="5" t="s">
        <v>108</v>
      </c>
      <c r="BE299" s="5" t="s">
        <v>108</v>
      </c>
      <c r="BF299" s="5" t="s">
        <v>108</v>
      </c>
      <c r="BG299" s="5" t="s">
        <v>108</v>
      </c>
      <c r="BH299" s="5" t="s">
        <v>108</v>
      </c>
      <c r="BI299" s="5" t="s">
        <v>108</v>
      </c>
      <c r="BJ299" s="5" t="s">
        <v>108</v>
      </c>
      <c r="BK299" s="5" t="s">
        <v>108</v>
      </c>
      <c r="BL299" s="5" t="s">
        <v>108</v>
      </c>
      <c r="BM299" s="5" t="s">
        <v>108</v>
      </c>
      <c r="BN299" s="5" t="s">
        <v>108</v>
      </c>
      <c r="BO299" s="5" t="s">
        <v>108</v>
      </c>
      <c r="BP299" s="5" t="s">
        <v>108</v>
      </c>
      <c r="BQ299" s="5" t="s">
        <v>108</v>
      </c>
      <c r="BR299" s="5" t="s">
        <v>108</v>
      </c>
      <c r="BS299" s="5" t="s">
        <v>108</v>
      </c>
      <c r="BT299" s="5" t="s">
        <v>108</v>
      </c>
      <c r="BU299" s="5" t="s">
        <v>218</v>
      </c>
      <c r="BV299" s="5" t="s">
        <v>108</v>
      </c>
      <c r="BW299" s="5" t="s">
        <v>197</v>
      </c>
      <c r="BX299" s="5" t="s">
        <v>122</v>
      </c>
      <c r="BY299" s="10" t="s">
        <v>108</v>
      </c>
      <c r="BZ299" s="5" t="s">
        <v>121</v>
      </c>
      <c r="CA299" s="5" t="s">
        <v>108</v>
      </c>
      <c r="CB299" s="5" t="s">
        <v>108</v>
      </c>
      <c r="CC299" s="5" t="s">
        <v>108</v>
      </c>
      <c r="CD299" s="5" t="s">
        <v>108</v>
      </c>
      <c r="CE299" s="5" t="s">
        <v>108</v>
      </c>
      <c r="CF299" s="5" t="s">
        <v>108</v>
      </c>
      <c r="CG299" s="5" t="s">
        <v>108</v>
      </c>
      <c r="CH299" s="5" t="s">
        <v>108</v>
      </c>
      <c r="CI299" s="5" t="s">
        <v>108</v>
      </c>
      <c r="CJ299" s="5" t="s">
        <v>108</v>
      </c>
      <c r="CK299" s="5" t="s">
        <v>108</v>
      </c>
      <c r="CL299" s="5" t="s">
        <v>108</v>
      </c>
      <c r="CM299" s="5" t="s">
        <v>108</v>
      </c>
      <c r="CN299" s="5" t="s">
        <v>108</v>
      </c>
      <c r="CO299" s="5" t="s">
        <v>108</v>
      </c>
      <c r="CP299" s="5" t="s">
        <v>108</v>
      </c>
      <c r="CQ299" s="5" t="s">
        <v>108</v>
      </c>
      <c r="CR299" s="5">
        <v>10.0</v>
      </c>
      <c r="CS299" s="5" t="s">
        <v>2712</v>
      </c>
      <c r="CT299" s="29" t="s">
        <v>2713</v>
      </c>
      <c r="CU299" s="5" t="s">
        <v>121</v>
      </c>
      <c r="CV299" s="5" t="s">
        <v>108</v>
      </c>
      <c r="CW299" s="5" t="s">
        <v>108</v>
      </c>
      <c r="CX299" s="5" t="s">
        <v>108</v>
      </c>
      <c r="CY299" s="13" t="s">
        <v>2714</v>
      </c>
      <c r="CZ299" s="6"/>
      <c r="DA299" s="6"/>
      <c r="DB299" s="6"/>
      <c r="DC299" s="6"/>
      <c r="DD299" s="6"/>
      <c r="DE299" s="6"/>
      <c r="DF299" s="6"/>
      <c r="DG299" s="6"/>
      <c r="DH299" s="6"/>
      <c r="DI299" s="6"/>
    </row>
    <row r="300">
      <c r="A300" s="5" t="s">
        <v>103</v>
      </c>
      <c r="B300" s="5" t="s">
        <v>1501</v>
      </c>
      <c r="C300" s="5" t="s">
        <v>2715</v>
      </c>
      <c r="D300" s="5">
        <v>684.0</v>
      </c>
      <c r="E300" s="5" t="s">
        <v>108</v>
      </c>
      <c r="F300" s="5">
        <v>1999.0</v>
      </c>
      <c r="G300" s="5" t="s">
        <v>497</v>
      </c>
      <c r="H300" s="5" t="s">
        <v>108</v>
      </c>
      <c r="I300" s="5" t="s">
        <v>139</v>
      </c>
      <c r="J300" s="5" t="s">
        <v>127</v>
      </c>
      <c r="K300" s="5" t="s">
        <v>154</v>
      </c>
      <c r="L300" s="5" t="s">
        <v>108</v>
      </c>
      <c r="M300" s="5" t="s">
        <v>108</v>
      </c>
      <c r="N300" s="5">
        <v>1.0</v>
      </c>
      <c r="O300" s="29" t="s">
        <v>2716</v>
      </c>
      <c r="P300" s="5" t="s">
        <v>2717</v>
      </c>
      <c r="Q300" s="5" t="s">
        <v>2718</v>
      </c>
      <c r="R300" s="5" t="s">
        <v>2719</v>
      </c>
      <c r="S300" s="5" t="s">
        <v>2720</v>
      </c>
      <c r="T300" s="5" t="s">
        <v>108</v>
      </c>
      <c r="U300" s="5" t="s">
        <v>108</v>
      </c>
      <c r="V300" s="5" t="s">
        <v>108</v>
      </c>
      <c r="W300" s="5" t="s">
        <v>108</v>
      </c>
      <c r="X300" s="5" t="s">
        <v>108</v>
      </c>
      <c r="Y300" s="5" t="s">
        <v>108</v>
      </c>
      <c r="Z300" s="5" t="s">
        <v>108</v>
      </c>
      <c r="AA300" s="5" t="s">
        <v>108</v>
      </c>
      <c r="AB300" s="5" t="s">
        <v>108</v>
      </c>
      <c r="AC300" s="5" t="s">
        <v>846</v>
      </c>
      <c r="AD300" s="5" t="s">
        <v>406</v>
      </c>
      <c r="AE300" s="5" t="s">
        <v>108</v>
      </c>
      <c r="AF300" s="5" t="s">
        <v>108</v>
      </c>
      <c r="AG300" s="5" t="s">
        <v>108</v>
      </c>
      <c r="AH300" s="5" t="s">
        <v>108</v>
      </c>
      <c r="AI300" s="5" t="s">
        <v>108</v>
      </c>
      <c r="AJ300" s="5" t="s">
        <v>108</v>
      </c>
      <c r="AK300" s="5" t="s">
        <v>108</v>
      </c>
      <c r="AL300" s="5" t="s">
        <v>108</v>
      </c>
      <c r="AM300" s="5">
        <v>3.0</v>
      </c>
      <c r="AN300" s="5" t="s">
        <v>108</v>
      </c>
      <c r="AO300" s="5" t="s">
        <v>108</v>
      </c>
      <c r="AP300" s="5" t="s">
        <v>108</v>
      </c>
      <c r="AQ300" s="5" t="s">
        <v>108</v>
      </c>
      <c r="AR300" s="5" t="s">
        <v>108</v>
      </c>
      <c r="AS300" s="5" t="s">
        <v>108</v>
      </c>
      <c r="AT300" s="5" t="s">
        <v>108</v>
      </c>
      <c r="AU300" s="5" t="s">
        <v>108</v>
      </c>
      <c r="AV300" s="5" t="s">
        <v>108</v>
      </c>
      <c r="AW300" s="5" t="s">
        <v>108</v>
      </c>
      <c r="AX300" s="5" t="s">
        <v>108</v>
      </c>
      <c r="AY300" s="5" t="s">
        <v>108</v>
      </c>
      <c r="AZ300" s="5" t="s">
        <v>108</v>
      </c>
      <c r="BA300" s="5" t="s">
        <v>108</v>
      </c>
      <c r="BB300" s="5" t="s">
        <v>108</v>
      </c>
      <c r="BC300" s="5" t="s">
        <v>108</v>
      </c>
      <c r="BD300" s="5" t="s">
        <v>108</v>
      </c>
      <c r="BE300" s="5" t="s">
        <v>108</v>
      </c>
      <c r="BF300" s="5" t="s">
        <v>108</v>
      </c>
      <c r="BG300" s="5" t="s">
        <v>108</v>
      </c>
      <c r="BH300" s="5" t="s">
        <v>108</v>
      </c>
      <c r="BI300" s="5" t="s">
        <v>108</v>
      </c>
      <c r="BJ300" s="5" t="s">
        <v>108</v>
      </c>
      <c r="BK300" s="5" t="s">
        <v>108</v>
      </c>
      <c r="BL300" s="5" t="s">
        <v>108</v>
      </c>
      <c r="BM300" s="5" t="s">
        <v>108</v>
      </c>
      <c r="BN300" s="5" t="s">
        <v>108</v>
      </c>
      <c r="BO300" s="5" t="s">
        <v>108</v>
      </c>
      <c r="BP300" s="5" t="s">
        <v>108</v>
      </c>
      <c r="BQ300" s="5" t="s">
        <v>108</v>
      </c>
      <c r="BR300" s="5" t="s">
        <v>108</v>
      </c>
      <c r="BS300" s="5" t="s">
        <v>108</v>
      </c>
      <c r="BT300" s="5" t="s">
        <v>108</v>
      </c>
      <c r="BU300" s="5" t="s">
        <v>2721</v>
      </c>
      <c r="BV300" s="5" t="s">
        <v>108</v>
      </c>
      <c r="BW300" s="5" t="s">
        <v>108</v>
      </c>
      <c r="BX300" s="5" t="s">
        <v>108</v>
      </c>
      <c r="BY300" s="10" t="s">
        <v>108</v>
      </c>
      <c r="BZ300" s="10" t="s">
        <v>108</v>
      </c>
      <c r="CA300" s="5" t="s">
        <v>108</v>
      </c>
      <c r="CB300" s="5" t="s">
        <v>108</v>
      </c>
      <c r="CC300" s="5" t="s">
        <v>108</v>
      </c>
      <c r="CD300" s="5">
        <v>3.0</v>
      </c>
      <c r="CE300" s="5" t="s">
        <v>108</v>
      </c>
      <c r="CF300" s="5" t="s">
        <v>108</v>
      </c>
      <c r="CG300" s="5" t="s">
        <v>108</v>
      </c>
      <c r="CH300" s="5" t="s">
        <v>108</v>
      </c>
      <c r="CI300" s="5" t="s">
        <v>108</v>
      </c>
      <c r="CJ300" s="5" t="s">
        <v>108</v>
      </c>
      <c r="CK300" s="5" t="s">
        <v>108</v>
      </c>
      <c r="CL300" s="5" t="s">
        <v>108</v>
      </c>
      <c r="CM300" s="5" t="s">
        <v>108</v>
      </c>
      <c r="CN300" s="5" t="s">
        <v>108</v>
      </c>
      <c r="CO300" s="5" t="s">
        <v>108</v>
      </c>
      <c r="CP300" s="5" t="s">
        <v>108</v>
      </c>
      <c r="CQ300" s="5" t="s">
        <v>108</v>
      </c>
      <c r="CR300" s="5" t="s">
        <v>108</v>
      </c>
      <c r="CS300" s="5" t="s">
        <v>108</v>
      </c>
      <c r="CT300" s="5" t="s">
        <v>108</v>
      </c>
      <c r="CU300" s="5" t="s">
        <v>108</v>
      </c>
      <c r="CV300" s="5" t="s">
        <v>108</v>
      </c>
      <c r="CW300" s="5" t="s">
        <v>108</v>
      </c>
      <c r="CX300" s="5" t="s">
        <v>108</v>
      </c>
      <c r="CY300" s="13" t="s">
        <v>2722</v>
      </c>
      <c r="CZ300" s="6"/>
      <c r="DA300" s="6"/>
      <c r="DB300" s="6"/>
      <c r="DC300" s="6"/>
      <c r="DD300" s="6"/>
      <c r="DE300" s="6"/>
      <c r="DF300" s="6"/>
      <c r="DG300" s="6"/>
      <c r="DH300" s="6"/>
      <c r="DI300" s="6"/>
    </row>
    <row r="301">
      <c r="A301" s="5" t="s">
        <v>103</v>
      </c>
      <c r="B301" s="5" t="s">
        <v>1501</v>
      </c>
      <c r="C301" s="5" t="s">
        <v>2723</v>
      </c>
      <c r="D301" s="5">
        <v>4595.0</v>
      </c>
      <c r="E301" s="5" t="s">
        <v>108</v>
      </c>
      <c r="F301" s="5">
        <v>1977.0</v>
      </c>
      <c r="G301" s="5" t="s">
        <v>674</v>
      </c>
      <c r="H301" s="5">
        <v>19.0</v>
      </c>
      <c r="I301" s="5" t="s">
        <v>217</v>
      </c>
      <c r="J301" s="5" t="s">
        <v>110</v>
      </c>
      <c r="K301" s="5" t="s">
        <v>111</v>
      </c>
      <c r="L301" s="5" t="s">
        <v>108</v>
      </c>
      <c r="M301" s="5" t="s">
        <v>228</v>
      </c>
      <c r="N301" s="5">
        <v>5.0</v>
      </c>
      <c r="O301" s="29" t="s">
        <v>2724</v>
      </c>
      <c r="P301" s="5" t="s">
        <v>2725</v>
      </c>
      <c r="Q301" s="5" t="s">
        <v>2726</v>
      </c>
      <c r="R301" s="5" t="s">
        <v>2727</v>
      </c>
      <c r="S301" s="5" t="s">
        <v>108</v>
      </c>
      <c r="T301" s="5" t="s">
        <v>108</v>
      </c>
      <c r="U301" s="5" t="s">
        <v>108</v>
      </c>
      <c r="V301" s="5" t="s">
        <v>108</v>
      </c>
      <c r="W301" s="5" t="s">
        <v>108</v>
      </c>
      <c r="X301" s="5">
        <v>2300.0</v>
      </c>
      <c r="Y301" s="5" t="s">
        <v>108</v>
      </c>
      <c r="Z301" s="5" t="s">
        <v>2230</v>
      </c>
      <c r="AA301" s="5" t="s">
        <v>1847</v>
      </c>
      <c r="AB301" s="5">
        <v>0.0</v>
      </c>
      <c r="AC301" s="5" t="s">
        <v>2728</v>
      </c>
      <c r="AD301" s="5" t="s">
        <v>108</v>
      </c>
      <c r="AE301" s="5" t="s">
        <v>108</v>
      </c>
      <c r="AF301" s="5" t="s">
        <v>108</v>
      </c>
      <c r="AG301" s="5" t="s">
        <v>108</v>
      </c>
      <c r="AH301" s="5">
        <f>5/60</f>
        <v>0.08333333333</v>
      </c>
      <c r="AI301" s="23" t="s">
        <v>108</v>
      </c>
      <c r="AJ301" s="22" t="s">
        <v>108</v>
      </c>
      <c r="AK301" s="5" t="s">
        <v>108</v>
      </c>
      <c r="AL301" s="5" t="s">
        <v>108</v>
      </c>
      <c r="AM301" s="5">
        <v>2.0</v>
      </c>
      <c r="AN301" s="5">
        <v>6.0</v>
      </c>
      <c r="AO301" s="5" t="s">
        <v>108</v>
      </c>
      <c r="AP301" s="5" t="s">
        <v>108</v>
      </c>
      <c r="AQ301" s="5" t="s">
        <v>108</v>
      </c>
      <c r="AR301" s="5" t="s">
        <v>108</v>
      </c>
      <c r="AS301" s="5" t="s">
        <v>108</v>
      </c>
      <c r="AT301" s="5" t="s">
        <v>108</v>
      </c>
      <c r="AU301" s="5" t="s">
        <v>108</v>
      </c>
      <c r="AV301" s="5" t="s">
        <v>108</v>
      </c>
      <c r="AW301" s="5" t="s">
        <v>108</v>
      </c>
      <c r="AX301" s="5" t="s">
        <v>108</v>
      </c>
      <c r="AY301" s="5" t="s">
        <v>108</v>
      </c>
      <c r="AZ301" s="5" t="s">
        <v>108</v>
      </c>
      <c r="BA301" s="5" t="s">
        <v>108</v>
      </c>
      <c r="BB301" s="5" t="s">
        <v>108</v>
      </c>
      <c r="BC301" s="5" t="s">
        <v>108</v>
      </c>
      <c r="BD301" s="5" t="s">
        <v>108</v>
      </c>
      <c r="BE301" s="5" t="s">
        <v>108</v>
      </c>
      <c r="BF301" s="5" t="s">
        <v>108</v>
      </c>
      <c r="BG301" s="5" t="s">
        <v>108</v>
      </c>
      <c r="BH301" s="5" t="s">
        <v>108</v>
      </c>
      <c r="BI301" s="5" t="s">
        <v>108</v>
      </c>
      <c r="BJ301" s="5" t="s">
        <v>108</v>
      </c>
      <c r="BK301" s="5" t="s">
        <v>108</v>
      </c>
      <c r="BL301" s="5" t="s">
        <v>108</v>
      </c>
      <c r="BM301" s="5" t="s">
        <v>108</v>
      </c>
      <c r="BN301" s="5" t="s">
        <v>108</v>
      </c>
      <c r="BO301" s="5" t="s">
        <v>108</v>
      </c>
      <c r="BP301" s="5" t="s">
        <v>108</v>
      </c>
      <c r="BQ301" s="5" t="s">
        <v>108</v>
      </c>
      <c r="BR301" s="5" t="s">
        <v>108</v>
      </c>
      <c r="BS301" s="5" t="s">
        <v>108</v>
      </c>
      <c r="BT301" s="5" t="s">
        <v>108</v>
      </c>
      <c r="BU301" s="5" t="s">
        <v>237</v>
      </c>
      <c r="BV301" s="5" t="s">
        <v>108</v>
      </c>
      <c r="BW301" s="5" t="s">
        <v>108</v>
      </c>
      <c r="BX301" s="5" t="s">
        <v>122</v>
      </c>
      <c r="BY301" s="10" t="s">
        <v>108</v>
      </c>
      <c r="BZ301" s="10" t="s">
        <v>108</v>
      </c>
      <c r="CA301" s="5" t="s">
        <v>108</v>
      </c>
      <c r="CB301" s="5" t="s">
        <v>108</v>
      </c>
      <c r="CC301" s="5" t="s">
        <v>108</v>
      </c>
      <c r="CD301" s="5" t="s">
        <v>108</v>
      </c>
      <c r="CE301" s="5" t="s">
        <v>108</v>
      </c>
      <c r="CF301" s="5" t="s">
        <v>108</v>
      </c>
      <c r="CG301" s="5" t="s">
        <v>108</v>
      </c>
      <c r="CH301" s="5" t="s">
        <v>108</v>
      </c>
      <c r="CI301" s="5" t="s">
        <v>108</v>
      </c>
      <c r="CJ301" s="5" t="s">
        <v>108</v>
      </c>
      <c r="CK301" s="5" t="s">
        <v>108</v>
      </c>
      <c r="CL301" s="5" t="s">
        <v>108</v>
      </c>
      <c r="CM301" s="5" t="s">
        <v>108</v>
      </c>
      <c r="CN301" s="5" t="s">
        <v>108</v>
      </c>
      <c r="CO301" s="5" t="s">
        <v>108</v>
      </c>
      <c r="CP301" s="5" t="s">
        <v>108</v>
      </c>
      <c r="CQ301" s="5" t="s">
        <v>108</v>
      </c>
      <c r="CR301" s="5" t="s">
        <v>108</v>
      </c>
      <c r="CS301" s="5" t="s">
        <v>108</v>
      </c>
      <c r="CT301" s="5" t="s">
        <v>108</v>
      </c>
      <c r="CU301" s="5" t="s">
        <v>108</v>
      </c>
      <c r="CV301" s="5" t="s">
        <v>108</v>
      </c>
      <c r="CW301" s="5" t="s">
        <v>108</v>
      </c>
      <c r="CX301" s="5" t="s">
        <v>108</v>
      </c>
      <c r="CY301" s="13" t="s">
        <v>2729</v>
      </c>
      <c r="CZ301" s="6"/>
      <c r="DA301" s="6"/>
      <c r="DB301" s="6"/>
      <c r="DC301" s="6"/>
      <c r="DD301" s="6"/>
      <c r="DE301" s="6"/>
      <c r="DF301" s="6"/>
      <c r="DG301" s="6"/>
      <c r="DH301" s="6"/>
      <c r="DI301" s="6"/>
    </row>
    <row r="302">
      <c r="A302" s="5" t="s">
        <v>103</v>
      </c>
      <c r="B302" s="5" t="s">
        <v>1501</v>
      </c>
      <c r="C302" s="5" t="s">
        <v>2723</v>
      </c>
      <c r="D302" s="5">
        <v>21154.0</v>
      </c>
      <c r="E302" s="5" t="s">
        <v>2175</v>
      </c>
      <c r="F302" s="5">
        <v>1977.0</v>
      </c>
      <c r="G302" s="5" t="s">
        <v>216</v>
      </c>
      <c r="H302" s="5" t="s">
        <v>108</v>
      </c>
      <c r="I302" s="5" t="s">
        <v>217</v>
      </c>
      <c r="J302" s="5" t="s">
        <v>127</v>
      </c>
      <c r="K302" s="5" t="s">
        <v>628</v>
      </c>
      <c r="L302" s="5" t="s">
        <v>202</v>
      </c>
      <c r="M302" s="5" t="s">
        <v>628</v>
      </c>
      <c r="N302" s="5">
        <v>2.0</v>
      </c>
      <c r="O302" s="29" t="s">
        <v>2730</v>
      </c>
      <c r="P302" s="5" t="s">
        <v>2731</v>
      </c>
      <c r="Q302" s="5" t="s">
        <v>2732</v>
      </c>
      <c r="R302" s="5" t="s">
        <v>2733</v>
      </c>
      <c r="S302" s="5" t="s">
        <v>2734</v>
      </c>
      <c r="T302" s="5" t="s">
        <v>108</v>
      </c>
      <c r="U302" s="5" t="s">
        <v>108</v>
      </c>
      <c r="V302" s="5" t="s">
        <v>108</v>
      </c>
      <c r="W302" s="5" t="s">
        <v>108</v>
      </c>
      <c r="X302" s="5">
        <v>1400.0</v>
      </c>
      <c r="Y302" s="5" t="s">
        <v>1047</v>
      </c>
      <c r="Z302" s="5" t="s">
        <v>170</v>
      </c>
      <c r="AA302" s="5" t="s">
        <v>108</v>
      </c>
      <c r="AB302" s="5" t="s">
        <v>108</v>
      </c>
      <c r="AC302" s="5" t="s">
        <v>2466</v>
      </c>
      <c r="AD302" s="5" t="s">
        <v>1704</v>
      </c>
      <c r="AE302" s="5" t="s">
        <v>108</v>
      </c>
      <c r="AF302" s="5" t="s">
        <v>108</v>
      </c>
      <c r="AG302" s="5" t="s">
        <v>108</v>
      </c>
      <c r="AH302" s="5">
        <v>10.0</v>
      </c>
      <c r="AI302" s="23" t="s">
        <v>108</v>
      </c>
      <c r="AJ302" s="22" t="s">
        <v>108</v>
      </c>
      <c r="AK302" s="5" t="s">
        <v>108</v>
      </c>
      <c r="AL302" s="5" t="s">
        <v>121</v>
      </c>
      <c r="AM302" s="5" t="s">
        <v>108</v>
      </c>
      <c r="AN302" s="5" t="s">
        <v>108</v>
      </c>
      <c r="AO302" s="5" t="s">
        <v>108</v>
      </c>
      <c r="AP302" s="5" t="s">
        <v>108</v>
      </c>
      <c r="AQ302" s="5" t="s">
        <v>108</v>
      </c>
      <c r="AR302" s="5" t="s">
        <v>108</v>
      </c>
      <c r="AS302" s="5" t="s">
        <v>108</v>
      </c>
      <c r="AT302" s="5" t="s">
        <v>108</v>
      </c>
      <c r="AU302" s="5" t="s">
        <v>108</v>
      </c>
      <c r="AV302" s="5" t="s">
        <v>108</v>
      </c>
      <c r="AW302" s="5" t="s">
        <v>108</v>
      </c>
      <c r="AX302" s="5" t="s">
        <v>108</v>
      </c>
      <c r="AY302" s="5" t="s">
        <v>108</v>
      </c>
      <c r="AZ302" s="5" t="s">
        <v>108</v>
      </c>
      <c r="BA302" s="5" t="s">
        <v>108</v>
      </c>
      <c r="BB302" s="5" t="s">
        <v>108</v>
      </c>
      <c r="BC302" s="5" t="s">
        <v>108</v>
      </c>
      <c r="BD302" s="5" t="s">
        <v>108</v>
      </c>
      <c r="BE302" s="5" t="s">
        <v>108</v>
      </c>
      <c r="BF302" s="5" t="s">
        <v>108</v>
      </c>
      <c r="BG302" s="5" t="s">
        <v>108</v>
      </c>
      <c r="BH302" s="5" t="s">
        <v>108</v>
      </c>
      <c r="BI302" s="5" t="s">
        <v>108</v>
      </c>
      <c r="BJ302" s="5" t="s">
        <v>108</v>
      </c>
      <c r="BK302" s="5" t="s">
        <v>108</v>
      </c>
      <c r="BL302" s="5" t="s">
        <v>108</v>
      </c>
      <c r="BM302" s="5" t="s">
        <v>108</v>
      </c>
      <c r="BN302" s="5" t="s">
        <v>108</v>
      </c>
      <c r="BO302" s="5" t="s">
        <v>108</v>
      </c>
      <c r="BP302" s="5" t="s">
        <v>108</v>
      </c>
      <c r="BQ302" s="5" t="s">
        <v>108</v>
      </c>
      <c r="BR302" s="5" t="s">
        <v>108</v>
      </c>
      <c r="BS302" s="5" t="s">
        <v>108</v>
      </c>
      <c r="BT302" s="5" t="s">
        <v>108</v>
      </c>
      <c r="BU302" s="5" t="s">
        <v>2735</v>
      </c>
      <c r="BV302" s="5" t="s">
        <v>108</v>
      </c>
      <c r="BW302" s="5" t="s">
        <v>1528</v>
      </c>
      <c r="BX302" s="5" t="s">
        <v>122</v>
      </c>
      <c r="BY302" s="10" t="s">
        <v>108</v>
      </c>
      <c r="BZ302" s="10" t="s">
        <v>108</v>
      </c>
      <c r="CA302" s="5" t="s">
        <v>186</v>
      </c>
      <c r="CB302" s="5" t="s">
        <v>108</v>
      </c>
      <c r="CC302" s="5" t="s">
        <v>108</v>
      </c>
      <c r="CD302" s="5" t="s">
        <v>108</v>
      </c>
      <c r="CE302" s="5" t="s">
        <v>108</v>
      </c>
      <c r="CF302" s="5" t="s">
        <v>108</v>
      </c>
      <c r="CG302" s="5" t="s">
        <v>108</v>
      </c>
      <c r="CH302" s="5" t="s">
        <v>108</v>
      </c>
      <c r="CI302" s="5" t="s">
        <v>108</v>
      </c>
      <c r="CJ302" s="5" t="s">
        <v>108</v>
      </c>
      <c r="CK302" s="5" t="s">
        <v>108</v>
      </c>
      <c r="CL302" s="5" t="s">
        <v>108</v>
      </c>
      <c r="CM302" s="5" t="s">
        <v>108</v>
      </c>
      <c r="CN302" s="5" t="s">
        <v>108</v>
      </c>
      <c r="CO302" s="5" t="s">
        <v>108</v>
      </c>
      <c r="CP302" s="5" t="s">
        <v>108</v>
      </c>
      <c r="CQ302" s="5" t="s">
        <v>108</v>
      </c>
      <c r="CR302" s="5" t="s">
        <v>108</v>
      </c>
      <c r="CS302" s="5" t="s">
        <v>2736</v>
      </c>
      <c r="CT302" s="29" t="s">
        <v>2737</v>
      </c>
      <c r="CU302" s="5" t="s">
        <v>108</v>
      </c>
      <c r="CV302" s="5" t="s">
        <v>108</v>
      </c>
      <c r="CW302" s="5" t="s">
        <v>108</v>
      </c>
      <c r="CX302" s="5" t="s">
        <v>108</v>
      </c>
      <c r="CY302" s="13" t="s">
        <v>2738</v>
      </c>
      <c r="CZ302" s="6"/>
      <c r="DA302" s="6"/>
      <c r="DB302" s="6"/>
      <c r="DC302" s="6"/>
      <c r="DD302" s="6"/>
      <c r="DE302" s="6"/>
      <c r="DF302" s="6"/>
      <c r="DG302" s="6"/>
      <c r="DH302" s="6"/>
      <c r="DI302" s="6"/>
    </row>
    <row r="303">
      <c r="A303" s="5" t="s">
        <v>103</v>
      </c>
      <c r="B303" s="5" t="s">
        <v>1501</v>
      </c>
      <c r="C303" s="5" t="s">
        <v>2723</v>
      </c>
      <c r="D303" s="5">
        <v>10977.0</v>
      </c>
      <c r="E303" s="5" t="s">
        <v>106</v>
      </c>
      <c r="F303" s="5">
        <v>1978.0</v>
      </c>
      <c r="G303" s="5" t="s">
        <v>126</v>
      </c>
      <c r="H303" s="5">
        <v>18.0</v>
      </c>
      <c r="I303" s="5" t="s">
        <v>109</v>
      </c>
      <c r="J303" s="5" t="s">
        <v>110</v>
      </c>
      <c r="K303" s="5" t="s">
        <v>111</v>
      </c>
      <c r="L303" s="5" t="s">
        <v>108</v>
      </c>
      <c r="M303" s="5" t="s">
        <v>112</v>
      </c>
      <c r="N303" s="5">
        <v>1.0</v>
      </c>
      <c r="O303" s="29" t="s">
        <v>2739</v>
      </c>
      <c r="P303" s="5" t="s">
        <v>2740</v>
      </c>
      <c r="Q303" s="5" t="s">
        <v>2741</v>
      </c>
      <c r="R303" s="5" t="s">
        <v>2742</v>
      </c>
      <c r="S303" s="5" t="s">
        <v>2743</v>
      </c>
      <c r="T303" s="5" t="s">
        <v>108</v>
      </c>
      <c r="U303" s="5" t="s">
        <v>108</v>
      </c>
      <c r="V303" s="5" t="s">
        <v>108</v>
      </c>
      <c r="W303" s="5" t="s">
        <v>108</v>
      </c>
      <c r="X303" s="5">
        <v>100.0</v>
      </c>
      <c r="Y303" s="5" t="s">
        <v>108</v>
      </c>
      <c r="Z303" s="5" t="s">
        <v>170</v>
      </c>
      <c r="AA303" s="5" t="s">
        <v>286</v>
      </c>
      <c r="AB303" s="5">
        <v>86.0</v>
      </c>
      <c r="AC303" s="5" t="s">
        <v>287</v>
      </c>
      <c r="AD303" s="5" t="s">
        <v>108</v>
      </c>
      <c r="AE303" s="5" t="s">
        <v>108</v>
      </c>
      <c r="AF303" s="5" t="s">
        <v>108</v>
      </c>
      <c r="AG303" s="5" t="s">
        <v>108</v>
      </c>
      <c r="AH303" s="5">
        <v>30.0</v>
      </c>
      <c r="AI303" s="28">
        <f t="shared" ref="AI303:AI304" si="74">CONVERT(AJ303, "ft", "m")</f>
        <v>45.72</v>
      </c>
      <c r="AJ303" s="22">
        <v>150.0</v>
      </c>
      <c r="AK303" s="24">
        <f t="shared" ref="AK303:AK304" si="75">CONVERT(AJ303, "ft", "yd")</f>
        <v>50</v>
      </c>
      <c r="AL303" s="5" t="s">
        <v>108</v>
      </c>
      <c r="AM303" s="5">
        <v>1.0</v>
      </c>
      <c r="AN303" s="5">
        <v>8.5</v>
      </c>
      <c r="AO303" s="5" t="s">
        <v>108</v>
      </c>
      <c r="AP303" s="5" t="s">
        <v>108</v>
      </c>
      <c r="AQ303" s="5" t="s">
        <v>108</v>
      </c>
      <c r="AR303" s="5" t="s">
        <v>108</v>
      </c>
      <c r="AS303" s="5" t="s">
        <v>108</v>
      </c>
      <c r="AT303" s="5" t="s">
        <v>108</v>
      </c>
      <c r="AU303" s="5" t="s">
        <v>108</v>
      </c>
      <c r="AV303" s="5" t="s">
        <v>108</v>
      </c>
      <c r="AW303" s="5" t="s">
        <v>108</v>
      </c>
      <c r="AX303" s="5" t="s">
        <v>108</v>
      </c>
      <c r="AY303" s="5" t="s">
        <v>108</v>
      </c>
      <c r="AZ303" s="5" t="s">
        <v>108</v>
      </c>
      <c r="BA303" s="5" t="s">
        <v>108</v>
      </c>
      <c r="BB303" s="5" t="s">
        <v>108</v>
      </c>
      <c r="BC303" s="5" t="s">
        <v>108</v>
      </c>
      <c r="BD303" s="5" t="s">
        <v>108</v>
      </c>
      <c r="BE303" s="5" t="s">
        <v>108</v>
      </c>
      <c r="BF303" s="5" t="s">
        <v>108</v>
      </c>
      <c r="BG303" s="5" t="s">
        <v>108</v>
      </c>
      <c r="BH303" s="5" t="s">
        <v>108</v>
      </c>
      <c r="BI303" s="5" t="s">
        <v>108</v>
      </c>
      <c r="BJ303" s="5" t="s">
        <v>108</v>
      </c>
      <c r="BK303" s="5" t="s">
        <v>108</v>
      </c>
      <c r="BL303" s="5" t="s">
        <v>754</v>
      </c>
      <c r="BM303" s="5" t="s">
        <v>659</v>
      </c>
      <c r="BN303" s="5" t="s">
        <v>309</v>
      </c>
      <c r="BO303" s="5" t="s">
        <v>108</v>
      </c>
      <c r="BP303" s="5" t="s">
        <v>383</v>
      </c>
      <c r="BQ303" s="5" t="s">
        <v>108</v>
      </c>
      <c r="BR303" s="5" t="s">
        <v>108</v>
      </c>
      <c r="BS303" s="5" t="s">
        <v>2744</v>
      </c>
      <c r="BT303" s="5" t="s">
        <v>108</v>
      </c>
      <c r="BU303" s="5" t="s">
        <v>2745</v>
      </c>
      <c r="BV303" s="5" t="s">
        <v>121</v>
      </c>
      <c r="BW303" s="5" t="s">
        <v>2746</v>
      </c>
      <c r="BX303" s="5" t="s">
        <v>122</v>
      </c>
      <c r="BY303" s="10" t="s">
        <v>108</v>
      </c>
      <c r="BZ303" s="10" t="s">
        <v>108</v>
      </c>
      <c r="CA303" s="5" t="s">
        <v>108</v>
      </c>
      <c r="CB303" s="5" t="s">
        <v>108</v>
      </c>
      <c r="CC303" s="5" t="s">
        <v>108</v>
      </c>
      <c r="CD303" s="5">
        <v>1.0</v>
      </c>
      <c r="CE303" s="5" t="s">
        <v>108</v>
      </c>
      <c r="CF303" s="5" t="s">
        <v>108</v>
      </c>
      <c r="CG303" s="5">
        <v>19.0</v>
      </c>
      <c r="CH303" s="5">
        <v>8.5</v>
      </c>
      <c r="CI303" s="5" t="s">
        <v>108</v>
      </c>
      <c r="CJ303" s="5" t="s">
        <v>108</v>
      </c>
      <c r="CK303" s="5" t="s">
        <v>108</v>
      </c>
      <c r="CL303" s="5" t="s">
        <v>108</v>
      </c>
      <c r="CM303" s="5" t="s">
        <v>108</v>
      </c>
      <c r="CN303" s="5" t="s">
        <v>108</v>
      </c>
      <c r="CO303" s="5" t="s">
        <v>108</v>
      </c>
      <c r="CP303" s="5" t="s">
        <v>108</v>
      </c>
      <c r="CQ303" s="5">
        <v>5.3</v>
      </c>
      <c r="CR303" s="5" t="s">
        <v>108</v>
      </c>
      <c r="CS303" s="5" t="s">
        <v>2747</v>
      </c>
      <c r="CT303" s="29" t="s">
        <v>108</v>
      </c>
      <c r="CU303" s="5" t="s">
        <v>108</v>
      </c>
      <c r="CV303" s="5" t="s">
        <v>121</v>
      </c>
      <c r="CW303" s="5" t="s">
        <v>108</v>
      </c>
      <c r="CX303" s="5" t="s">
        <v>108</v>
      </c>
      <c r="CY303" s="13" t="s">
        <v>2748</v>
      </c>
      <c r="CZ303" s="6"/>
      <c r="DA303" s="6"/>
      <c r="DB303" s="6"/>
      <c r="DC303" s="6"/>
      <c r="DD303" s="6"/>
      <c r="DE303" s="6"/>
      <c r="DF303" s="6"/>
      <c r="DG303" s="6"/>
      <c r="DH303" s="6"/>
      <c r="DI303" s="6"/>
    </row>
    <row r="304">
      <c r="A304" s="5" t="s">
        <v>103</v>
      </c>
      <c r="B304" s="5" t="s">
        <v>1501</v>
      </c>
      <c r="C304" s="5" t="s">
        <v>2723</v>
      </c>
      <c r="D304" s="5">
        <v>80.0</v>
      </c>
      <c r="E304" s="5" t="s">
        <v>108</v>
      </c>
      <c r="F304" s="5">
        <v>1983.0</v>
      </c>
      <c r="G304" s="5" t="s">
        <v>200</v>
      </c>
      <c r="H304" s="5">
        <v>12.0</v>
      </c>
      <c r="I304" s="5" t="s">
        <v>153</v>
      </c>
      <c r="J304" s="5" t="s">
        <v>127</v>
      </c>
      <c r="K304" s="5" t="s">
        <v>628</v>
      </c>
      <c r="L304" s="5" t="s">
        <v>202</v>
      </c>
      <c r="M304" s="5" t="s">
        <v>628</v>
      </c>
      <c r="N304" s="5">
        <v>3.0</v>
      </c>
      <c r="O304" s="29" t="s">
        <v>2749</v>
      </c>
      <c r="P304" s="5" t="s">
        <v>2750</v>
      </c>
      <c r="Q304" s="5" t="s">
        <v>2041</v>
      </c>
      <c r="R304" s="5" t="s">
        <v>2058</v>
      </c>
      <c r="S304" s="5" t="s">
        <v>2750</v>
      </c>
      <c r="T304" s="5">
        <v>43.688974</v>
      </c>
      <c r="U304" s="5">
        <v>-122.371987</v>
      </c>
      <c r="V304" s="5" t="s">
        <v>108</v>
      </c>
      <c r="W304" s="5">
        <v>1712.0</v>
      </c>
      <c r="X304" s="5">
        <v>100.0</v>
      </c>
      <c r="Y304" s="5" t="s">
        <v>193</v>
      </c>
      <c r="Z304" s="5" t="s">
        <v>170</v>
      </c>
      <c r="AA304" s="5" t="s">
        <v>159</v>
      </c>
      <c r="AB304" s="5">
        <v>19.0</v>
      </c>
      <c r="AC304" s="5" t="s">
        <v>2751</v>
      </c>
      <c r="AD304" s="5" t="s">
        <v>108</v>
      </c>
      <c r="AE304" s="5" t="s">
        <v>108</v>
      </c>
      <c r="AF304" s="5" t="s">
        <v>108</v>
      </c>
      <c r="AG304" s="5" t="s">
        <v>108</v>
      </c>
      <c r="AH304" s="5">
        <v>20.0</v>
      </c>
      <c r="AI304" s="28">
        <f t="shared" si="74"/>
        <v>18.288</v>
      </c>
      <c r="AJ304" s="22">
        <v>60.0</v>
      </c>
      <c r="AK304" s="24">
        <f t="shared" si="75"/>
        <v>20</v>
      </c>
      <c r="AL304" s="5" t="s">
        <v>108</v>
      </c>
      <c r="AM304" s="5">
        <v>1.0</v>
      </c>
      <c r="AN304" s="5" t="s">
        <v>108</v>
      </c>
      <c r="AO304" s="5" t="s">
        <v>108</v>
      </c>
      <c r="AP304" s="5" t="s">
        <v>108</v>
      </c>
      <c r="AQ304" s="5" t="s">
        <v>108</v>
      </c>
      <c r="AR304" s="5" t="s">
        <v>108</v>
      </c>
      <c r="AS304" s="5" t="s">
        <v>108</v>
      </c>
      <c r="AT304" s="5" t="s">
        <v>108</v>
      </c>
      <c r="AU304" s="5" t="s">
        <v>108</v>
      </c>
      <c r="AV304" s="5" t="s">
        <v>108</v>
      </c>
      <c r="AW304" s="5" t="s">
        <v>108</v>
      </c>
      <c r="AX304" s="5" t="s">
        <v>108</v>
      </c>
      <c r="AY304" s="5" t="s">
        <v>108</v>
      </c>
      <c r="AZ304" s="5" t="s">
        <v>108</v>
      </c>
      <c r="BA304" s="5" t="s">
        <v>108</v>
      </c>
      <c r="BB304" s="5" t="s">
        <v>108</v>
      </c>
      <c r="BC304" s="5" t="s">
        <v>108</v>
      </c>
      <c r="BD304" s="5" t="s">
        <v>108</v>
      </c>
      <c r="BE304" s="5" t="s">
        <v>108</v>
      </c>
      <c r="BF304" s="5" t="s">
        <v>108</v>
      </c>
      <c r="BG304" s="5" t="s">
        <v>108</v>
      </c>
      <c r="BH304" s="5" t="s">
        <v>108</v>
      </c>
      <c r="BI304" s="5" t="s">
        <v>108</v>
      </c>
      <c r="BJ304" s="5" t="s">
        <v>108</v>
      </c>
      <c r="BK304" s="5" t="s">
        <v>108</v>
      </c>
      <c r="BL304" s="5" t="s">
        <v>108</v>
      </c>
      <c r="BM304" s="5" t="s">
        <v>108</v>
      </c>
      <c r="BN304" s="5" t="s">
        <v>108</v>
      </c>
      <c r="BO304" s="5" t="s">
        <v>108</v>
      </c>
      <c r="BP304" s="5" t="s">
        <v>108</v>
      </c>
      <c r="BQ304" s="5" t="s">
        <v>108</v>
      </c>
      <c r="BR304" s="5" t="s">
        <v>108</v>
      </c>
      <c r="BS304" s="5" t="s">
        <v>108</v>
      </c>
      <c r="BT304" s="5" t="s">
        <v>108</v>
      </c>
      <c r="BU304" s="5" t="s">
        <v>291</v>
      </c>
      <c r="BV304" s="5" t="s">
        <v>108</v>
      </c>
      <c r="BW304" s="5" t="s">
        <v>2752</v>
      </c>
      <c r="BX304" s="5" t="s">
        <v>122</v>
      </c>
      <c r="BY304" s="10" t="s">
        <v>108</v>
      </c>
      <c r="BZ304" s="10" t="s">
        <v>108</v>
      </c>
      <c r="CA304" s="5" t="s">
        <v>2753</v>
      </c>
      <c r="CB304" s="5" t="s">
        <v>108</v>
      </c>
      <c r="CC304" s="5" t="s">
        <v>108</v>
      </c>
      <c r="CD304" s="5" t="s">
        <v>108</v>
      </c>
      <c r="CE304" s="5" t="s">
        <v>108</v>
      </c>
      <c r="CF304" s="5" t="s">
        <v>108</v>
      </c>
      <c r="CG304" s="5" t="s">
        <v>108</v>
      </c>
      <c r="CH304" s="5" t="s">
        <v>108</v>
      </c>
      <c r="CI304" s="5" t="s">
        <v>108</v>
      </c>
      <c r="CJ304" s="5" t="s">
        <v>108</v>
      </c>
      <c r="CK304" s="5" t="s">
        <v>108</v>
      </c>
      <c r="CL304" s="5" t="s">
        <v>108</v>
      </c>
      <c r="CM304" s="5" t="s">
        <v>108</v>
      </c>
      <c r="CN304" s="5" t="s">
        <v>108</v>
      </c>
      <c r="CO304" s="5" t="s">
        <v>108</v>
      </c>
      <c r="CP304" s="5" t="s">
        <v>108</v>
      </c>
      <c r="CQ304" s="5" t="s">
        <v>108</v>
      </c>
      <c r="CR304" s="5" t="s">
        <v>108</v>
      </c>
      <c r="CS304" s="5" t="s">
        <v>108</v>
      </c>
      <c r="CT304" s="29" t="s">
        <v>2754</v>
      </c>
      <c r="CU304" s="5" t="s">
        <v>121</v>
      </c>
      <c r="CV304" s="5" t="s">
        <v>108</v>
      </c>
      <c r="CW304" s="5" t="s">
        <v>108</v>
      </c>
      <c r="CX304" s="5" t="s">
        <v>108</v>
      </c>
      <c r="CY304" s="13" t="s">
        <v>2755</v>
      </c>
      <c r="CZ304" s="6"/>
      <c r="DA304" s="6"/>
      <c r="DB304" s="6"/>
      <c r="DC304" s="6"/>
      <c r="DD304" s="6"/>
      <c r="DE304" s="6"/>
      <c r="DF304" s="6"/>
      <c r="DG304" s="6"/>
      <c r="DH304" s="6"/>
      <c r="DI304" s="6"/>
    </row>
    <row r="305">
      <c r="A305" s="5" t="s">
        <v>103</v>
      </c>
      <c r="B305" s="5" t="s">
        <v>1501</v>
      </c>
      <c r="C305" s="5" t="s">
        <v>2723</v>
      </c>
      <c r="D305" s="5">
        <v>3200.0</v>
      </c>
      <c r="E305" s="5" t="s">
        <v>108</v>
      </c>
      <c r="F305" s="5" t="s">
        <v>2756</v>
      </c>
      <c r="G305" s="5" t="s">
        <v>200</v>
      </c>
      <c r="H305" s="5" t="s">
        <v>108</v>
      </c>
      <c r="I305" s="5" t="s">
        <v>153</v>
      </c>
      <c r="J305" s="5" t="s">
        <v>127</v>
      </c>
      <c r="K305" s="5" t="s">
        <v>202</v>
      </c>
      <c r="L305" s="5" t="s">
        <v>108</v>
      </c>
      <c r="M305" s="5" t="s">
        <v>112</v>
      </c>
      <c r="N305" s="5">
        <v>2.0</v>
      </c>
      <c r="O305" s="29" t="s">
        <v>2757</v>
      </c>
      <c r="P305" s="5" t="s">
        <v>108</v>
      </c>
      <c r="Q305" s="5" t="s">
        <v>2758</v>
      </c>
      <c r="R305" s="5" t="s">
        <v>108</v>
      </c>
      <c r="S305" s="5" t="s">
        <v>108</v>
      </c>
      <c r="T305" s="5" t="s">
        <v>108</v>
      </c>
      <c r="U305" s="5" t="s">
        <v>108</v>
      </c>
      <c r="V305" s="5" t="s">
        <v>108</v>
      </c>
      <c r="W305" s="5" t="s">
        <v>108</v>
      </c>
      <c r="X305" s="5" t="s">
        <v>108</v>
      </c>
      <c r="Y305" s="5" t="s">
        <v>108</v>
      </c>
      <c r="Z305" s="5" t="s">
        <v>264</v>
      </c>
      <c r="AA305" s="5" t="s">
        <v>108</v>
      </c>
      <c r="AB305" s="5" t="s">
        <v>108</v>
      </c>
      <c r="AC305" s="5" t="s">
        <v>586</v>
      </c>
      <c r="AD305" s="5" t="s">
        <v>108</v>
      </c>
      <c r="AE305" s="5" t="s">
        <v>108</v>
      </c>
      <c r="AF305" s="5" t="s">
        <v>108</v>
      </c>
      <c r="AG305" s="5" t="s">
        <v>108</v>
      </c>
      <c r="AH305" s="5" t="s">
        <v>108</v>
      </c>
      <c r="AI305" s="5" t="s">
        <v>108</v>
      </c>
      <c r="AJ305" s="5" t="s">
        <v>108</v>
      </c>
      <c r="AK305" s="5" t="s">
        <v>108</v>
      </c>
      <c r="AL305" s="5" t="s">
        <v>108</v>
      </c>
      <c r="AM305" s="5">
        <v>2.0</v>
      </c>
      <c r="AN305" s="5" t="s">
        <v>108</v>
      </c>
      <c r="AO305" s="5" t="s">
        <v>108</v>
      </c>
      <c r="AP305" s="5" t="s">
        <v>108</v>
      </c>
      <c r="AQ305" s="5" t="s">
        <v>108</v>
      </c>
      <c r="AR305" s="5" t="s">
        <v>108</v>
      </c>
      <c r="AS305" s="5" t="s">
        <v>108</v>
      </c>
      <c r="AT305" s="5" t="s">
        <v>108</v>
      </c>
      <c r="AU305" s="5" t="s">
        <v>108</v>
      </c>
      <c r="AV305" s="5" t="s">
        <v>108</v>
      </c>
      <c r="AW305" s="5" t="s">
        <v>108</v>
      </c>
      <c r="AX305" s="5" t="s">
        <v>108</v>
      </c>
      <c r="AY305" s="5" t="s">
        <v>108</v>
      </c>
      <c r="AZ305" s="5" t="s">
        <v>108</v>
      </c>
      <c r="BA305" s="5" t="s">
        <v>108</v>
      </c>
      <c r="BB305" s="5" t="s">
        <v>108</v>
      </c>
      <c r="BC305" s="5" t="s">
        <v>108</v>
      </c>
      <c r="BD305" s="5" t="s">
        <v>108</v>
      </c>
      <c r="BE305" s="5" t="s">
        <v>108</v>
      </c>
      <c r="BF305" s="5" t="s">
        <v>108</v>
      </c>
      <c r="BG305" s="5" t="s">
        <v>108</v>
      </c>
      <c r="BH305" s="5" t="s">
        <v>108</v>
      </c>
      <c r="BI305" s="5" t="s">
        <v>108</v>
      </c>
      <c r="BJ305" s="5" t="s">
        <v>108</v>
      </c>
      <c r="BK305" s="5" t="s">
        <v>108</v>
      </c>
      <c r="BL305" s="5" t="s">
        <v>108</v>
      </c>
      <c r="BM305" s="5" t="s">
        <v>108</v>
      </c>
      <c r="BN305" s="5" t="s">
        <v>108</v>
      </c>
      <c r="BO305" s="5" t="s">
        <v>108</v>
      </c>
      <c r="BP305" s="5" t="s">
        <v>108</v>
      </c>
      <c r="BQ305" s="5" t="s">
        <v>108</v>
      </c>
      <c r="BR305" s="5" t="s">
        <v>108</v>
      </c>
      <c r="BS305" s="5" t="s">
        <v>108</v>
      </c>
      <c r="BT305" s="5" t="s">
        <v>108</v>
      </c>
      <c r="BU305" s="5" t="s">
        <v>2759</v>
      </c>
      <c r="BV305" s="5" t="s">
        <v>108</v>
      </c>
      <c r="BW305" s="5" t="s">
        <v>108</v>
      </c>
      <c r="BX305" s="5" t="s">
        <v>108</v>
      </c>
      <c r="BY305" s="10" t="s">
        <v>108</v>
      </c>
      <c r="BZ305" s="10" t="s">
        <v>108</v>
      </c>
      <c r="CA305" s="5" t="s">
        <v>607</v>
      </c>
      <c r="CB305" s="5" t="s">
        <v>108</v>
      </c>
      <c r="CC305" s="5" t="s">
        <v>108</v>
      </c>
      <c r="CD305" s="5" t="s">
        <v>108</v>
      </c>
      <c r="CE305" s="5" t="s">
        <v>108</v>
      </c>
      <c r="CF305" s="5" t="s">
        <v>108</v>
      </c>
      <c r="CG305" s="5" t="s">
        <v>108</v>
      </c>
      <c r="CH305" s="5" t="s">
        <v>108</v>
      </c>
      <c r="CI305" s="5" t="s">
        <v>108</v>
      </c>
      <c r="CJ305" s="5" t="s">
        <v>108</v>
      </c>
      <c r="CK305" s="5" t="s">
        <v>108</v>
      </c>
      <c r="CL305" s="5" t="s">
        <v>108</v>
      </c>
      <c r="CM305" s="5" t="s">
        <v>108</v>
      </c>
      <c r="CN305" s="5" t="s">
        <v>108</v>
      </c>
      <c r="CO305" s="5" t="s">
        <v>108</v>
      </c>
      <c r="CP305" s="5" t="s">
        <v>108</v>
      </c>
      <c r="CQ305" s="5" t="s">
        <v>108</v>
      </c>
      <c r="CR305" s="5" t="s">
        <v>108</v>
      </c>
      <c r="CS305" s="5" t="s">
        <v>108</v>
      </c>
      <c r="CT305" s="29" t="s">
        <v>2760</v>
      </c>
      <c r="CU305" s="5" t="s">
        <v>108</v>
      </c>
      <c r="CV305" s="5" t="s">
        <v>108</v>
      </c>
      <c r="CW305" s="5" t="s">
        <v>108</v>
      </c>
      <c r="CX305" s="5" t="s">
        <v>108</v>
      </c>
      <c r="CY305" s="13" t="s">
        <v>2761</v>
      </c>
      <c r="CZ305" s="6"/>
      <c r="DA305" s="6"/>
      <c r="DB305" s="6"/>
      <c r="DC305" s="6"/>
      <c r="DD305" s="6"/>
      <c r="DE305" s="6"/>
      <c r="DF305" s="6"/>
      <c r="DG305" s="6"/>
      <c r="DH305" s="6"/>
      <c r="DI305" s="6"/>
    </row>
    <row r="306">
      <c r="A306" s="5" t="s">
        <v>103</v>
      </c>
      <c r="B306" s="5" t="s">
        <v>1501</v>
      </c>
      <c r="C306" s="5" t="s">
        <v>2723</v>
      </c>
      <c r="D306" s="5">
        <v>5529.0</v>
      </c>
      <c r="E306" s="5" t="s">
        <v>108</v>
      </c>
      <c r="F306" s="5">
        <v>1984.0</v>
      </c>
      <c r="G306" s="5" t="s">
        <v>200</v>
      </c>
      <c r="H306" s="5">
        <v>17.0</v>
      </c>
      <c r="I306" s="5" t="s">
        <v>153</v>
      </c>
      <c r="J306" s="5" t="s">
        <v>110</v>
      </c>
      <c r="K306" s="5" t="s">
        <v>111</v>
      </c>
      <c r="L306" s="5" t="s">
        <v>108</v>
      </c>
      <c r="M306" s="5" t="s">
        <v>140</v>
      </c>
      <c r="N306" s="5">
        <v>2.0</v>
      </c>
      <c r="O306" s="29" t="s">
        <v>2762</v>
      </c>
      <c r="P306" s="5" t="s">
        <v>2763</v>
      </c>
      <c r="Q306" s="5" t="s">
        <v>2764</v>
      </c>
      <c r="R306" s="5" t="s">
        <v>2765</v>
      </c>
      <c r="S306" s="5" t="s">
        <v>108</v>
      </c>
      <c r="T306" s="5" t="s">
        <v>108</v>
      </c>
      <c r="U306" s="5" t="s">
        <v>108</v>
      </c>
      <c r="V306" s="5" t="s">
        <v>108</v>
      </c>
      <c r="W306" s="5" t="s">
        <v>108</v>
      </c>
      <c r="X306" s="5">
        <v>1530.0</v>
      </c>
      <c r="Y306" s="5" t="s">
        <v>193</v>
      </c>
      <c r="Z306" s="5" t="s">
        <v>170</v>
      </c>
      <c r="AA306" s="5" t="s">
        <v>286</v>
      </c>
      <c r="AB306" s="5">
        <v>72.0</v>
      </c>
      <c r="AC306" s="5" t="s">
        <v>1858</v>
      </c>
      <c r="AD306" s="5" t="s">
        <v>1704</v>
      </c>
      <c r="AE306" s="5" t="s">
        <v>108</v>
      </c>
      <c r="AF306" s="5" t="s">
        <v>108</v>
      </c>
      <c r="AG306" s="5" t="s">
        <v>108</v>
      </c>
      <c r="AH306" s="5">
        <v>0.3</v>
      </c>
      <c r="AI306" s="28">
        <f t="shared" ref="AI306:AI311" si="76">CONVERT(AJ306, "ft", "m")</f>
        <v>91.44</v>
      </c>
      <c r="AJ306" s="22">
        <v>300.0</v>
      </c>
      <c r="AK306" s="24">
        <f t="shared" ref="AK306:AK311" si="77">CONVERT(AJ306, "ft", "yd")</f>
        <v>100</v>
      </c>
      <c r="AL306" s="5" t="s">
        <v>108</v>
      </c>
      <c r="AM306" s="5">
        <v>1.0</v>
      </c>
      <c r="AN306" s="5">
        <v>8.5</v>
      </c>
      <c r="AO306" s="5" t="s">
        <v>108</v>
      </c>
      <c r="AP306" s="5" t="s">
        <v>108</v>
      </c>
      <c r="AQ306" s="5" t="s">
        <v>108</v>
      </c>
      <c r="AR306" s="5" t="s">
        <v>108</v>
      </c>
      <c r="AS306" s="5" t="s">
        <v>108</v>
      </c>
      <c r="AT306" s="5" t="s">
        <v>108</v>
      </c>
      <c r="AU306" s="5" t="s">
        <v>108</v>
      </c>
      <c r="AV306" s="5" t="s">
        <v>108</v>
      </c>
      <c r="AW306" s="5" t="s">
        <v>561</v>
      </c>
      <c r="AX306" s="5" t="s">
        <v>108</v>
      </c>
      <c r="AY306" s="5" t="s">
        <v>108</v>
      </c>
      <c r="AZ306" s="5" t="s">
        <v>108</v>
      </c>
      <c r="BA306" s="5" t="s">
        <v>108</v>
      </c>
      <c r="BB306" s="5" t="s">
        <v>108</v>
      </c>
      <c r="BC306" s="5" t="s">
        <v>108</v>
      </c>
      <c r="BD306" s="5" t="s">
        <v>983</v>
      </c>
      <c r="BE306" s="5" t="s">
        <v>108</v>
      </c>
      <c r="BF306" s="5" t="s">
        <v>108</v>
      </c>
      <c r="BG306" s="5" t="s">
        <v>108</v>
      </c>
      <c r="BH306" s="5" t="s">
        <v>108</v>
      </c>
      <c r="BI306" s="5" t="s">
        <v>108</v>
      </c>
      <c r="BJ306" s="5" t="s">
        <v>108</v>
      </c>
      <c r="BK306" s="5" t="s">
        <v>108</v>
      </c>
      <c r="BL306" s="5" t="s">
        <v>108</v>
      </c>
      <c r="BM306" s="5" t="s">
        <v>108</v>
      </c>
      <c r="BN306" s="5" t="s">
        <v>108</v>
      </c>
      <c r="BO306" s="5" t="s">
        <v>108</v>
      </c>
      <c r="BP306" s="5" t="s">
        <v>703</v>
      </c>
      <c r="BQ306" s="5" t="s">
        <v>108</v>
      </c>
      <c r="BR306" s="5" t="s">
        <v>108</v>
      </c>
      <c r="BS306" s="5" t="s">
        <v>2766</v>
      </c>
      <c r="BT306" s="5" t="s">
        <v>108</v>
      </c>
      <c r="BU306" s="5" t="s">
        <v>2767</v>
      </c>
      <c r="BV306" s="5" t="s">
        <v>121</v>
      </c>
      <c r="BW306" s="5" t="s">
        <v>2768</v>
      </c>
      <c r="BX306" s="5" t="s">
        <v>122</v>
      </c>
      <c r="BY306" s="10" t="s">
        <v>108</v>
      </c>
      <c r="BZ306" s="5" t="s">
        <v>121</v>
      </c>
      <c r="CA306" s="5" t="s">
        <v>108</v>
      </c>
      <c r="CB306" s="5" t="s">
        <v>108</v>
      </c>
      <c r="CC306" s="5" t="s">
        <v>108</v>
      </c>
      <c r="CD306" s="5">
        <v>1.0</v>
      </c>
      <c r="CE306" s="5" t="s">
        <v>108</v>
      </c>
      <c r="CF306" s="5" t="s">
        <v>108</v>
      </c>
      <c r="CG306" s="5">
        <v>20.0</v>
      </c>
      <c r="CH306" s="5" t="s">
        <v>108</v>
      </c>
      <c r="CI306" s="5" t="s">
        <v>108</v>
      </c>
      <c r="CJ306" s="5">
        <v>1.25</v>
      </c>
      <c r="CK306" s="5" t="s">
        <v>108</v>
      </c>
      <c r="CL306" s="5" t="s">
        <v>108</v>
      </c>
      <c r="CM306" s="5" t="s">
        <v>108</v>
      </c>
      <c r="CN306" s="5" t="s">
        <v>108</v>
      </c>
      <c r="CO306" s="5" t="s">
        <v>108</v>
      </c>
      <c r="CP306" s="5" t="s">
        <v>108</v>
      </c>
      <c r="CQ306" s="5">
        <v>7.0</v>
      </c>
      <c r="CR306" s="5" t="s">
        <v>108</v>
      </c>
      <c r="CS306" s="5" t="s">
        <v>2769</v>
      </c>
      <c r="CT306" s="5" t="s">
        <v>108</v>
      </c>
      <c r="CU306" s="5" t="s">
        <v>108</v>
      </c>
      <c r="CV306" s="5" t="s">
        <v>121</v>
      </c>
      <c r="CW306" s="5" t="s">
        <v>108</v>
      </c>
      <c r="CX306" s="5" t="s">
        <v>108</v>
      </c>
      <c r="CY306" s="13" t="s">
        <v>2770</v>
      </c>
      <c r="CZ306" s="6"/>
      <c r="DA306" s="6"/>
      <c r="DB306" s="6"/>
      <c r="DC306" s="6"/>
      <c r="DD306" s="6"/>
      <c r="DE306" s="6"/>
      <c r="DF306" s="6"/>
      <c r="DG306" s="6"/>
      <c r="DH306" s="6"/>
      <c r="DI306" s="6"/>
    </row>
    <row r="307">
      <c r="A307" s="5" t="s">
        <v>103</v>
      </c>
      <c r="B307" s="5" t="s">
        <v>1501</v>
      </c>
      <c r="C307" s="5" t="s">
        <v>2723</v>
      </c>
      <c r="D307" s="5">
        <v>685.0</v>
      </c>
      <c r="E307" s="5" t="s">
        <v>2771</v>
      </c>
      <c r="F307" s="5" t="s">
        <v>2772</v>
      </c>
      <c r="G307" s="5" t="s">
        <v>200</v>
      </c>
      <c r="H307" s="5" t="s">
        <v>108</v>
      </c>
      <c r="I307" s="5" t="s">
        <v>153</v>
      </c>
      <c r="J307" s="5" t="s">
        <v>127</v>
      </c>
      <c r="K307" s="5" t="s">
        <v>202</v>
      </c>
      <c r="L307" s="5" t="s">
        <v>628</v>
      </c>
      <c r="M307" s="5" t="s">
        <v>2500</v>
      </c>
      <c r="N307" s="5">
        <v>2.0</v>
      </c>
      <c r="O307" s="29" t="s">
        <v>2773</v>
      </c>
      <c r="P307" s="5" t="s">
        <v>2774</v>
      </c>
      <c r="Q307" s="5" t="s">
        <v>2775</v>
      </c>
      <c r="R307" s="5" t="s">
        <v>2776</v>
      </c>
      <c r="S307" s="5" t="s">
        <v>2777</v>
      </c>
      <c r="T307" s="5">
        <v>43.580916</v>
      </c>
      <c r="U307" s="5">
        <v>-122.641746</v>
      </c>
      <c r="V307" s="5" t="s">
        <v>108</v>
      </c>
      <c r="W307" s="5">
        <v>5000.0</v>
      </c>
      <c r="X307" s="5">
        <v>2230.0</v>
      </c>
      <c r="Y307" s="5" t="s">
        <v>108</v>
      </c>
      <c r="Z307" s="5" t="s">
        <v>108</v>
      </c>
      <c r="AA307" s="5" t="s">
        <v>108</v>
      </c>
      <c r="AB307" s="5" t="s">
        <v>108</v>
      </c>
      <c r="AC307" s="5" t="s">
        <v>2179</v>
      </c>
      <c r="AD307" s="5" t="s">
        <v>108</v>
      </c>
      <c r="AE307" s="5" t="s">
        <v>108</v>
      </c>
      <c r="AF307" s="5" t="s">
        <v>108</v>
      </c>
      <c r="AG307" s="5" t="s">
        <v>108</v>
      </c>
      <c r="AH307" s="6">
        <f>8*60</f>
        <v>480</v>
      </c>
      <c r="AI307" s="28">
        <f t="shared" si="76"/>
        <v>3.048</v>
      </c>
      <c r="AJ307" s="22">
        <v>10.0</v>
      </c>
      <c r="AK307" s="24">
        <f t="shared" si="77"/>
        <v>3.333333333</v>
      </c>
      <c r="AL307" s="5" t="s">
        <v>108</v>
      </c>
      <c r="AM307" s="5">
        <v>1.0</v>
      </c>
      <c r="AN307" s="5" t="s">
        <v>108</v>
      </c>
      <c r="AO307" s="5" t="s">
        <v>108</v>
      </c>
      <c r="AP307" s="5" t="s">
        <v>108</v>
      </c>
      <c r="AQ307" s="5" t="s">
        <v>108</v>
      </c>
      <c r="AR307" s="5" t="s">
        <v>108</v>
      </c>
      <c r="AS307" s="5" t="s">
        <v>108</v>
      </c>
      <c r="AT307" s="5" t="s">
        <v>108</v>
      </c>
      <c r="AU307" s="5" t="s">
        <v>108</v>
      </c>
      <c r="AV307" s="5" t="s">
        <v>108</v>
      </c>
      <c r="AW307" s="5" t="s">
        <v>108</v>
      </c>
      <c r="AX307" s="5" t="s">
        <v>108</v>
      </c>
      <c r="AY307" s="5" t="s">
        <v>108</v>
      </c>
      <c r="AZ307" s="5" t="s">
        <v>108</v>
      </c>
      <c r="BA307" s="5" t="s">
        <v>108</v>
      </c>
      <c r="BB307" s="5" t="s">
        <v>108</v>
      </c>
      <c r="BC307" s="5" t="s">
        <v>108</v>
      </c>
      <c r="BD307" s="5" t="s">
        <v>108</v>
      </c>
      <c r="BE307" s="5" t="s">
        <v>108</v>
      </c>
      <c r="BF307" s="5" t="s">
        <v>108</v>
      </c>
      <c r="BG307" s="5" t="s">
        <v>108</v>
      </c>
      <c r="BH307" s="5" t="s">
        <v>108</v>
      </c>
      <c r="BI307" s="5" t="s">
        <v>108</v>
      </c>
      <c r="BJ307" s="5" t="s">
        <v>108</v>
      </c>
      <c r="BK307" s="5" t="s">
        <v>108</v>
      </c>
      <c r="BL307" s="5" t="s">
        <v>108</v>
      </c>
      <c r="BM307" s="5" t="s">
        <v>108</v>
      </c>
      <c r="BN307" s="5" t="s">
        <v>108</v>
      </c>
      <c r="BO307" s="5" t="s">
        <v>108</v>
      </c>
      <c r="BP307" s="5" t="s">
        <v>108</v>
      </c>
      <c r="BQ307" s="5" t="s">
        <v>108</v>
      </c>
      <c r="BR307" s="5" t="s">
        <v>108</v>
      </c>
      <c r="BS307" s="5" t="s">
        <v>108</v>
      </c>
      <c r="BT307" s="5" t="s">
        <v>108</v>
      </c>
      <c r="BU307" s="5" t="s">
        <v>2778</v>
      </c>
      <c r="BV307" s="5" t="s">
        <v>108</v>
      </c>
      <c r="BW307" s="5" t="s">
        <v>108</v>
      </c>
      <c r="BX307" s="5" t="s">
        <v>108</v>
      </c>
      <c r="BY307" s="10" t="s">
        <v>108</v>
      </c>
      <c r="BZ307" s="10" t="s">
        <v>108</v>
      </c>
      <c r="CA307" s="5" t="s">
        <v>1314</v>
      </c>
      <c r="CB307" s="5" t="s">
        <v>108</v>
      </c>
      <c r="CC307" s="5" t="s">
        <v>108</v>
      </c>
      <c r="CD307" s="5" t="s">
        <v>108</v>
      </c>
      <c r="CE307" s="5" t="s">
        <v>108</v>
      </c>
      <c r="CF307" s="5" t="s">
        <v>108</v>
      </c>
      <c r="CG307" s="5" t="s">
        <v>108</v>
      </c>
      <c r="CH307" s="5" t="s">
        <v>108</v>
      </c>
      <c r="CI307" s="5" t="s">
        <v>108</v>
      </c>
      <c r="CJ307" s="5" t="s">
        <v>108</v>
      </c>
      <c r="CK307" s="5" t="s">
        <v>108</v>
      </c>
      <c r="CL307" s="5" t="s">
        <v>108</v>
      </c>
      <c r="CM307" s="5" t="s">
        <v>108</v>
      </c>
      <c r="CN307" s="5" t="s">
        <v>108</v>
      </c>
      <c r="CO307" s="5" t="s">
        <v>108</v>
      </c>
      <c r="CP307" s="5" t="s">
        <v>108</v>
      </c>
      <c r="CQ307" s="5" t="s">
        <v>108</v>
      </c>
      <c r="CR307" s="5" t="s">
        <v>108</v>
      </c>
      <c r="CS307" s="5" t="s">
        <v>108</v>
      </c>
      <c r="CT307" s="5" t="s">
        <v>108</v>
      </c>
      <c r="CU307" s="5" t="s">
        <v>121</v>
      </c>
      <c r="CV307" s="5" t="s">
        <v>108</v>
      </c>
      <c r="CW307" s="5" t="s">
        <v>2779</v>
      </c>
      <c r="CX307" s="5" t="s">
        <v>108</v>
      </c>
      <c r="CY307" s="13" t="s">
        <v>2780</v>
      </c>
      <c r="CZ307" s="6"/>
      <c r="DA307" s="6"/>
      <c r="DB307" s="6"/>
      <c r="DC307" s="6"/>
      <c r="DD307" s="6"/>
      <c r="DE307" s="6"/>
      <c r="DF307" s="6"/>
      <c r="DG307" s="6"/>
      <c r="DH307" s="6"/>
      <c r="DI307" s="6"/>
    </row>
    <row r="308">
      <c r="A308" s="5" t="s">
        <v>103</v>
      </c>
      <c r="B308" s="5" t="s">
        <v>1501</v>
      </c>
      <c r="C308" s="5" t="s">
        <v>2723</v>
      </c>
      <c r="D308" s="5">
        <v>11304.0</v>
      </c>
      <c r="E308" s="5" t="s">
        <v>106</v>
      </c>
      <c r="F308" s="5">
        <v>1992.0</v>
      </c>
      <c r="G308" s="5" t="s">
        <v>497</v>
      </c>
      <c r="H308" s="5" t="s">
        <v>108</v>
      </c>
      <c r="I308" s="5" t="s">
        <v>139</v>
      </c>
      <c r="J308" s="5" t="s">
        <v>127</v>
      </c>
      <c r="K308" s="5" t="s">
        <v>202</v>
      </c>
      <c r="L308" s="5" t="s">
        <v>108</v>
      </c>
      <c r="M308" s="5" t="s">
        <v>108</v>
      </c>
      <c r="N308" s="5">
        <v>3.0</v>
      </c>
      <c r="O308" s="29" t="s">
        <v>2781</v>
      </c>
      <c r="P308" s="5" t="s">
        <v>2782</v>
      </c>
      <c r="Q308" s="5" t="s">
        <v>2783</v>
      </c>
      <c r="R308" s="5" t="s">
        <v>2058</v>
      </c>
      <c r="S308" s="5" t="s">
        <v>2784</v>
      </c>
      <c r="T308" s="5" t="s">
        <v>108</v>
      </c>
      <c r="U308" s="5" t="s">
        <v>108</v>
      </c>
      <c r="V308" s="5" t="s">
        <v>108</v>
      </c>
      <c r="W308" s="5" t="s">
        <v>108</v>
      </c>
      <c r="X308" s="5">
        <v>400.0</v>
      </c>
      <c r="Y308" s="5">
        <v>20.0</v>
      </c>
      <c r="Z308" s="5" t="s">
        <v>170</v>
      </c>
      <c r="AA308" s="5" t="s">
        <v>108</v>
      </c>
      <c r="AB308" s="5" t="s">
        <v>108</v>
      </c>
      <c r="AC308" s="5" t="s">
        <v>572</v>
      </c>
      <c r="AD308" s="5" t="s">
        <v>108</v>
      </c>
      <c r="AE308" s="5" t="s">
        <v>108</v>
      </c>
      <c r="AF308" s="5" t="s">
        <v>108</v>
      </c>
      <c r="AG308" s="5" t="s">
        <v>108</v>
      </c>
      <c r="AH308" s="5">
        <v>25.0</v>
      </c>
      <c r="AI308" s="28">
        <f t="shared" si="76"/>
        <v>402.336</v>
      </c>
      <c r="AJ308" s="22">
        <f>5280*0.25</f>
        <v>1320</v>
      </c>
      <c r="AK308" s="24">
        <f t="shared" si="77"/>
        <v>440</v>
      </c>
      <c r="AL308" s="5" t="s">
        <v>108</v>
      </c>
      <c r="AM308" s="5" t="s">
        <v>108</v>
      </c>
      <c r="AN308" s="5" t="s">
        <v>108</v>
      </c>
      <c r="AO308" s="5" t="s">
        <v>108</v>
      </c>
      <c r="AP308" s="5" t="s">
        <v>108</v>
      </c>
      <c r="AQ308" s="5" t="s">
        <v>108</v>
      </c>
      <c r="AR308" s="5" t="s">
        <v>108</v>
      </c>
      <c r="AS308" s="5" t="s">
        <v>108</v>
      </c>
      <c r="AT308" s="5" t="s">
        <v>108</v>
      </c>
      <c r="AU308" s="5" t="s">
        <v>108</v>
      </c>
      <c r="AV308" s="5" t="s">
        <v>108</v>
      </c>
      <c r="AW308" s="5" t="s">
        <v>108</v>
      </c>
      <c r="AX308" s="5" t="s">
        <v>108</v>
      </c>
      <c r="AY308" s="5" t="s">
        <v>108</v>
      </c>
      <c r="AZ308" s="5" t="s">
        <v>108</v>
      </c>
      <c r="BA308" s="5" t="s">
        <v>108</v>
      </c>
      <c r="BB308" s="5" t="s">
        <v>108</v>
      </c>
      <c r="BC308" s="5" t="s">
        <v>108</v>
      </c>
      <c r="BD308" s="5" t="s">
        <v>108</v>
      </c>
      <c r="BE308" s="5" t="s">
        <v>108</v>
      </c>
      <c r="BF308" s="5" t="s">
        <v>108</v>
      </c>
      <c r="BG308" s="5" t="s">
        <v>108</v>
      </c>
      <c r="BH308" s="5" t="s">
        <v>108</v>
      </c>
      <c r="BI308" s="5" t="s">
        <v>108</v>
      </c>
      <c r="BJ308" s="5" t="s">
        <v>108</v>
      </c>
      <c r="BK308" s="5" t="s">
        <v>108</v>
      </c>
      <c r="BL308" s="5" t="s">
        <v>108</v>
      </c>
      <c r="BM308" s="5" t="s">
        <v>108</v>
      </c>
      <c r="BN308" s="5" t="s">
        <v>108</v>
      </c>
      <c r="BO308" s="5" t="s">
        <v>108</v>
      </c>
      <c r="BP308" s="5" t="s">
        <v>108</v>
      </c>
      <c r="BQ308" s="5" t="s">
        <v>108</v>
      </c>
      <c r="BR308" s="5" t="s">
        <v>108</v>
      </c>
      <c r="BS308" s="5" t="s">
        <v>108</v>
      </c>
      <c r="BT308" s="5" t="s">
        <v>108</v>
      </c>
      <c r="BU308" s="5" t="s">
        <v>108</v>
      </c>
      <c r="BV308" s="5" t="s">
        <v>108</v>
      </c>
      <c r="BW308" s="5" t="s">
        <v>108</v>
      </c>
      <c r="BX308" s="5" t="s">
        <v>108</v>
      </c>
      <c r="BY308" s="10" t="s">
        <v>108</v>
      </c>
      <c r="BZ308" s="10" t="s">
        <v>108</v>
      </c>
      <c r="CA308" s="5" t="s">
        <v>1049</v>
      </c>
      <c r="CB308" s="5" t="s">
        <v>108</v>
      </c>
      <c r="CC308" s="5" t="s">
        <v>108</v>
      </c>
      <c r="CD308" s="5" t="s">
        <v>108</v>
      </c>
      <c r="CE308" s="5" t="s">
        <v>108</v>
      </c>
      <c r="CF308" s="5" t="s">
        <v>108</v>
      </c>
      <c r="CG308" s="5" t="s">
        <v>108</v>
      </c>
      <c r="CH308" s="5" t="s">
        <v>108</v>
      </c>
      <c r="CI308" s="5" t="s">
        <v>108</v>
      </c>
      <c r="CJ308" s="5" t="s">
        <v>108</v>
      </c>
      <c r="CK308" s="5" t="s">
        <v>108</v>
      </c>
      <c r="CL308" s="5" t="s">
        <v>108</v>
      </c>
      <c r="CM308" s="5" t="s">
        <v>108</v>
      </c>
      <c r="CN308" s="5" t="s">
        <v>108</v>
      </c>
      <c r="CO308" s="5" t="s">
        <v>108</v>
      </c>
      <c r="CP308" s="5" t="s">
        <v>108</v>
      </c>
      <c r="CQ308" s="5" t="s">
        <v>108</v>
      </c>
      <c r="CR308" s="5" t="s">
        <v>108</v>
      </c>
      <c r="CS308" s="5" t="s">
        <v>2785</v>
      </c>
      <c r="CT308" s="29" t="s">
        <v>2786</v>
      </c>
      <c r="CU308" s="5" t="s">
        <v>108</v>
      </c>
      <c r="CV308" s="5" t="s">
        <v>108</v>
      </c>
      <c r="CW308" s="5" t="s">
        <v>108</v>
      </c>
      <c r="CX308" s="5" t="s">
        <v>108</v>
      </c>
      <c r="CY308" s="13" t="s">
        <v>2787</v>
      </c>
      <c r="CZ308" s="6"/>
      <c r="DA308" s="6"/>
      <c r="DB308" s="6"/>
      <c r="DC308" s="6"/>
      <c r="DD308" s="6"/>
      <c r="DE308" s="6"/>
      <c r="DF308" s="6"/>
      <c r="DG308" s="6"/>
      <c r="DH308" s="6"/>
      <c r="DI308" s="6"/>
    </row>
    <row r="309">
      <c r="A309" s="5" t="s">
        <v>103</v>
      </c>
      <c r="B309" s="5" t="s">
        <v>1501</v>
      </c>
      <c r="C309" s="5" t="s">
        <v>2723</v>
      </c>
      <c r="D309" s="5">
        <v>206.0</v>
      </c>
      <c r="E309" s="5" t="s">
        <v>108</v>
      </c>
      <c r="F309" s="5">
        <v>1999.0</v>
      </c>
      <c r="G309" s="5" t="s">
        <v>152</v>
      </c>
      <c r="H309" s="5">
        <v>15.0</v>
      </c>
      <c r="I309" s="5" t="s">
        <v>153</v>
      </c>
      <c r="J309" s="5" t="s">
        <v>127</v>
      </c>
      <c r="K309" s="5" t="s">
        <v>111</v>
      </c>
      <c r="L309" s="5" t="s">
        <v>108</v>
      </c>
      <c r="M309" s="5" t="s">
        <v>218</v>
      </c>
      <c r="N309" s="5">
        <v>2.0</v>
      </c>
      <c r="O309" s="29" t="s">
        <v>2788</v>
      </c>
      <c r="P309" s="5" t="s">
        <v>108</v>
      </c>
      <c r="Q309" s="5" t="s">
        <v>2789</v>
      </c>
      <c r="R309" s="5" t="s">
        <v>2790</v>
      </c>
      <c r="S309" s="5" t="s">
        <v>108</v>
      </c>
      <c r="T309" s="5" t="s">
        <v>108</v>
      </c>
      <c r="U309" s="5" t="s">
        <v>108</v>
      </c>
      <c r="V309" s="5" t="s">
        <v>108</v>
      </c>
      <c r="W309" s="5" t="s">
        <v>108</v>
      </c>
      <c r="X309" s="5">
        <v>1507.0</v>
      </c>
      <c r="Y309" s="5" t="s">
        <v>108</v>
      </c>
      <c r="Z309" s="5" t="s">
        <v>170</v>
      </c>
      <c r="AA309" s="5" t="s">
        <v>159</v>
      </c>
      <c r="AB309" s="5">
        <v>8.0</v>
      </c>
      <c r="AC309" s="5" t="s">
        <v>2791</v>
      </c>
      <c r="AD309" s="5" t="s">
        <v>108</v>
      </c>
      <c r="AE309" s="5" t="s">
        <v>108</v>
      </c>
      <c r="AF309" s="5" t="s">
        <v>108</v>
      </c>
      <c r="AG309" s="5" t="s">
        <v>108</v>
      </c>
      <c r="AH309" s="5" t="s">
        <v>108</v>
      </c>
      <c r="AI309" s="28">
        <f t="shared" si="76"/>
        <v>182.88</v>
      </c>
      <c r="AJ309" s="22">
        <v>600.0</v>
      </c>
      <c r="AK309" s="24">
        <f t="shared" si="77"/>
        <v>200</v>
      </c>
      <c r="AL309" s="5" t="s">
        <v>108</v>
      </c>
      <c r="AM309" s="5">
        <v>1.0</v>
      </c>
      <c r="AN309" s="5" t="s">
        <v>108</v>
      </c>
      <c r="AO309" s="5" t="s">
        <v>108</v>
      </c>
      <c r="AP309" s="5" t="s">
        <v>108</v>
      </c>
      <c r="AQ309" s="5" t="s">
        <v>108</v>
      </c>
      <c r="AR309" s="5" t="s">
        <v>108</v>
      </c>
      <c r="AS309" s="5" t="s">
        <v>108</v>
      </c>
      <c r="AT309" s="5" t="s">
        <v>108</v>
      </c>
      <c r="AU309" s="5" t="s">
        <v>108</v>
      </c>
      <c r="AV309" s="5" t="s">
        <v>108</v>
      </c>
      <c r="AW309" s="5" t="s">
        <v>2792</v>
      </c>
      <c r="AX309" s="5" t="s">
        <v>108</v>
      </c>
      <c r="AY309" s="5" t="s">
        <v>108</v>
      </c>
      <c r="AZ309" s="5" t="s">
        <v>108</v>
      </c>
      <c r="BA309" s="5" t="s">
        <v>108</v>
      </c>
      <c r="BB309" s="5" t="s">
        <v>108</v>
      </c>
      <c r="BC309" s="5" t="s">
        <v>108</v>
      </c>
      <c r="BD309" s="5" t="s">
        <v>108</v>
      </c>
      <c r="BE309" s="5" t="s">
        <v>108</v>
      </c>
      <c r="BF309" s="5" t="s">
        <v>108</v>
      </c>
      <c r="BG309" s="5" t="s">
        <v>108</v>
      </c>
      <c r="BH309" s="5" t="s">
        <v>108</v>
      </c>
      <c r="BI309" s="5" t="s">
        <v>108</v>
      </c>
      <c r="BJ309" s="5" t="s">
        <v>108</v>
      </c>
      <c r="BK309" s="5" t="s">
        <v>108</v>
      </c>
      <c r="BL309" s="5" t="s">
        <v>108</v>
      </c>
      <c r="BM309" s="5" t="s">
        <v>108</v>
      </c>
      <c r="BN309" s="5" t="s">
        <v>108</v>
      </c>
      <c r="BO309" s="5" t="s">
        <v>108</v>
      </c>
      <c r="BP309" s="5" t="s">
        <v>108</v>
      </c>
      <c r="BQ309" s="5" t="s">
        <v>108</v>
      </c>
      <c r="BR309" s="5" t="s">
        <v>108</v>
      </c>
      <c r="BS309" s="5" t="s">
        <v>108</v>
      </c>
      <c r="BT309" s="5" t="s">
        <v>108</v>
      </c>
      <c r="BU309" s="5" t="s">
        <v>218</v>
      </c>
      <c r="BV309" s="5" t="s">
        <v>108</v>
      </c>
      <c r="BW309" s="5" t="s">
        <v>1358</v>
      </c>
      <c r="BX309" s="5" t="s">
        <v>108</v>
      </c>
      <c r="BY309" s="10" t="s">
        <v>108</v>
      </c>
      <c r="BZ309" s="10" t="s">
        <v>108</v>
      </c>
      <c r="CA309" s="5" t="s">
        <v>108</v>
      </c>
      <c r="CB309" s="5" t="s">
        <v>108</v>
      </c>
      <c r="CC309" s="5" t="s">
        <v>108</v>
      </c>
      <c r="CD309" s="5" t="s">
        <v>108</v>
      </c>
      <c r="CE309" s="5" t="s">
        <v>108</v>
      </c>
      <c r="CF309" s="5" t="s">
        <v>108</v>
      </c>
      <c r="CG309" s="5" t="s">
        <v>108</v>
      </c>
      <c r="CH309" s="5" t="s">
        <v>108</v>
      </c>
      <c r="CI309" s="5" t="s">
        <v>108</v>
      </c>
      <c r="CJ309" s="5" t="s">
        <v>108</v>
      </c>
      <c r="CK309" s="5" t="s">
        <v>108</v>
      </c>
      <c r="CL309" s="5" t="s">
        <v>108</v>
      </c>
      <c r="CM309" s="5" t="s">
        <v>108</v>
      </c>
      <c r="CN309" s="5" t="s">
        <v>108</v>
      </c>
      <c r="CO309" s="5" t="s">
        <v>108</v>
      </c>
      <c r="CP309" s="5" t="s">
        <v>108</v>
      </c>
      <c r="CQ309" s="5" t="s">
        <v>108</v>
      </c>
      <c r="CR309" s="5" t="s">
        <v>108</v>
      </c>
      <c r="CS309" s="5" t="s">
        <v>108</v>
      </c>
      <c r="CT309" s="29" t="s">
        <v>2793</v>
      </c>
      <c r="CU309" s="5" t="s">
        <v>108</v>
      </c>
      <c r="CV309" s="5" t="s">
        <v>108</v>
      </c>
      <c r="CW309" s="5" t="s">
        <v>108</v>
      </c>
      <c r="CX309" s="5" t="s">
        <v>108</v>
      </c>
      <c r="CY309" s="13" t="s">
        <v>2794</v>
      </c>
      <c r="CZ309" s="6"/>
      <c r="DA309" s="6"/>
      <c r="DB309" s="6"/>
      <c r="DC309" s="6"/>
      <c r="DD309" s="6"/>
      <c r="DE309" s="6"/>
      <c r="DF309" s="6"/>
      <c r="DG309" s="6"/>
      <c r="DH309" s="6"/>
      <c r="DI309" s="6"/>
    </row>
    <row r="310">
      <c r="A310" s="5" t="s">
        <v>103</v>
      </c>
      <c r="B310" s="5" t="s">
        <v>1501</v>
      </c>
      <c r="C310" s="5" t="s">
        <v>2723</v>
      </c>
      <c r="D310" s="5">
        <v>673.0</v>
      </c>
      <c r="E310" s="5" t="s">
        <v>108</v>
      </c>
      <c r="F310" s="5">
        <v>2000.0</v>
      </c>
      <c r="G310" s="5" t="s">
        <v>152</v>
      </c>
      <c r="H310" s="5">
        <v>15.0</v>
      </c>
      <c r="I310" s="5" t="s">
        <v>153</v>
      </c>
      <c r="J310" s="5" t="s">
        <v>110</v>
      </c>
      <c r="K310" s="5" t="s">
        <v>111</v>
      </c>
      <c r="L310" s="5" t="s">
        <v>108</v>
      </c>
      <c r="M310" s="5" t="s">
        <v>112</v>
      </c>
      <c r="N310" s="5">
        <v>1.0</v>
      </c>
      <c r="O310" s="29" t="s">
        <v>2795</v>
      </c>
      <c r="P310" s="29" t="s">
        <v>2796</v>
      </c>
      <c r="Q310" s="29" t="s">
        <v>2797</v>
      </c>
      <c r="R310" s="5" t="s">
        <v>2798</v>
      </c>
      <c r="S310" s="5" t="s">
        <v>2799</v>
      </c>
      <c r="T310" s="5" t="s">
        <v>108</v>
      </c>
      <c r="U310" s="5" t="s">
        <v>108</v>
      </c>
      <c r="V310" s="5" t="s">
        <v>108</v>
      </c>
      <c r="W310" s="5" t="s">
        <v>108</v>
      </c>
      <c r="X310" s="5">
        <v>1300.0</v>
      </c>
      <c r="Y310" s="5" t="s">
        <v>108</v>
      </c>
      <c r="Z310" s="5" t="s">
        <v>820</v>
      </c>
      <c r="AA310" s="5" t="s">
        <v>144</v>
      </c>
      <c r="AB310" s="5">
        <v>99.0</v>
      </c>
      <c r="AC310" s="5" t="s">
        <v>2800</v>
      </c>
      <c r="AD310" s="5" t="s">
        <v>2202</v>
      </c>
      <c r="AE310" s="5" t="s">
        <v>108</v>
      </c>
      <c r="AF310" s="5" t="s">
        <v>108</v>
      </c>
      <c r="AG310" s="5" t="s">
        <v>108</v>
      </c>
      <c r="AH310" s="6">
        <f>5/60</f>
        <v>0.08333333333</v>
      </c>
      <c r="AI310" s="28">
        <f t="shared" si="76"/>
        <v>6.096</v>
      </c>
      <c r="AJ310" s="22">
        <v>20.0</v>
      </c>
      <c r="AK310" s="24">
        <f t="shared" si="77"/>
        <v>6.666666667</v>
      </c>
      <c r="AL310" s="5" t="s">
        <v>108</v>
      </c>
      <c r="AM310" s="5">
        <v>1.0</v>
      </c>
      <c r="AN310" s="5">
        <v>8.0</v>
      </c>
      <c r="AO310" s="5" t="s">
        <v>108</v>
      </c>
      <c r="AP310" s="5" t="s">
        <v>108</v>
      </c>
      <c r="AQ310" s="5" t="s">
        <v>108</v>
      </c>
      <c r="AR310" s="5" t="s">
        <v>108</v>
      </c>
      <c r="AS310" s="5" t="s">
        <v>108</v>
      </c>
      <c r="AT310" s="5" t="s">
        <v>108</v>
      </c>
      <c r="AU310" s="5" t="s">
        <v>108</v>
      </c>
      <c r="AV310" s="5" t="s">
        <v>108</v>
      </c>
      <c r="AW310" s="5" t="s">
        <v>289</v>
      </c>
      <c r="AX310" s="5" t="s">
        <v>108</v>
      </c>
      <c r="AY310" s="5" t="s">
        <v>235</v>
      </c>
      <c r="AZ310" s="5">
        <v>5.0</v>
      </c>
      <c r="BA310" s="5" t="s">
        <v>108</v>
      </c>
      <c r="BB310" s="5" t="s">
        <v>108</v>
      </c>
      <c r="BC310" s="5" t="s">
        <v>108</v>
      </c>
      <c r="BD310" s="5" t="s">
        <v>108</v>
      </c>
      <c r="BE310" s="5" t="s">
        <v>108</v>
      </c>
      <c r="BF310" s="5" t="s">
        <v>108</v>
      </c>
      <c r="BG310" s="5" t="s">
        <v>108</v>
      </c>
      <c r="BH310" s="5" t="s">
        <v>108</v>
      </c>
      <c r="BI310" s="5" t="s">
        <v>121</v>
      </c>
      <c r="BJ310" s="5" t="s">
        <v>108</v>
      </c>
      <c r="BK310" s="5" t="s">
        <v>108</v>
      </c>
      <c r="BL310" s="5" t="s">
        <v>321</v>
      </c>
      <c r="BM310" s="5" t="s">
        <v>108</v>
      </c>
      <c r="BN310" s="5" t="s">
        <v>108</v>
      </c>
      <c r="BO310" s="5" t="s">
        <v>108</v>
      </c>
      <c r="BP310" s="5" t="s">
        <v>108</v>
      </c>
      <c r="BQ310" s="5" t="s">
        <v>108</v>
      </c>
      <c r="BR310" s="5" t="s">
        <v>121</v>
      </c>
      <c r="BS310" s="5" t="s">
        <v>2801</v>
      </c>
      <c r="BT310" s="5" t="s">
        <v>108</v>
      </c>
      <c r="BU310" s="5" t="s">
        <v>2802</v>
      </c>
      <c r="BV310" s="5" t="s">
        <v>121</v>
      </c>
      <c r="BW310" s="5" t="s">
        <v>1358</v>
      </c>
      <c r="BX310" s="5" t="s">
        <v>122</v>
      </c>
      <c r="BY310" s="10" t="s">
        <v>108</v>
      </c>
      <c r="BZ310" s="10" t="s">
        <v>108</v>
      </c>
      <c r="CA310" s="5" t="s">
        <v>108</v>
      </c>
      <c r="CB310" s="5" t="s">
        <v>108</v>
      </c>
      <c r="CC310" s="5" t="s">
        <v>108</v>
      </c>
      <c r="CD310" s="5" t="s">
        <v>108</v>
      </c>
      <c r="CE310" s="5" t="s">
        <v>108</v>
      </c>
      <c r="CF310" s="5" t="s">
        <v>108</v>
      </c>
      <c r="CG310" s="5" t="s">
        <v>108</v>
      </c>
      <c r="CH310" s="5" t="s">
        <v>108</v>
      </c>
      <c r="CI310" s="5" t="s">
        <v>108</v>
      </c>
      <c r="CJ310" s="5" t="s">
        <v>108</v>
      </c>
      <c r="CK310" s="5" t="s">
        <v>108</v>
      </c>
      <c r="CL310" s="5" t="s">
        <v>108</v>
      </c>
      <c r="CM310" s="5" t="s">
        <v>108</v>
      </c>
      <c r="CN310" s="5" t="s">
        <v>108</v>
      </c>
      <c r="CO310" s="5" t="s">
        <v>108</v>
      </c>
      <c r="CP310" s="5" t="s">
        <v>108</v>
      </c>
      <c r="CQ310" s="5" t="s">
        <v>108</v>
      </c>
      <c r="CR310" s="5" t="s">
        <v>108</v>
      </c>
      <c r="CS310" s="5" t="s">
        <v>108</v>
      </c>
      <c r="CT310" s="29" t="s">
        <v>2803</v>
      </c>
      <c r="CU310" s="5" t="s">
        <v>108</v>
      </c>
      <c r="CV310" s="5" t="s">
        <v>108</v>
      </c>
      <c r="CW310" s="5" t="s">
        <v>108</v>
      </c>
      <c r="CX310" s="5" t="s">
        <v>108</v>
      </c>
      <c r="CY310" s="13" t="s">
        <v>2804</v>
      </c>
      <c r="CZ310" s="6"/>
      <c r="DA310" s="6"/>
      <c r="DB310" s="6"/>
      <c r="DC310" s="6"/>
      <c r="DD310" s="6"/>
      <c r="DE310" s="6"/>
      <c r="DF310" s="6"/>
      <c r="DG310" s="6"/>
      <c r="DH310" s="6"/>
      <c r="DI310" s="6"/>
    </row>
    <row r="311">
      <c r="A311" s="5" t="s">
        <v>103</v>
      </c>
      <c r="B311" s="5" t="s">
        <v>1501</v>
      </c>
      <c r="C311" s="5" t="s">
        <v>2723</v>
      </c>
      <c r="D311" s="5">
        <v>1778.0</v>
      </c>
      <c r="E311" s="5" t="s">
        <v>108</v>
      </c>
      <c r="F311" s="5">
        <v>2000.0</v>
      </c>
      <c r="G311" s="5" t="s">
        <v>138</v>
      </c>
      <c r="H311" s="5" t="s">
        <v>108</v>
      </c>
      <c r="I311" s="5" t="s">
        <v>139</v>
      </c>
      <c r="J311" s="5" t="s">
        <v>127</v>
      </c>
      <c r="K311" s="5" t="s">
        <v>202</v>
      </c>
      <c r="L311" s="5" t="s">
        <v>108</v>
      </c>
      <c r="M311" s="5" t="s">
        <v>108</v>
      </c>
      <c r="N311" s="5">
        <v>3.0</v>
      </c>
      <c r="O311" s="29" t="s">
        <v>2805</v>
      </c>
      <c r="P311" s="5" t="s">
        <v>2806</v>
      </c>
      <c r="Q311" s="5" t="s">
        <v>2783</v>
      </c>
      <c r="R311" s="5" t="s">
        <v>2807</v>
      </c>
      <c r="S311" s="5" t="s">
        <v>2808</v>
      </c>
      <c r="T311" s="5" t="s">
        <v>108</v>
      </c>
      <c r="U311" s="5" t="s">
        <v>108</v>
      </c>
      <c r="V311" s="5" t="s">
        <v>108</v>
      </c>
      <c r="W311" s="5">
        <v>5500.0</v>
      </c>
      <c r="X311" s="5">
        <v>1530.0</v>
      </c>
      <c r="Y311" s="5" t="s">
        <v>420</v>
      </c>
      <c r="Z311" s="5" t="s">
        <v>170</v>
      </c>
      <c r="AA311" s="5" t="s">
        <v>108</v>
      </c>
      <c r="AB311" s="5" t="s">
        <v>108</v>
      </c>
      <c r="AC311" s="5" t="s">
        <v>480</v>
      </c>
      <c r="AD311" s="5" t="s">
        <v>2332</v>
      </c>
      <c r="AE311" s="5" t="s">
        <v>108</v>
      </c>
      <c r="AF311" s="5" t="s">
        <v>108</v>
      </c>
      <c r="AG311" s="5" t="s">
        <v>108</v>
      </c>
      <c r="AH311" s="6">
        <f>(30+45)/2</f>
        <v>37.5</v>
      </c>
      <c r="AI311" s="28">
        <f t="shared" si="76"/>
        <v>1609.344</v>
      </c>
      <c r="AJ311" s="22">
        <v>5280.0</v>
      </c>
      <c r="AK311" s="24">
        <f t="shared" si="77"/>
        <v>1760</v>
      </c>
      <c r="AL311" s="5" t="s">
        <v>108</v>
      </c>
      <c r="AM311" s="5">
        <v>1.0</v>
      </c>
      <c r="AN311" s="5" t="s">
        <v>108</v>
      </c>
      <c r="AO311" s="5" t="s">
        <v>108</v>
      </c>
      <c r="AP311" s="5" t="s">
        <v>108</v>
      </c>
      <c r="AQ311" s="5" t="s">
        <v>108</v>
      </c>
      <c r="AR311" s="5" t="s">
        <v>108</v>
      </c>
      <c r="AS311" s="5" t="s">
        <v>108</v>
      </c>
      <c r="AT311" s="5" t="s">
        <v>108</v>
      </c>
      <c r="AU311" s="5" t="s">
        <v>108</v>
      </c>
      <c r="AV311" s="5" t="s">
        <v>108</v>
      </c>
      <c r="AW311" s="5" t="s">
        <v>108</v>
      </c>
      <c r="AX311" s="5" t="s">
        <v>108</v>
      </c>
      <c r="AY311" s="5" t="s">
        <v>108</v>
      </c>
      <c r="AZ311" s="5" t="s">
        <v>108</v>
      </c>
      <c r="BA311" s="5" t="s">
        <v>108</v>
      </c>
      <c r="BB311" s="5" t="s">
        <v>108</v>
      </c>
      <c r="BC311" s="5" t="s">
        <v>108</v>
      </c>
      <c r="BD311" s="5" t="s">
        <v>108</v>
      </c>
      <c r="BE311" s="5" t="s">
        <v>108</v>
      </c>
      <c r="BF311" s="5" t="s">
        <v>108</v>
      </c>
      <c r="BG311" s="5" t="s">
        <v>108</v>
      </c>
      <c r="BH311" s="5" t="s">
        <v>108</v>
      </c>
      <c r="BI311" s="5" t="s">
        <v>108</v>
      </c>
      <c r="BJ311" s="5" t="s">
        <v>108</v>
      </c>
      <c r="BK311" s="5" t="s">
        <v>108</v>
      </c>
      <c r="BL311" s="5" t="s">
        <v>108</v>
      </c>
      <c r="BM311" s="5" t="s">
        <v>108</v>
      </c>
      <c r="BN311" s="5" t="s">
        <v>108</v>
      </c>
      <c r="BO311" s="5" t="s">
        <v>108</v>
      </c>
      <c r="BP311" s="5" t="s">
        <v>108</v>
      </c>
      <c r="BQ311" s="5" t="s">
        <v>108</v>
      </c>
      <c r="BR311" s="5" t="s">
        <v>108</v>
      </c>
      <c r="BS311" s="5" t="s">
        <v>108</v>
      </c>
      <c r="BT311" s="5" t="s">
        <v>108</v>
      </c>
      <c r="BU311" s="5" t="s">
        <v>108</v>
      </c>
      <c r="BV311" s="5" t="s">
        <v>108</v>
      </c>
      <c r="BW311" s="5" t="s">
        <v>108</v>
      </c>
      <c r="BX311" s="5" t="s">
        <v>108</v>
      </c>
      <c r="BY311" s="10" t="s">
        <v>108</v>
      </c>
      <c r="BZ311" s="10" t="s">
        <v>108</v>
      </c>
      <c r="CA311" s="5" t="s">
        <v>371</v>
      </c>
      <c r="CB311" s="5" t="s">
        <v>108</v>
      </c>
      <c r="CC311" s="5" t="s">
        <v>108</v>
      </c>
      <c r="CD311" s="5" t="s">
        <v>108</v>
      </c>
      <c r="CE311" s="5" t="s">
        <v>108</v>
      </c>
      <c r="CF311" s="5" t="s">
        <v>108</v>
      </c>
      <c r="CG311" s="5" t="s">
        <v>108</v>
      </c>
      <c r="CH311" s="5" t="s">
        <v>108</v>
      </c>
      <c r="CI311" s="5" t="s">
        <v>108</v>
      </c>
      <c r="CJ311" s="5" t="s">
        <v>108</v>
      </c>
      <c r="CK311" s="5" t="s">
        <v>108</v>
      </c>
      <c r="CL311" s="5" t="s">
        <v>108</v>
      </c>
      <c r="CM311" s="5" t="s">
        <v>108</v>
      </c>
      <c r="CN311" s="5" t="s">
        <v>108</v>
      </c>
      <c r="CO311" s="5" t="s">
        <v>108</v>
      </c>
      <c r="CP311" s="5" t="s">
        <v>108</v>
      </c>
      <c r="CQ311" s="5" t="s">
        <v>108</v>
      </c>
      <c r="CR311" s="5" t="s">
        <v>108</v>
      </c>
      <c r="CS311" s="5" t="s">
        <v>108</v>
      </c>
      <c r="CT311" s="29" t="s">
        <v>2809</v>
      </c>
      <c r="CU311" s="5" t="s">
        <v>108</v>
      </c>
      <c r="CV311" s="5" t="s">
        <v>108</v>
      </c>
      <c r="CW311" s="5" t="s">
        <v>108</v>
      </c>
      <c r="CX311" s="5" t="s">
        <v>108</v>
      </c>
      <c r="CY311" s="13" t="s">
        <v>2810</v>
      </c>
      <c r="CZ311" s="6"/>
      <c r="DA311" s="6"/>
      <c r="DB311" s="6"/>
      <c r="DC311" s="6"/>
      <c r="DD311" s="6"/>
      <c r="DE311" s="6"/>
      <c r="DF311" s="6"/>
      <c r="DG311" s="6"/>
      <c r="DH311" s="6"/>
      <c r="DI311" s="6"/>
    </row>
    <row r="312">
      <c r="A312" s="5" t="s">
        <v>103</v>
      </c>
      <c r="B312" s="5" t="s">
        <v>1501</v>
      </c>
      <c r="C312" s="5" t="s">
        <v>2723</v>
      </c>
      <c r="D312" s="5">
        <v>7366.0</v>
      </c>
      <c r="E312" s="5" t="s">
        <v>106</v>
      </c>
      <c r="F312" s="5">
        <v>2003.0</v>
      </c>
      <c r="G312" s="5" t="s">
        <v>244</v>
      </c>
      <c r="H312" s="5">
        <v>8.0</v>
      </c>
      <c r="I312" s="5" t="s">
        <v>139</v>
      </c>
      <c r="J312" s="5" t="s">
        <v>110</v>
      </c>
      <c r="K312" s="5" t="s">
        <v>111</v>
      </c>
      <c r="L312" s="5" t="s">
        <v>108</v>
      </c>
      <c r="M312" s="5" t="s">
        <v>218</v>
      </c>
      <c r="N312" s="5">
        <v>2.0</v>
      </c>
      <c r="O312" s="29" t="s">
        <v>2811</v>
      </c>
      <c r="P312" s="5" t="s">
        <v>2812</v>
      </c>
      <c r="Q312" s="5" t="s">
        <v>2813</v>
      </c>
      <c r="R312" s="5" t="s">
        <v>2058</v>
      </c>
      <c r="S312" s="5" t="s">
        <v>108</v>
      </c>
      <c r="T312" s="5" t="s">
        <v>108</v>
      </c>
      <c r="U312" s="5" t="s">
        <v>108</v>
      </c>
      <c r="V312" s="5" t="s">
        <v>108</v>
      </c>
      <c r="W312" s="5" t="s">
        <v>108</v>
      </c>
      <c r="X312" s="5">
        <v>130.0</v>
      </c>
      <c r="Y312" s="5" t="s">
        <v>108</v>
      </c>
      <c r="Z312" s="5" t="s">
        <v>264</v>
      </c>
      <c r="AA312" s="5" t="s">
        <v>144</v>
      </c>
      <c r="AB312" s="5">
        <v>100.0</v>
      </c>
      <c r="AC312" s="5" t="s">
        <v>108</v>
      </c>
      <c r="AD312" s="5" t="s">
        <v>108</v>
      </c>
      <c r="AE312" s="5" t="s">
        <v>108</v>
      </c>
      <c r="AF312" s="5" t="s">
        <v>108</v>
      </c>
      <c r="AG312" s="5" t="s">
        <v>108</v>
      </c>
      <c r="AH312" s="5" t="s">
        <v>108</v>
      </c>
      <c r="AI312" s="15" t="s">
        <v>108</v>
      </c>
      <c r="AJ312" s="22" t="s">
        <v>108</v>
      </c>
      <c r="AK312" s="25" t="s">
        <v>108</v>
      </c>
      <c r="AL312" s="5" t="s">
        <v>108</v>
      </c>
      <c r="AM312" s="5">
        <v>1.0</v>
      </c>
      <c r="AN312" s="5">
        <v>6.5</v>
      </c>
      <c r="AO312" s="5" t="s">
        <v>108</v>
      </c>
      <c r="AP312" s="5" t="s">
        <v>108</v>
      </c>
      <c r="AQ312" s="5" t="s">
        <v>108</v>
      </c>
      <c r="AR312" s="5" t="s">
        <v>108</v>
      </c>
      <c r="AS312" s="5" t="s">
        <v>108</v>
      </c>
      <c r="AT312" s="5" t="s">
        <v>108</v>
      </c>
      <c r="AU312" s="5" t="s">
        <v>108</v>
      </c>
      <c r="AV312" s="5" t="s">
        <v>108</v>
      </c>
      <c r="AW312" s="5" t="s">
        <v>173</v>
      </c>
      <c r="AX312" s="5" t="s">
        <v>147</v>
      </c>
      <c r="AY312" s="5" t="s">
        <v>108</v>
      </c>
      <c r="AZ312" s="5" t="s">
        <v>108</v>
      </c>
      <c r="BA312" s="5" t="s">
        <v>108</v>
      </c>
      <c r="BB312" s="5" t="s">
        <v>108</v>
      </c>
      <c r="BC312" s="5" t="s">
        <v>108</v>
      </c>
      <c r="BD312" s="5" t="s">
        <v>108</v>
      </c>
      <c r="BE312" s="5" t="s">
        <v>108</v>
      </c>
      <c r="BF312" s="5" t="s">
        <v>108</v>
      </c>
      <c r="BG312" s="5" t="s">
        <v>108</v>
      </c>
      <c r="BH312" s="5" t="s">
        <v>108</v>
      </c>
      <c r="BI312" s="5" t="s">
        <v>108</v>
      </c>
      <c r="BJ312" s="5" t="s">
        <v>108</v>
      </c>
      <c r="BK312" s="5" t="s">
        <v>108</v>
      </c>
      <c r="BL312" s="5" t="s">
        <v>108</v>
      </c>
      <c r="BM312" s="5" t="s">
        <v>108</v>
      </c>
      <c r="BN312" s="5" t="s">
        <v>108</v>
      </c>
      <c r="BO312" s="5" t="s">
        <v>108</v>
      </c>
      <c r="BP312" s="5" t="s">
        <v>108</v>
      </c>
      <c r="BQ312" s="5" t="s">
        <v>108</v>
      </c>
      <c r="BR312" s="5" t="s">
        <v>108</v>
      </c>
      <c r="BS312" s="5" t="s">
        <v>108</v>
      </c>
      <c r="BT312" s="5" t="s">
        <v>108</v>
      </c>
      <c r="BU312" s="5" t="s">
        <v>218</v>
      </c>
      <c r="BV312" s="5" t="s">
        <v>108</v>
      </c>
      <c r="BW312" s="5" t="s">
        <v>1358</v>
      </c>
      <c r="BX312" s="5" t="s">
        <v>122</v>
      </c>
      <c r="BY312" s="10" t="s">
        <v>108</v>
      </c>
      <c r="BZ312" s="10" t="s">
        <v>108</v>
      </c>
      <c r="CA312" s="5" t="s">
        <v>108</v>
      </c>
      <c r="CB312" s="5" t="s">
        <v>108</v>
      </c>
      <c r="CC312" s="5" t="s">
        <v>108</v>
      </c>
      <c r="CD312" s="5" t="s">
        <v>108</v>
      </c>
      <c r="CE312" s="5" t="s">
        <v>108</v>
      </c>
      <c r="CF312" s="5" t="s">
        <v>108</v>
      </c>
      <c r="CG312" s="5" t="s">
        <v>108</v>
      </c>
      <c r="CH312" s="5" t="s">
        <v>108</v>
      </c>
      <c r="CI312" s="5" t="s">
        <v>108</v>
      </c>
      <c r="CJ312" s="5" t="s">
        <v>108</v>
      </c>
      <c r="CK312" s="5" t="s">
        <v>108</v>
      </c>
      <c r="CL312" s="5" t="s">
        <v>108</v>
      </c>
      <c r="CM312" s="5" t="s">
        <v>108</v>
      </c>
      <c r="CN312" s="5" t="s">
        <v>108</v>
      </c>
      <c r="CO312" s="5" t="s">
        <v>108</v>
      </c>
      <c r="CP312" s="5" t="s">
        <v>108</v>
      </c>
      <c r="CQ312" s="5" t="s">
        <v>108</v>
      </c>
      <c r="CR312" s="5" t="s">
        <v>108</v>
      </c>
      <c r="CS312" s="5" t="s">
        <v>108</v>
      </c>
      <c r="CT312" s="29" t="s">
        <v>2814</v>
      </c>
      <c r="CU312" s="5" t="s">
        <v>108</v>
      </c>
      <c r="CV312" s="5" t="s">
        <v>108</v>
      </c>
      <c r="CW312" s="5" t="s">
        <v>108</v>
      </c>
      <c r="CX312" s="5" t="s">
        <v>108</v>
      </c>
      <c r="CY312" s="13" t="s">
        <v>2815</v>
      </c>
      <c r="CZ312" s="6"/>
      <c r="DA312" s="6"/>
      <c r="DB312" s="6"/>
      <c r="DC312" s="6"/>
      <c r="DD312" s="6"/>
      <c r="DE312" s="6"/>
      <c r="DF312" s="6"/>
      <c r="DG312" s="6"/>
      <c r="DH312" s="6"/>
      <c r="DI312" s="6"/>
    </row>
    <row r="313">
      <c r="A313" s="5" t="s">
        <v>103</v>
      </c>
      <c r="B313" s="5" t="s">
        <v>1501</v>
      </c>
      <c r="C313" s="5" t="s">
        <v>2723</v>
      </c>
      <c r="D313" s="5">
        <v>9020.0</v>
      </c>
      <c r="E313" s="5" t="s">
        <v>106</v>
      </c>
      <c r="F313" s="5">
        <v>2004.0</v>
      </c>
      <c r="G313" s="5" t="s">
        <v>152</v>
      </c>
      <c r="H313" s="5">
        <v>17.0</v>
      </c>
      <c r="I313" s="5" t="s">
        <v>153</v>
      </c>
      <c r="J313" s="5" t="s">
        <v>127</v>
      </c>
      <c r="K313" s="5" t="s">
        <v>202</v>
      </c>
      <c r="L313" s="5" t="s">
        <v>108</v>
      </c>
      <c r="M313" s="5" t="s">
        <v>2500</v>
      </c>
      <c r="N313" s="5">
        <v>3.0</v>
      </c>
      <c r="O313" s="29" t="s">
        <v>2816</v>
      </c>
      <c r="P313" s="5" t="s">
        <v>2817</v>
      </c>
      <c r="Q313" s="5" t="s">
        <v>2775</v>
      </c>
      <c r="R313" s="5" t="s">
        <v>2818</v>
      </c>
      <c r="S313" s="5" t="s">
        <v>2819</v>
      </c>
      <c r="T313" s="5">
        <v>43.583135</v>
      </c>
      <c r="U313" s="5">
        <v>-122.713746</v>
      </c>
      <c r="V313" s="5" t="s">
        <v>108</v>
      </c>
      <c r="W313" s="5">
        <v>1784.0</v>
      </c>
      <c r="X313" s="5">
        <v>400.0</v>
      </c>
      <c r="Y313" s="5" t="s">
        <v>108</v>
      </c>
      <c r="Z313" s="5" t="s">
        <v>108</v>
      </c>
      <c r="AA313" s="5" t="s">
        <v>1847</v>
      </c>
      <c r="AB313" s="5">
        <v>0.0</v>
      </c>
      <c r="AC313" s="5" t="s">
        <v>1536</v>
      </c>
      <c r="AD313" s="5" t="s">
        <v>108</v>
      </c>
      <c r="AE313" s="5" t="s">
        <v>108</v>
      </c>
      <c r="AF313" s="5" t="s">
        <v>108</v>
      </c>
      <c r="AG313" s="5" t="s">
        <v>108</v>
      </c>
      <c r="AH313" s="5" t="s">
        <v>108</v>
      </c>
      <c r="AI313" s="15" t="s">
        <v>108</v>
      </c>
      <c r="AJ313" s="22" t="s">
        <v>108</v>
      </c>
      <c r="AK313" s="25" t="s">
        <v>108</v>
      </c>
      <c r="AL313" s="5" t="s">
        <v>121</v>
      </c>
      <c r="AM313" s="5" t="s">
        <v>108</v>
      </c>
      <c r="AN313" s="5" t="s">
        <v>108</v>
      </c>
      <c r="AO313" s="5" t="s">
        <v>108</v>
      </c>
      <c r="AP313" s="5" t="s">
        <v>108</v>
      </c>
      <c r="AQ313" s="5" t="s">
        <v>108</v>
      </c>
      <c r="AR313" s="5" t="s">
        <v>108</v>
      </c>
      <c r="AS313" s="5" t="s">
        <v>108</v>
      </c>
      <c r="AT313" s="5" t="s">
        <v>108</v>
      </c>
      <c r="AU313" s="5" t="s">
        <v>108</v>
      </c>
      <c r="AV313" s="5" t="s">
        <v>108</v>
      </c>
      <c r="AW313" s="5" t="s">
        <v>108</v>
      </c>
      <c r="AX313" s="5" t="s">
        <v>108</v>
      </c>
      <c r="AY313" s="5" t="s">
        <v>108</v>
      </c>
      <c r="AZ313" s="5" t="s">
        <v>108</v>
      </c>
      <c r="BA313" s="5" t="s">
        <v>108</v>
      </c>
      <c r="BB313" s="5" t="s">
        <v>108</v>
      </c>
      <c r="BC313" s="5" t="s">
        <v>108</v>
      </c>
      <c r="BD313" s="5" t="s">
        <v>108</v>
      </c>
      <c r="BE313" s="5" t="s">
        <v>108</v>
      </c>
      <c r="BF313" s="5" t="s">
        <v>108</v>
      </c>
      <c r="BG313" s="5" t="s">
        <v>108</v>
      </c>
      <c r="BH313" s="5" t="s">
        <v>108</v>
      </c>
      <c r="BI313" s="5" t="s">
        <v>108</v>
      </c>
      <c r="BJ313" s="5" t="s">
        <v>108</v>
      </c>
      <c r="BK313" s="5" t="s">
        <v>108</v>
      </c>
      <c r="BL313" s="5" t="s">
        <v>108</v>
      </c>
      <c r="BM313" s="5" t="s">
        <v>108</v>
      </c>
      <c r="BN313" s="5" t="s">
        <v>108</v>
      </c>
      <c r="BO313" s="5" t="s">
        <v>108</v>
      </c>
      <c r="BP313" s="5" t="s">
        <v>108</v>
      </c>
      <c r="BQ313" s="5" t="s">
        <v>108</v>
      </c>
      <c r="BR313" s="5" t="s">
        <v>121</v>
      </c>
      <c r="BS313" s="5" t="s">
        <v>108</v>
      </c>
      <c r="BT313" s="5" t="s">
        <v>108</v>
      </c>
      <c r="BU313" s="5" t="s">
        <v>2820</v>
      </c>
      <c r="BV313" s="5" t="s">
        <v>108</v>
      </c>
      <c r="BW313" s="5" t="s">
        <v>108</v>
      </c>
      <c r="BX313" s="5" t="s">
        <v>122</v>
      </c>
      <c r="BY313" s="10" t="s">
        <v>108</v>
      </c>
      <c r="BZ313" s="10" t="s">
        <v>108</v>
      </c>
      <c r="CA313" s="5" t="s">
        <v>1314</v>
      </c>
      <c r="CB313" s="5" t="s">
        <v>108</v>
      </c>
      <c r="CC313" s="5" t="s">
        <v>108</v>
      </c>
      <c r="CD313" s="5" t="s">
        <v>108</v>
      </c>
      <c r="CE313" s="5" t="s">
        <v>108</v>
      </c>
      <c r="CF313" s="5" t="s">
        <v>108</v>
      </c>
      <c r="CG313" s="5" t="s">
        <v>108</v>
      </c>
      <c r="CH313" s="5" t="s">
        <v>108</v>
      </c>
      <c r="CI313" s="5" t="s">
        <v>108</v>
      </c>
      <c r="CJ313" s="5" t="s">
        <v>108</v>
      </c>
      <c r="CK313" s="5" t="s">
        <v>108</v>
      </c>
      <c r="CL313" s="5" t="s">
        <v>108</v>
      </c>
      <c r="CM313" s="5" t="s">
        <v>108</v>
      </c>
      <c r="CN313" s="5" t="s">
        <v>108</v>
      </c>
      <c r="CO313" s="5" t="s">
        <v>108</v>
      </c>
      <c r="CP313" s="5" t="s">
        <v>108</v>
      </c>
      <c r="CQ313" s="5" t="s">
        <v>108</v>
      </c>
      <c r="CR313" s="5" t="s">
        <v>108</v>
      </c>
      <c r="CS313" s="5" t="s">
        <v>2821</v>
      </c>
      <c r="CT313" s="29" t="s">
        <v>2822</v>
      </c>
      <c r="CU313" s="5" t="s">
        <v>121</v>
      </c>
      <c r="CV313" s="5" t="s">
        <v>108</v>
      </c>
      <c r="CW313" s="5" t="s">
        <v>108</v>
      </c>
      <c r="CX313" s="5" t="s">
        <v>108</v>
      </c>
      <c r="CY313" s="13" t="s">
        <v>2823</v>
      </c>
      <c r="CZ313" s="6"/>
      <c r="DA313" s="6"/>
      <c r="DB313" s="6"/>
      <c r="DC313" s="6"/>
      <c r="DD313" s="6"/>
      <c r="DE313" s="6"/>
      <c r="DF313" s="6"/>
      <c r="DG313" s="6"/>
      <c r="DH313" s="6"/>
      <c r="DI313" s="6"/>
    </row>
    <row r="314">
      <c r="A314" s="5" t="s">
        <v>103</v>
      </c>
      <c r="B314" s="5" t="s">
        <v>1501</v>
      </c>
      <c r="C314" s="5" t="s">
        <v>2723</v>
      </c>
      <c r="D314" s="5">
        <v>27479.0</v>
      </c>
      <c r="E314" s="5" t="s">
        <v>1531</v>
      </c>
      <c r="F314" s="5">
        <v>2010.0</v>
      </c>
      <c r="G314" s="5" t="s">
        <v>400</v>
      </c>
      <c r="H314" s="5">
        <v>29.0</v>
      </c>
      <c r="I314" s="5" t="s">
        <v>109</v>
      </c>
      <c r="J314" s="5" t="s">
        <v>127</v>
      </c>
      <c r="K314" s="5" t="s">
        <v>202</v>
      </c>
      <c r="L314" s="5" t="s">
        <v>154</v>
      </c>
      <c r="M314" s="5" t="s">
        <v>112</v>
      </c>
      <c r="N314" s="5">
        <v>4.0</v>
      </c>
      <c r="O314" s="29" t="s">
        <v>2824</v>
      </c>
      <c r="P314" s="5" t="s">
        <v>2825</v>
      </c>
      <c r="Q314" s="5" t="s">
        <v>2826</v>
      </c>
      <c r="R314" s="5" t="s">
        <v>2827</v>
      </c>
      <c r="S314" s="5" t="s">
        <v>2828</v>
      </c>
      <c r="T314" s="5" t="s">
        <v>108</v>
      </c>
      <c r="U314" s="5" t="s">
        <v>108</v>
      </c>
      <c r="V314" s="5" t="s">
        <v>108</v>
      </c>
      <c r="W314" s="5" t="s">
        <v>108</v>
      </c>
      <c r="X314" s="5">
        <v>2145.0</v>
      </c>
      <c r="Y314" s="5" t="s">
        <v>108</v>
      </c>
      <c r="Z314" s="5" t="s">
        <v>264</v>
      </c>
      <c r="AA314" s="5" t="s">
        <v>144</v>
      </c>
      <c r="AB314" s="5">
        <v>99.0</v>
      </c>
      <c r="AC314" s="5" t="s">
        <v>2829</v>
      </c>
      <c r="AD314" s="5" t="s">
        <v>108</v>
      </c>
      <c r="AE314" s="5" t="s">
        <v>108</v>
      </c>
      <c r="AF314" s="5" t="s">
        <v>108</v>
      </c>
      <c r="AG314" s="5" t="s">
        <v>108</v>
      </c>
      <c r="AH314" s="5" t="s">
        <v>108</v>
      </c>
      <c r="AI314" s="28">
        <f t="shared" ref="AI314:AI318" si="78">CONVERT(AJ314, "ft", "m")</f>
        <v>32.004</v>
      </c>
      <c r="AJ314" s="8">
        <f>35*3</f>
        <v>105</v>
      </c>
      <c r="AK314" s="24">
        <f t="shared" ref="AK314:AK318" si="79">CONVERT(AJ314, "ft", "yd")</f>
        <v>35</v>
      </c>
      <c r="AL314" s="5" t="s">
        <v>108</v>
      </c>
      <c r="AM314" s="5" t="s">
        <v>108</v>
      </c>
      <c r="AN314" s="5" t="s">
        <v>108</v>
      </c>
      <c r="AO314" s="5" t="s">
        <v>108</v>
      </c>
      <c r="AP314" s="5" t="s">
        <v>108</v>
      </c>
      <c r="AQ314" s="5" t="s">
        <v>108</v>
      </c>
      <c r="AR314" s="5" t="s">
        <v>108</v>
      </c>
      <c r="AS314" s="5" t="s">
        <v>108</v>
      </c>
      <c r="AT314" s="5" t="s">
        <v>108</v>
      </c>
      <c r="AU314" s="5" t="s">
        <v>108</v>
      </c>
      <c r="AV314" s="5" t="s">
        <v>108</v>
      </c>
      <c r="AW314" s="5" t="s">
        <v>561</v>
      </c>
      <c r="AX314" s="5" t="s">
        <v>445</v>
      </c>
      <c r="AY314" s="5" t="s">
        <v>108</v>
      </c>
      <c r="AZ314" s="5" t="s">
        <v>108</v>
      </c>
      <c r="BA314" s="5" t="s">
        <v>108</v>
      </c>
      <c r="BB314" s="5" t="s">
        <v>108</v>
      </c>
      <c r="BC314" s="5" t="s">
        <v>108</v>
      </c>
      <c r="BD314" s="5" t="s">
        <v>108</v>
      </c>
      <c r="BE314" s="5" t="s">
        <v>108</v>
      </c>
      <c r="BF314" s="5" t="s">
        <v>108</v>
      </c>
      <c r="BG314" s="5" t="s">
        <v>108</v>
      </c>
      <c r="BH314" s="5" t="s">
        <v>108</v>
      </c>
      <c r="BI314" s="5" t="s">
        <v>108</v>
      </c>
      <c r="BJ314" s="5" t="s">
        <v>108</v>
      </c>
      <c r="BK314" s="5" t="s">
        <v>108</v>
      </c>
      <c r="BL314" s="5" t="s">
        <v>108</v>
      </c>
      <c r="BM314" s="5" t="s">
        <v>108</v>
      </c>
      <c r="BN314" s="5" t="s">
        <v>108</v>
      </c>
      <c r="BO314" s="5" t="s">
        <v>108</v>
      </c>
      <c r="BP314" s="5" t="s">
        <v>108</v>
      </c>
      <c r="BQ314" s="5" t="s">
        <v>108</v>
      </c>
      <c r="BR314" s="5" t="s">
        <v>108</v>
      </c>
      <c r="BS314" s="5" t="s">
        <v>108</v>
      </c>
      <c r="BT314" s="5" t="s">
        <v>108</v>
      </c>
      <c r="BU314" s="5" t="s">
        <v>2830</v>
      </c>
      <c r="BV314" s="5" t="s">
        <v>108</v>
      </c>
      <c r="BW314" s="5" t="s">
        <v>1228</v>
      </c>
      <c r="BX314" s="5" t="s">
        <v>108</v>
      </c>
      <c r="BY314" s="10" t="s">
        <v>108</v>
      </c>
      <c r="BZ314" s="10" t="s">
        <v>108</v>
      </c>
      <c r="CA314" s="5" t="s">
        <v>2831</v>
      </c>
      <c r="CB314" s="5" t="s">
        <v>108</v>
      </c>
      <c r="CC314" s="5" t="s">
        <v>108</v>
      </c>
      <c r="CD314" s="5">
        <v>1.0</v>
      </c>
      <c r="CE314" s="5">
        <v>1.0</v>
      </c>
      <c r="CF314" s="5" t="s">
        <v>108</v>
      </c>
      <c r="CG314" s="5" t="s">
        <v>108</v>
      </c>
      <c r="CH314" s="5" t="s">
        <v>108</v>
      </c>
      <c r="CI314" s="5" t="s">
        <v>108</v>
      </c>
      <c r="CJ314" s="5" t="s">
        <v>108</v>
      </c>
      <c r="CK314" s="5" t="s">
        <v>108</v>
      </c>
      <c r="CL314" s="5" t="s">
        <v>108</v>
      </c>
      <c r="CM314" s="5" t="s">
        <v>108</v>
      </c>
      <c r="CN314" s="5" t="s">
        <v>108</v>
      </c>
      <c r="CO314" s="5" t="s">
        <v>121</v>
      </c>
      <c r="CP314" s="5">
        <v>3.0</v>
      </c>
      <c r="CQ314" s="5" t="s">
        <v>108</v>
      </c>
      <c r="CR314" s="5" t="s">
        <v>108</v>
      </c>
      <c r="CS314" s="5" t="s">
        <v>108</v>
      </c>
      <c r="CT314" s="29" t="s">
        <v>2832</v>
      </c>
      <c r="CU314" s="5" t="s">
        <v>108</v>
      </c>
      <c r="CV314" s="5" t="s">
        <v>108</v>
      </c>
      <c r="CW314" s="5" t="s">
        <v>108</v>
      </c>
      <c r="CX314" s="5" t="s">
        <v>108</v>
      </c>
      <c r="CY314" s="13" t="s">
        <v>2833</v>
      </c>
      <c r="CZ314" s="6"/>
      <c r="DA314" s="6"/>
      <c r="DB314" s="6"/>
      <c r="DC314" s="6"/>
      <c r="DD314" s="6"/>
      <c r="DE314" s="6"/>
      <c r="DF314" s="6"/>
      <c r="DG314" s="6"/>
      <c r="DH314" s="6"/>
      <c r="DI314" s="6"/>
    </row>
    <row r="315">
      <c r="A315" s="5" t="s">
        <v>103</v>
      </c>
      <c r="B315" s="5" t="s">
        <v>1501</v>
      </c>
      <c r="C315" s="5" t="s">
        <v>2723</v>
      </c>
      <c r="D315" s="5">
        <v>36505.0</v>
      </c>
      <c r="E315" s="5" t="s">
        <v>1531</v>
      </c>
      <c r="F315" s="5">
        <v>2012.0</v>
      </c>
      <c r="G315" s="5" t="s">
        <v>138</v>
      </c>
      <c r="H315" s="5">
        <v>19.0</v>
      </c>
      <c r="I315" s="5" t="s">
        <v>139</v>
      </c>
      <c r="J315" s="5" t="s">
        <v>127</v>
      </c>
      <c r="K315" s="5" t="s">
        <v>328</v>
      </c>
      <c r="L315" s="5" t="s">
        <v>108</v>
      </c>
      <c r="M315" s="5" t="s">
        <v>108</v>
      </c>
      <c r="N315" s="5">
        <v>2.0</v>
      </c>
      <c r="O315" s="29" t="s">
        <v>2834</v>
      </c>
      <c r="P315" s="5" t="s">
        <v>108</v>
      </c>
      <c r="Q315" s="5" t="s">
        <v>2741</v>
      </c>
      <c r="R315" s="5" t="s">
        <v>2835</v>
      </c>
      <c r="S315" s="5" t="s">
        <v>2836</v>
      </c>
      <c r="T315" s="5" t="s">
        <v>108</v>
      </c>
      <c r="U315" s="5" t="s">
        <v>108</v>
      </c>
      <c r="V315" s="5" t="s">
        <v>108</v>
      </c>
      <c r="W315" s="5" t="s">
        <v>108</v>
      </c>
      <c r="X315" s="5">
        <v>1900.0</v>
      </c>
      <c r="Y315" s="5">
        <v>60.0</v>
      </c>
      <c r="Z315" s="5" t="s">
        <v>264</v>
      </c>
      <c r="AA315" s="5" t="s">
        <v>159</v>
      </c>
      <c r="AB315" s="5">
        <v>15.0</v>
      </c>
      <c r="AC315" s="5" t="s">
        <v>2837</v>
      </c>
      <c r="AD315" s="5" t="s">
        <v>406</v>
      </c>
      <c r="AE315" s="5" t="s">
        <v>108</v>
      </c>
      <c r="AF315" s="5" t="s">
        <v>108</v>
      </c>
      <c r="AG315" s="5" t="s">
        <v>108</v>
      </c>
      <c r="AH315" s="5">
        <v>120.0</v>
      </c>
      <c r="AI315" s="28">
        <f t="shared" si="78"/>
        <v>27.432</v>
      </c>
      <c r="AJ315" s="22">
        <v>90.0</v>
      </c>
      <c r="AK315" s="24">
        <f t="shared" si="79"/>
        <v>30</v>
      </c>
      <c r="AL315" s="5" t="s">
        <v>108</v>
      </c>
      <c r="AM315" s="5" t="s">
        <v>108</v>
      </c>
      <c r="AN315" s="5" t="s">
        <v>108</v>
      </c>
      <c r="AO315" s="5" t="s">
        <v>108</v>
      </c>
      <c r="AP315" s="5" t="s">
        <v>108</v>
      </c>
      <c r="AQ315" s="5" t="s">
        <v>108</v>
      </c>
      <c r="AR315" s="5" t="s">
        <v>108</v>
      </c>
      <c r="AS315" s="5" t="s">
        <v>108</v>
      </c>
      <c r="AT315" s="5" t="s">
        <v>108</v>
      </c>
      <c r="AU315" s="5" t="s">
        <v>108</v>
      </c>
      <c r="AV315" s="5" t="s">
        <v>108</v>
      </c>
      <c r="AW315" s="5" t="s">
        <v>108</v>
      </c>
      <c r="AX315" s="5" t="s">
        <v>108</v>
      </c>
      <c r="AY315" s="5" t="s">
        <v>108</v>
      </c>
      <c r="AZ315" s="5" t="s">
        <v>108</v>
      </c>
      <c r="BA315" s="5" t="s">
        <v>108</v>
      </c>
      <c r="BB315" s="5" t="s">
        <v>108</v>
      </c>
      <c r="BC315" s="5" t="s">
        <v>108</v>
      </c>
      <c r="BD315" s="5" t="s">
        <v>108</v>
      </c>
      <c r="BE315" s="5" t="s">
        <v>108</v>
      </c>
      <c r="BF315" s="5" t="s">
        <v>108</v>
      </c>
      <c r="BG315" s="5" t="s">
        <v>108</v>
      </c>
      <c r="BH315" s="5" t="s">
        <v>108</v>
      </c>
      <c r="BI315" s="5" t="s">
        <v>108</v>
      </c>
      <c r="BJ315" s="5" t="s">
        <v>108</v>
      </c>
      <c r="BK315" s="5" t="s">
        <v>108</v>
      </c>
      <c r="BL315" s="5" t="s">
        <v>108</v>
      </c>
      <c r="BM315" s="5" t="s">
        <v>108</v>
      </c>
      <c r="BN315" s="5" t="s">
        <v>108</v>
      </c>
      <c r="BO315" s="5" t="s">
        <v>108</v>
      </c>
      <c r="BP315" s="5" t="s">
        <v>108</v>
      </c>
      <c r="BQ315" s="5" t="s">
        <v>108</v>
      </c>
      <c r="BR315" s="5" t="s">
        <v>108</v>
      </c>
      <c r="BS315" s="5" t="s">
        <v>108</v>
      </c>
      <c r="BT315" s="5" t="s">
        <v>108</v>
      </c>
      <c r="BU315" s="5" t="s">
        <v>108</v>
      </c>
      <c r="BV315" s="5" t="s">
        <v>108</v>
      </c>
      <c r="BW315" s="5" t="s">
        <v>108</v>
      </c>
      <c r="BX315" s="5" t="s">
        <v>108</v>
      </c>
      <c r="BY315" s="10" t="s">
        <v>108</v>
      </c>
      <c r="BZ315" s="10" t="s">
        <v>108</v>
      </c>
      <c r="CA315" s="5" t="s">
        <v>108</v>
      </c>
      <c r="CB315" s="5" t="s">
        <v>121</v>
      </c>
      <c r="CC315" s="5" t="s">
        <v>2838</v>
      </c>
      <c r="CD315" s="5" t="s">
        <v>108</v>
      </c>
      <c r="CE315" s="5" t="s">
        <v>108</v>
      </c>
      <c r="CF315" s="5" t="s">
        <v>108</v>
      </c>
      <c r="CG315" s="5" t="s">
        <v>108</v>
      </c>
      <c r="CH315" s="5" t="s">
        <v>108</v>
      </c>
      <c r="CI315" s="5" t="s">
        <v>108</v>
      </c>
      <c r="CJ315" s="5" t="s">
        <v>108</v>
      </c>
      <c r="CK315" s="5" t="s">
        <v>108</v>
      </c>
      <c r="CL315" s="5" t="s">
        <v>108</v>
      </c>
      <c r="CM315" s="5" t="s">
        <v>108</v>
      </c>
      <c r="CN315" s="5" t="s">
        <v>108</v>
      </c>
      <c r="CO315" s="5" t="s">
        <v>108</v>
      </c>
      <c r="CP315" s="5" t="s">
        <v>108</v>
      </c>
      <c r="CQ315" s="5" t="s">
        <v>108</v>
      </c>
      <c r="CR315" s="5" t="s">
        <v>108</v>
      </c>
      <c r="CS315" s="5" t="s">
        <v>2839</v>
      </c>
      <c r="CT315" s="29" t="s">
        <v>2840</v>
      </c>
      <c r="CU315" s="5" t="s">
        <v>108</v>
      </c>
      <c r="CV315" s="5" t="s">
        <v>108</v>
      </c>
      <c r="CW315" s="5" t="s">
        <v>108</v>
      </c>
      <c r="CX315" s="5" t="s">
        <v>108</v>
      </c>
      <c r="CY315" s="13" t="s">
        <v>2841</v>
      </c>
      <c r="CZ315" s="6"/>
      <c r="DA315" s="6"/>
      <c r="DB315" s="6"/>
      <c r="DC315" s="6"/>
      <c r="DD315" s="6"/>
      <c r="DE315" s="6"/>
      <c r="DF315" s="6"/>
      <c r="DG315" s="6"/>
      <c r="DH315" s="6"/>
      <c r="DI315" s="6"/>
    </row>
    <row r="316">
      <c r="A316" s="5" t="s">
        <v>103</v>
      </c>
      <c r="B316" s="5" t="s">
        <v>1501</v>
      </c>
      <c r="C316" s="5" t="s">
        <v>2723</v>
      </c>
      <c r="D316" s="5">
        <v>50901.0</v>
      </c>
      <c r="E316" s="5" t="s">
        <v>2842</v>
      </c>
      <c r="F316" s="5">
        <v>2016.0</v>
      </c>
      <c r="G316" s="5" t="s">
        <v>400</v>
      </c>
      <c r="H316" s="5">
        <v>20.0</v>
      </c>
      <c r="I316" s="5" t="s">
        <v>109</v>
      </c>
      <c r="J316" s="5" t="s">
        <v>127</v>
      </c>
      <c r="K316" s="5" t="s">
        <v>111</v>
      </c>
      <c r="L316" s="5" t="s">
        <v>108</v>
      </c>
      <c r="M316" s="5" t="s">
        <v>140</v>
      </c>
      <c r="N316" s="5">
        <v>1.0</v>
      </c>
      <c r="O316" s="29" t="s">
        <v>2843</v>
      </c>
      <c r="P316" s="5" t="s">
        <v>2844</v>
      </c>
      <c r="Q316" s="5" t="s">
        <v>2845</v>
      </c>
      <c r="R316" s="5" t="s">
        <v>2846</v>
      </c>
      <c r="S316" s="5" t="s">
        <v>108</v>
      </c>
      <c r="T316" s="5" t="s">
        <v>108</v>
      </c>
      <c r="U316" s="5" t="s">
        <v>108</v>
      </c>
      <c r="V316" s="5" t="s">
        <v>108</v>
      </c>
      <c r="W316" s="5" t="s">
        <v>108</v>
      </c>
      <c r="X316" s="5">
        <v>1100.0</v>
      </c>
      <c r="Y316" s="5" t="s">
        <v>108</v>
      </c>
      <c r="Z316" s="5" t="s">
        <v>264</v>
      </c>
      <c r="AA316" s="5" t="s">
        <v>144</v>
      </c>
      <c r="AB316" s="5">
        <v>86.0</v>
      </c>
      <c r="AC316" s="5" t="s">
        <v>2847</v>
      </c>
      <c r="AD316" s="5" t="s">
        <v>108</v>
      </c>
      <c r="AE316" s="5" t="s">
        <v>108</v>
      </c>
      <c r="AF316" s="5" t="s">
        <v>108</v>
      </c>
      <c r="AG316" s="5" t="s">
        <v>108</v>
      </c>
      <c r="AH316" s="6">
        <f>20/60</f>
        <v>0.3333333333</v>
      </c>
      <c r="AI316" s="28">
        <f t="shared" si="78"/>
        <v>64.008</v>
      </c>
      <c r="AJ316" s="22">
        <v>210.0</v>
      </c>
      <c r="AK316" s="24">
        <f t="shared" si="79"/>
        <v>70</v>
      </c>
      <c r="AL316" s="5" t="s">
        <v>108</v>
      </c>
      <c r="AM316" s="5">
        <v>1.0</v>
      </c>
      <c r="AN316" s="5">
        <v>5.5</v>
      </c>
      <c r="AO316" s="5" t="s">
        <v>108</v>
      </c>
      <c r="AP316" s="5" t="s">
        <v>108</v>
      </c>
      <c r="AQ316" s="5">
        <v>4.5</v>
      </c>
      <c r="AR316" s="5" t="s">
        <v>108</v>
      </c>
      <c r="AS316" s="5" t="s">
        <v>108</v>
      </c>
      <c r="AT316" s="5" t="s">
        <v>108</v>
      </c>
      <c r="AU316" s="5" t="s">
        <v>108</v>
      </c>
      <c r="AV316" s="5" t="s">
        <v>108</v>
      </c>
      <c r="AW316" s="5" t="s">
        <v>289</v>
      </c>
      <c r="AX316" s="5" t="s">
        <v>108</v>
      </c>
      <c r="AY316" s="5" t="s">
        <v>108</v>
      </c>
      <c r="AZ316" s="5" t="s">
        <v>108</v>
      </c>
      <c r="BA316" s="5" t="s">
        <v>108</v>
      </c>
      <c r="BB316" s="5" t="s">
        <v>108</v>
      </c>
      <c r="BC316" s="5" t="s">
        <v>108</v>
      </c>
      <c r="BD316" s="5" t="s">
        <v>108</v>
      </c>
      <c r="BE316" s="5" t="s">
        <v>108</v>
      </c>
      <c r="BF316" s="5" t="s">
        <v>108</v>
      </c>
      <c r="BG316" s="5" t="s">
        <v>108</v>
      </c>
      <c r="BH316" s="5" t="s">
        <v>108</v>
      </c>
      <c r="BI316" s="5" t="s">
        <v>108</v>
      </c>
      <c r="BJ316" s="5" t="s">
        <v>108</v>
      </c>
      <c r="BK316" s="5" t="s">
        <v>108</v>
      </c>
      <c r="BL316" s="5" t="s">
        <v>108</v>
      </c>
      <c r="BM316" s="5" t="s">
        <v>108</v>
      </c>
      <c r="BN316" s="5" t="s">
        <v>108</v>
      </c>
      <c r="BO316" s="5" t="s">
        <v>108</v>
      </c>
      <c r="BP316" s="5" t="s">
        <v>108</v>
      </c>
      <c r="BQ316" s="5" t="s">
        <v>108</v>
      </c>
      <c r="BR316" s="5" t="s">
        <v>108</v>
      </c>
      <c r="BS316" s="5" t="s">
        <v>994</v>
      </c>
      <c r="BT316" s="5" t="s">
        <v>108</v>
      </c>
      <c r="BU316" s="5" t="s">
        <v>2848</v>
      </c>
      <c r="BV316" s="5" t="s">
        <v>108</v>
      </c>
      <c r="BW316" s="5" t="s">
        <v>108</v>
      </c>
      <c r="BX316" s="5" t="s">
        <v>108</v>
      </c>
      <c r="BY316" s="10" t="s">
        <v>108</v>
      </c>
      <c r="BZ316" s="10" t="s">
        <v>108</v>
      </c>
      <c r="CA316" s="5" t="s">
        <v>108</v>
      </c>
      <c r="CB316" s="5" t="s">
        <v>108</v>
      </c>
      <c r="CC316" s="5" t="s">
        <v>108</v>
      </c>
      <c r="CD316" s="5" t="s">
        <v>108</v>
      </c>
      <c r="CE316" s="5" t="s">
        <v>108</v>
      </c>
      <c r="CF316" s="5" t="s">
        <v>108</v>
      </c>
      <c r="CG316" s="5" t="s">
        <v>108</v>
      </c>
      <c r="CH316" s="5" t="s">
        <v>108</v>
      </c>
      <c r="CI316" s="5" t="s">
        <v>108</v>
      </c>
      <c r="CJ316" s="5" t="s">
        <v>108</v>
      </c>
      <c r="CK316" s="5" t="s">
        <v>108</v>
      </c>
      <c r="CL316" s="5" t="s">
        <v>108</v>
      </c>
      <c r="CM316" s="5" t="s">
        <v>108</v>
      </c>
      <c r="CN316" s="5" t="s">
        <v>108</v>
      </c>
      <c r="CO316" s="5" t="s">
        <v>108</v>
      </c>
      <c r="CP316" s="5" t="s">
        <v>108</v>
      </c>
      <c r="CQ316" s="5" t="s">
        <v>108</v>
      </c>
      <c r="CR316" s="5" t="s">
        <v>108</v>
      </c>
      <c r="CS316" s="5" t="s">
        <v>108</v>
      </c>
      <c r="CT316" s="29" t="s">
        <v>2849</v>
      </c>
      <c r="CU316" s="5" t="s">
        <v>108</v>
      </c>
      <c r="CV316" s="5" t="s">
        <v>108</v>
      </c>
      <c r="CW316" s="5" t="s">
        <v>108</v>
      </c>
      <c r="CX316" s="5" t="s">
        <v>108</v>
      </c>
      <c r="CY316" s="13" t="s">
        <v>2850</v>
      </c>
      <c r="CZ316" s="6"/>
      <c r="DA316" s="6"/>
      <c r="DB316" s="6"/>
      <c r="DC316" s="6"/>
      <c r="DD316" s="6"/>
      <c r="DE316" s="6"/>
      <c r="DF316" s="6"/>
      <c r="DG316" s="6"/>
      <c r="DH316" s="6"/>
      <c r="DI316" s="6"/>
    </row>
    <row r="317">
      <c r="A317" s="5" t="s">
        <v>103</v>
      </c>
      <c r="B317" s="5" t="s">
        <v>1501</v>
      </c>
      <c r="C317" s="5" t="s">
        <v>2723</v>
      </c>
      <c r="D317" s="5">
        <v>63141.0</v>
      </c>
      <c r="E317" s="5" t="s">
        <v>1947</v>
      </c>
      <c r="F317" s="5">
        <v>2019.0</v>
      </c>
      <c r="G317" s="5" t="s">
        <v>152</v>
      </c>
      <c r="H317" s="5">
        <v>23.0</v>
      </c>
      <c r="I317" s="5" t="s">
        <v>153</v>
      </c>
      <c r="J317" s="5" t="s">
        <v>127</v>
      </c>
      <c r="K317" s="5" t="s">
        <v>111</v>
      </c>
      <c r="L317" s="5" t="s">
        <v>108</v>
      </c>
      <c r="M317" s="5" t="s">
        <v>112</v>
      </c>
      <c r="N317" s="5">
        <v>2.0</v>
      </c>
      <c r="O317" s="29" t="s">
        <v>2851</v>
      </c>
      <c r="P317" s="5" t="s">
        <v>2852</v>
      </c>
      <c r="Q317" s="5" t="s">
        <v>2853</v>
      </c>
      <c r="R317" s="5" t="s">
        <v>2854</v>
      </c>
      <c r="S317" s="5" t="s">
        <v>108</v>
      </c>
      <c r="T317" s="5">
        <v>43.842925</v>
      </c>
      <c r="U317" s="5">
        <v>-122.685835</v>
      </c>
      <c r="V317" s="5" t="s">
        <v>108</v>
      </c>
      <c r="W317" s="5">
        <v>1147.0</v>
      </c>
      <c r="X317" s="5">
        <v>1400.0</v>
      </c>
      <c r="Y317" s="5" t="s">
        <v>108</v>
      </c>
      <c r="Z317" s="5" t="s">
        <v>170</v>
      </c>
      <c r="AA317" s="5" t="s">
        <v>286</v>
      </c>
      <c r="AB317" s="5">
        <v>65.0</v>
      </c>
      <c r="AC317" s="5" t="s">
        <v>2855</v>
      </c>
      <c r="AD317" s="5" t="s">
        <v>108</v>
      </c>
      <c r="AE317" s="5" t="s">
        <v>108</v>
      </c>
      <c r="AF317" s="5" t="s">
        <v>108</v>
      </c>
      <c r="AG317" s="5" t="s">
        <v>108</v>
      </c>
      <c r="AH317" s="5">
        <f>0.33</f>
        <v>0.33</v>
      </c>
      <c r="AI317" s="28">
        <f t="shared" si="78"/>
        <v>194.31</v>
      </c>
      <c r="AJ317" s="8">
        <f>((200+225)/2)*3</f>
        <v>637.5</v>
      </c>
      <c r="AK317" s="24">
        <f t="shared" si="79"/>
        <v>212.5</v>
      </c>
      <c r="AL317" s="5" t="s">
        <v>108</v>
      </c>
      <c r="AM317" s="5">
        <v>1.0</v>
      </c>
      <c r="AN317" s="5">
        <v>8.75</v>
      </c>
      <c r="AO317" s="5" t="s">
        <v>108</v>
      </c>
      <c r="AP317" s="5" t="s">
        <v>108</v>
      </c>
      <c r="AQ317" s="5" t="s">
        <v>108</v>
      </c>
      <c r="AR317" s="5" t="s">
        <v>108</v>
      </c>
      <c r="AS317" s="5" t="s">
        <v>108</v>
      </c>
      <c r="AT317" s="5" t="s">
        <v>108</v>
      </c>
      <c r="AU317" s="5" t="s">
        <v>108</v>
      </c>
      <c r="AV317" s="5" t="s">
        <v>108</v>
      </c>
      <c r="AW317" s="5" t="s">
        <v>289</v>
      </c>
      <c r="AX317" s="5" t="s">
        <v>108</v>
      </c>
      <c r="AY317" s="5" t="s">
        <v>108</v>
      </c>
      <c r="AZ317" s="5" t="s">
        <v>108</v>
      </c>
      <c r="BA317" s="5" t="s">
        <v>108</v>
      </c>
      <c r="BB317" s="5" t="s">
        <v>108</v>
      </c>
      <c r="BC317" s="5" t="s">
        <v>108</v>
      </c>
      <c r="BD317" s="5" t="s">
        <v>108</v>
      </c>
      <c r="BE317" s="5" t="s">
        <v>108</v>
      </c>
      <c r="BF317" s="5" t="s">
        <v>108</v>
      </c>
      <c r="BG317" s="5" t="s">
        <v>108</v>
      </c>
      <c r="BH317" s="5" t="s">
        <v>108</v>
      </c>
      <c r="BI317" s="5" t="s">
        <v>108</v>
      </c>
      <c r="BJ317" s="5" t="s">
        <v>108</v>
      </c>
      <c r="BK317" s="5" t="s">
        <v>108</v>
      </c>
      <c r="BL317" s="5" t="s">
        <v>108</v>
      </c>
      <c r="BM317" s="5" t="s">
        <v>108</v>
      </c>
      <c r="BN317" s="5" t="s">
        <v>108</v>
      </c>
      <c r="BO317" s="5" t="s">
        <v>108</v>
      </c>
      <c r="BP317" s="5" t="s">
        <v>108</v>
      </c>
      <c r="BQ317" s="5" t="s">
        <v>108</v>
      </c>
      <c r="BR317" s="5" t="s">
        <v>108</v>
      </c>
      <c r="BS317" s="5" t="s">
        <v>108</v>
      </c>
      <c r="BT317" s="5" t="s">
        <v>108</v>
      </c>
      <c r="BU317" s="5" t="s">
        <v>2856</v>
      </c>
      <c r="BV317" s="5" t="s">
        <v>108</v>
      </c>
      <c r="BW317" s="5" t="s">
        <v>108</v>
      </c>
      <c r="BX317" s="5" t="s">
        <v>108</v>
      </c>
      <c r="BY317" s="10" t="s">
        <v>108</v>
      </c>
      <c r="BZ317" s="10" t="s">
        <v>108</v>
      </c>
      <c r="CA317" s="5" t="s">
        <v>108</v>
      </c>
      <c r="CB317" s="5" t="s">
        <v>108</v>
      </c>
      <c r="CC317" s="5" t="s">
        <v>108</v>
      </c>
      <c r="CD317" s="5" t="s">
        <v>108</v>
      </c>
      <c r="CE317" s="5" t="s">
        <v>108</v>
      </c>
      <c r="CF317" s="5" t="s">
        <v>108</v>
      </c>
      <c r="CG317" s="5" t="s">
        <v>108</v>
      </c>
      <c r="CH317" s="5" t="s">
        <v>108</v>
      </c>
      <c r="CI317" s="5" t="s">
        <v>108</v>
      </c>
      <c r="CJ317" s="5" t="s">
        <v>108</v>
      </c>
      <c r="CK317" s="5" t="s">
        <v>108</v>
      </c>
      <c r="CL317" s="5" t="s">
        <v>108</v>
      </c>
      <c r="CM317" s="5" t="s">
        <v>108</v>
      </c>
      <c r="CN317" s="5" t="s">
        <v>108</v>
      </c>
      <c r="CO317" s="5" t="s">
        <v>108</v>
      </c>
      <c r="CP317" s="5" t="s">
        <v>108</v>
      </c>
      <c r="CQ317" s="5" t="s">
        <v>108</v>
      </c>
      <c r="CR317" s="5" t="s">
        <v>108</v>
      </c>
      <c r="CS317" s="5" t="s">
        <v>2857</v>
      </c>
      <c r="CT317" s="29" t="s">
        <v>2858</v>
      </c>
      <c r="CU317" s="5" t="s">
        <v>121</v>
      </c>
      <c r="CV317" s="5" t="s">
        <v>108</v>
      </c>
      <c r="CW317" s="5" t="s">
        <v>108</v>
      </c>
      <c r="CX317" s="5" t="s">
        <v>108</v>
      </c>
      <c r="CY317" s="13" t="s">
        <v>2859</v>
      </c>
      <c r="CZ317" s="6"/>
      <c r="DA317" s="6"/>
      <c r="DB317" s="6"/>
      <c r="DC317" s="6"/>
      <c r="DD317" s="6"/>
      <c r="DE317" s="6"/>
      <c r="DF317" s="6"/>
      <c r="DG317" s="6"/>
      <c r="DH317" s="6"/>
      <c r="DI317" s="6"/>
    </row>
    <row r="318">
      <c r="A318" s="5" t="s">
        <v>103</v>
      </c>
      <c r="B318" s="5" t="s">
        <v>1501</v>
      </c>
      <c r="C318" s="5" t="s">
        <v>2860</v>
      </c>
      <c r="D318" s="5">
        <v>6027.0</v>
      </c>
      <c r="E318" s="5" t="s">
        <v>106</v>
      </c>
      <c r="F318" s="5">
        <v>1970.0</v>
      </c>
      <c r="G318" s="5" t="s">
        <v>108</v>
      </c>
      <c r="H318" s="5" t="s">
        <v>108</v>
      </c>
      <c r="I318" s="5" t="s">
        <v>153</v>
      </c>
      <c r="J318" s="5" t="s">
        <v>127</v>
      </c>
      <c r="K318" s="5" t="s">
        <v>628</v>
      </c>
      <c r="L318" s="5" t="s">
        <v>108</v>
      </c>
      <c r="M318" s="5" t="s">
        <v>2500</v>
      </c>
      <c r="N318" s="5">
        <v>4.0</v>
      </c>
      <c r="O318" s="29" t="s">
        <v>2861</v>
      </c>
      <c r="P318" s="5" t="s">
        <v>2862</v>
      </c>
      <c r="Q318" s="5" t="s">
        <v>2863</v>
      </c>
      <c r="R318" s="5" t="s">
        <v>2864</v>
      </c>
      <c r="S318" s="5" t="s">
        <v>2865</v>
      </c>
      <c r="T318" s="5">
        <v>44.628882</v>
      </c>
      <c r="U318" s="5">
        <v>-121.819944</v>
      </c>
      <c r="V318" s="5" t="s">
        <v>108</v>
      </c>
      <c r="W318" s="5">
        <v>5275.0</v>
      </c>
      <c r="X318" s="5">
        <v>2300.0</v>
      </c>
      <c r="Y318" s="5" t="s">
        <v>108</v>
      </c>
      <c r="Z318" s="5" t="s">
        <v>108</v>
      </c>
      <c r="AA318" s="5" t="s">
        <v>108</v>
      </c>
      <c r="AB318" s="5" t="s">
        <v>108</v>
      </c>
      <c r="AC318" s="5" t="s">
        <v>2179</v>
      </c>
      <c r="AD318" s="5" t="s">
        <v>108</v>
      </c>
      <c r="AE318" s="5" t="s">
        <v>108</v>
      </c>
      <c r="AF318" s="5" t="s">
        <v>108</v>
      </c>
      <c r="AG318" s="5" t="s">
        <v>108</v>
      </c>
      <c r="AH318" s="5" t="s">
        <v>108</v>
      </c>
      <c r="AI318" s="28">
        <f t="shared" si="78"/>
        <v>0.9144</v>
      </c>
      <c r="AJ318" s="22">
        <v>3.0</v>
      </c>
      <c r="AK318" s="24">
        <f t="shared" si="79"/>
        <v>1</v>
      </c>
      <c r="AL318" s="5" t="s">
        <v>108</v>
      </c>
      <c r="AM318" s="5">
        <v>1.0</v>
      </c>
      <c r="AN318" s="5" t="s">
        <v>108</v>
      </c>
      <c r="AO318" s="5" t="s">
        <v>108</v>
      </c>
      <c r="AP318" s="5" t="s">
        <v>108</v>
      </c>
      <c r="AQ318" s="5" t="s">
        <v>108</v>
      </c>
      <c r="AR318" s="5" t="s">
        <v>108</v>
      </c>
      <c r="AS318" s="5" t="s">
        <v>108</v>
      </c>
      <c r="AT318" s="5" t="s">
        <v>108</v>
      </c>
      <c r="AU318" s="5" t="s">
        <v>108</v>
      </c>
      <c r="AV318" s="5" t="s">
        <v>108</v>
      </c>
      <c r="AW318" s="5" t="s">
        <v>108</v>
      </c>
      <c r="AX318" s="5" t="s">
        <v>108</v>
      </c>
      <c r="AY318" s="5" t="s">
        <v>108</v>
      </c>
      <c r="AZ318" s="5" t="s">
        <v>108</v>
      </c>
      <c r="BA318" s="5" t="s">
        <v>108</v>
      </c>
      <c r="BB318" s="5" t="s">
        <v>108</v>
      </c>
      <c r="BC318" s="5" t="s">
        <v>108</v>
      </c>
      <c r="BD318" s="5" t="s">
        <v>108</v>
      </c>
      <c r="BE318" s="5" t="s">
        <v>108</v>
      </c>
      <c r="BF318" s="5" t="s">
        <v>108</v>
      </c>
      <c r="BG318" s="5" t="s">
        <v>108</v>
      </c>
      <c r="BH318" s="5" t="s">
        <v>108</v>
      </c>
      <c r="BI318" s="5" t="s">
        <v>108</v>
      </c>
      <c r="BJ318" s="5" t="s">
        <v>108</v>
      </c>
      <c r="BK318" s="5" t="s">
        <v>108</v>
      </c>
      <c r="BL318" s="5" t="s">
        <v>108</v>
      </c>
      <c r="BM318" s="5" t="s">
        <v>108</v>
      </c>
      <c r="BN318" s="5" t="s">
        <v>108</v>
      </c>
      <c r="BO318" s="5" t="s">
        <v>108</v>
      </c>
      <c r="BP318" s="5" t="s">
        <v>108</v>
      </c>
      <c r="BQ318" s="5" t="s">
        <v>108</v>
      </c>
      <c r="BR318" s="5" t="s">
        <v>108</v>
      </c>
      <c r="BS318" s="5" t="s">
        <v>108</v>
      </c>
      <c r="BT318" s="5" t="s">
        <v>108</v>
      </c>
      <c r="BU318" s="5" t="s">
        <v>2866</v>
      </c>
      <c r="BV318" s="5" t="s">
        <v>108</v>
      </c>
      <c r="BW318" s="5" t="s">
        <v>1528</v>
      </c>
      <c r="BX318" s="5" t="s">
        <v>122</v>
      </c>
      <c r="BY318" s="10" t="s">
        <v>108</v>
      </c>
      <c r="BZ318" s="10" t="s">
        <v>108</v>
      </c>
      <c r="CA318" s="5" t="s">
        <v>108</v>
      </c>
      <c r="CB318" s="5" t="s">
        <v>108</v>
      </c>
      <c r="CC318" s="5" t="s">
        <v>108</v>
      </c>
      <c r="CD318" s="5" t="s">
        <v>108</v>
      </c>
      <c r="CE318" s="5" t="s">
        <v>108</v>
      </c>
      <c r="CF318" s="5" t="s">
        <v>108</v>
      </c>
      <c r="CG318" s="5" t="s">
        <v>108</v>
      </c>
      <c r="CH318" s="5" t="s">
        <v>108</v>
      </c>
      <c r="CI318" s="5" t="s">
        <v>108</v>
      </c>
      <c r="CJ318" s="5" t="s">
        <v>108</v>
      </c>
      <c r="CK318" s="5" t="s">
        <v>108</v>
      </c>
      <c r="CL318" s="5" t="s">
        <v>108</v>
      </c>
      <c r="CM318" s="5" t="s">
        <v>108</v>
      </c>
      <c r="CN318" s="5" t="s">
        <v>108</v>
      </c>
      <c r="CO318" s="5" t="s">
        <v>108</v>
      </c>
      <c r="CP318" s="5" t="s">
        <v>108</v>
      </c>
      <c r="CQ318" s="5" t="s">
        <v>108</v>
      </c>
      <c r="CR318" s="5" t="s">
        <v>108</v>
      </c>
      <c r="CS318" s="5" t="s">
        <v>108</v>
      </c>
      <c r="CT318" s="29" t="s">
        <v>2867</v>
      </c>
      <c r="CU318" s="6"/>
      <c r="CV318" s="5" t="s">
        <v>108</v>
      </c>
      <c r="CW318" s="5" t="s">
        <v>108</v>
      </c>
      <c r="CX318" s="5" t="s">
        <v>108</v>
      </c>
      <c r="CY318" s="13" t="s">
        <v>2868</v>
      </c>
      <c r="CZ318" s="6"/>
      <c r="DA318" s="6"/>
      <c r="DB318" s="6"/>
      <c r="DC318" s="6"/>
      <c r="DD318" s="6"/>
      <c r="DE318" s="6"/>
      <c r="DF318" s="6"/>
      <c r="DG318" s="6"/>
      <c r="DH318" s="6"/>
      <c r="DI318" s="6"/>
    </row>
    <row r="319">
      <c r="A319" s="5" t="s">
        <v>103</v>
      </c>
      <c r="B319" s="5" t="s">
        <v>1501</v>
      </c>
      <c r="C319" s="5" t="s">
        <v>2860</v>
      </c>
      <c r="D319" s="5">
        <v>687.0</v>
      </c>
      <c r="E319" s="5" t="s">
        <v>108</v>
      </c>
      <c r="F319" s="5">
        <v>1992.0</v>
      </c>
      <c r="G319" s="5" t="s">
        <v>244</v>
      </c>
      <c r="H319" s="5" t="s">
        <v>108</v>
      </c>
      <c r="I319" s="5" t="s">
        <v>139</v>
      </c>
      <c r="J319" s="5" t="s">
        <v>127</v>
      </c>
      <c r="K319" s="5" t="s">
        <v>111</v>
      </c>
      <c r="L319" s="5" t="s">
        <v>108</v>
      </c>
      <c r="M319" s="5" t="s">
        <v>228</v>
      </c>
      <c r="N319" s="5">
        <v>2.0</v>
      </c>
      <c r="O319" s="29" t="s">
        <v>2869</v>
      </c>
      <c r="P319" s="5" t="s">
        <v>2870</v>
      </c>
      <c r="Q319" s="5" t="s">
        <v>108</v>
      </c>
      <c r="R319" s="5" t="s">
        <v>108</v>
      </c>
      <c r="S319" s="5" t="s">
        <v>108</v>
      </c>
      <c r="T319" s="5" t="s">
        <v>108</v>
      </c>
      <c r="U319" s="5" t="s">
        <v>108</v>
      </c>
      <c r="V319" s="5" t="s">
        <v>108</v>
      </c>
      <c r="W319" s="5" t="s">
        <v>108</v>
      </c>
      <c r="X319" s="5" t="s">
        <v>108</v>
      </c>
      <c r="Y319" s="5" t="s">
        <v>108</v>
      </c>
      <c r="Z319" s="5" t="s">
        <v>108</v>
      </c>
      <c r="AA319" s="5" t="s">
        <v>108</v>
      </c>
      <c r="AB319" s="5" t="s">
        <v>108</v>
      </c>
      <c r="AC319" s="5" t="s">
        <v>108</v>
      </c>
      <c r="AD319" s="5" t="s">
        <v>108</v>
      </c>
      <c r="AE319" s="5" t="s">
        <v>108</v>
      </c>
      <c r="AF319" s="5" t="s">
        <v>108</v>
      </c>
      <c r="AG319" s="5" t="s">
        <v>108</v>
      </c>
      <c r="AH319" s="5" t="s">
        <v>108</v>
      </c>
      <c r="AI319" s="15" t="s">
        <v>108</v>
      </c>
      <c r="AJ319" s="22" t="s">
        <v>108</v>
      </c>
      <c r="AK319" s="25" t="s">
        <v>108</v>
      </c>
      <c r="AL319" s="5" t="s">
        <v>108</v>
      </c>
      <c r="AM319" s="5">
        <v>1.0</v>
      </c>
      <c r="AN319" s="5">
        <v>7.0</v>
      </c>
      <c r="AO319" s="5" t="s">
        <v>108</v>
      </c>
      <c r="AP319" s="5" t="s">
        <v>108</v>
      </c>
      <c r="AQ319" s="5" t="s">
        <v>108</v>
      </c>
      <c r="AR319" s="5" t="s">
        <v>108</v>
      </c>
      <c r="AS319" s="5" t="s">
        <v>108</v>
      </c>
      <c r="AT319" s="5" t="s">
        <v>108</v>
      </c>
      <c r="AU319" s="5" t="s">
        <v>108</v>
      </c>
      <c r="AV319" s="5" t="s">
        <v>108</v>
      </c>
      <c r="AW319" s="5" t="s">
        <v>561</v>
      </c>
      <c r="AX319" s="5" t="s">
        <v>147</v>
      </c>
      <c r="AY319" s="5" t="s">
        <v>108</v>
      </c>
      <c r="AZ319" s="5">
        <v>3.0</v>
      </c>
      <c r="BA319" s="5" t="s">
        <v>108</v>
      </c>
      <c r="BB319" s="5" t="s">
        <v>108</v>
      </c>
      <c r="BC319" s="5" t="s">
        <v>108</v>
      </c>
      <c r="BD319" s="5" t="s">
        <v>108</v>
      </c>
      <c r="BE319" s="5" t="s">
        <v>108</v>
      </c>
      <c r="BF319" s="5" t="s">
        <v>108</v>
      </c>
      <c r="BG319" s="5" t="s">
        <v>108</v>
      </c>
      <c r="BH319" s="5" t="s">
        <v>108</v>
      </c>
      <c r="BI319" s="5" t="s">
        <v>108</v>
      </c>
      <c r="BJ319" s="5" t="s">
        <v>108</v>
      </c>
      <c r="BK319" s="5" t="s">
        <v>108</v>
      </c>
      <c r="BL319" s="5" t="s">
        <v>108</v>
      </c>
      <c r="BM319" s="5" t="s">
        <v>108</v>
      </c>
      <c r="BN319" s="5" t="s">
        <v>108</v>
      </c>
      <c r="BO319" s="5" t="s">
        <v>108</v>
      </c>
      <c r="BP319" s="5" t="s">
        <v>108</v>
      </c>
      <c r="BQ319" s="5" t="s">
        <v>108</v>
      </c>
      <c r="BR319" s="5" t="s">
        <v>108</v>
      </c>
      <c r="BS319" s="5" t="s">
        <v>2871</v>
      </c>
      <c r="BT319" s="5" t="s">
        <v>108</v>
      </c>
      <c r="BU319" s="5" t="s">
        <v>2872</v>
      </c>
      <c r="BV319" s="5" t="s">
        <v>108</v>
      </c>
      <c r="BW319" s="5" t="s">
        <v>108</v>
      </c>
      <c r="BX319" s="5" t="s">
        <v>108</v>
      </c>
      <c r="BY319" s="10" t="s">
        <v>108</v>
      </c>
      <c r="BZ319" s="10" t="s">
        <v>108</v>
      </c>
      <c r="CA319" s="5" t="s">
        <v>108</v>
      </c>
      <c r="CB319" s="5" t="s">
        <v>108</v>
      </c>
      <c r="CC319" s="5" t="s">
        <v>108</v>
      </c>
      <c r="CD319" s="5" t="s">
        <v>108</v>
      </c>
      <c r="CE319" s="5" t="s">
        <v>108</v>
      </c>
      <c r="CF319" s="5" t="s">
        <v>108</v>
      </c>
      <c r="CG319" s="5" t="s">
        <v>108</v>
      </c>
      <c r="CH319" s="5" t="s">
        <v>108</v>
      </c>
      <c r="CI319" s="5" t="s">
        <v>108</v>
      </c>
      <c r="CJ319" s="5" t="s">
        <v>108</v>
      </c>
      <c r="CK319" s="5" t="s">
        <v>108</v>
      </c>
      <c r="CL319" s="5" t="s">
        <v>108</v>
      </c>
      <c r="CM319" s="5" t="s">
        <v>108</v>
      </c>
      <c r="CN319" s="5" t="s">
        <v>108</v>
      </c>
      <c r="CO319" s="5" t="s">
        <v>108</v>
      </c>
      <c r="CP319" s="5" t="s">
        <v>108</v>
      </c>
      <c r="CQ319" s="5" t="s">
        <v>108</v>
      </c>
      <c r="CR319" s="5" t="s">
        <v>108</v>
      </c>
      <c r="CS319" s="5" t="s">
        <v>108</v>
      </c>
      <c r="CT319" s="5" t="s">
        <v>108</v>
      </c>
      <c r="CU319" s="5" t="s">
        <v>108</v>
      </c>
      <c r="CV319" s="5" t="s">
        <v>108</v>
      </c>
      <c r="CW319" s="5" t="s">
        <v>2873</v>
      </c>
      <c r="CX319" s="5" t="s">
        <v>121</v>
      </c>
      <c r="CY319" s="13" t="s">
        <v>2874</v>
      </c>
      <c r="CZ319" s="6"/>
      <c r="DA319" s="6"/>
      <c r="DB319" s="6"/>
      <c r="DC319" s="6"/>
      <c r="DD319" s="6"/>
      <c r="DE319" s="6"/>
      <c r="DF319" s="6"/>
      <c r="DG319" s="6"/>
      <c r="DH319" s="6"/>
      <c r="DI319" s="6"/>
    </row>
    <row r="320">
      <c r="A320" s="5" t="s">
        <v>103</v>
      </c>
      <c r="B320" s="5" t="s">
        <v>1501</v>
      </c>
      <c r="C320" s="5" t="s">
        <v>2860</v>
      </c>
      <c r="D320" s="5">
        <v>686.0</v>
      </c>
      <c r="E320" s="5" t="s">
        <v>108</v>
      </c>
      <c r="F320" s="5">
        <v>1994.0</v>
      </c>
      <c r="G320" s="5" t="s">
        <v>152</v>
      </c>
      <c r="H320" s="5" t="s">
        <v>108</v>
      </c>
      <c r="I320" s="5" t="s">
        <v>153</v>
      </c>
      <c r="J320" s="5" t="s">
        <v>127</v>
      </c>
      <c r="K320" s="5" t="s">
        <v>154</v>
      </c>
      <c r="L320" s="5" t="s">
        <v>108</v>
      </c>
      <c r="M320" s="5" t="s">
        <v>108</v>
      </c>
      <c r="N320" s="5">
        <v>2.0</v>
      </c>
      <c r="O320" s="29" t="s">
        <v>2875</v>
      </c>
      <c r="P320" s="5" t="s">
        <v>2876</v>
      </c>
      <c r="Q320" s="5" t="s">
        <v>2877</v>
      </c>
      <c r="R320" s="5" t="s">
        <v>108</v>
      </c>
      <c r="S320" s="5" t="s">
        <v>108</v>
      </c>
      <c r="T320" s="5" t="s">
        <v>108</v>
      </c>
      <c r="U320" s="5" t="s">
        <v>108</v>
      </c>
      <c r="V320" s="5" t="s">
        <v>108</v>
      </c>
      <c r="W320" s="5" t="s">
        <v>108</v>
      </c>
      <c r="X320" s="5">
        <v>1600.0</v>
      </c>
      <c r="Y320" s="5" t="s">
        <v>108</v>
      </c>
      <c r="Z320" s="5" t="s">
        <v>108</v>
      </c>
      <c r="AA320" s="5" t="s">
        <v>108</v>
      </c>
      <c r="AB320" s="5" t="s">
        <v>108</v>
      </c>
      <c r="AC320" s="5" t="s">
        <v>2878</v>
      </c>
      <c r="AD320" s="5" t="s">
        <v>108</v>
      </c>
      <c r="AE320" s="5" t="s">
        <v>108</v>
      </c>
      <c r="AF320" s="5" t="s">
        <v>108</v>
      </c>
      <c r="AG320" s="5" t="s">
        <v>108</v>
      </c>
      <c r="AH320" s="5" t="s">
        <v>108</v>
      </c>
      <c r="AI320" s="28">
        <f t="shared" ref="AI320:AI326" si="80">CONVERT(AJ320, "ft", "m")</f>
        <v>0.3048</v>
      </c>
      <c r="AJ320" s="22">
        <v>1.0</v>
      </c>
      <c r="AK320" s="24">
        <f t="shared" ref="AK320:AK326" si="81">CONVERT(AJ320, "ft", "yd")</f>
        <v>0.3333333333</v>
      </c>
      <c r="AL320" s="5" t="s">
        <v>108</v>
      </c>
      <c r="AM320" s="5" t="s">
        <v>108</v>
      </c>
      <c r="AN320" s="5" t="s">
        <v>108</v>
      </c>
      <c r="AO320" s="5" t="s">
        <v>108</v>
      </c>
      <c r="AP320" s="5" t="s">
        <v>108</v>
      </c>
      <c r="AQ320" s="5" t="s">
        <v>108</v>
      </c>
      <c r="AR320" s="5" t="s">
        <v>108</v>
      </c>
      <c r="AS320" s="5" t="s">
        <v>108</v>
      </c>
      <c r="AT320" s="5" t="s">
        <v>108</v>
      </c>
      <c r="AU320" s="5" t="s">
        <v>108</v>
      </c>
      <c r="AV320" s="5" t="s">
        <v>108</v>
      </c>
      <c r="AW320" s="5" t="s">
        <v>108</v>
      </c>
      <c r="AX320" s="5" t="s">
        <v>108</v>
      </c>
      <c r="AY320" s="5" t="s">
        <v>108</v>
      </c>
      <c r="AZ320" s="5" t="s">
        <v>108</v>
      </c>
      <c r="BA320" s="5" t="s">
        <v>108</v>
      </c>
      <c r="BB320" s="5" t="s">
        <v>108</v>
      </c>
      <c r="BC320" s="5" t="s">
        <v>108</v>
      </c>
      <c r="BD320" s="5" t="s">
        <v>108</v>
      </c>
      <c r="BE320" s="5" t="s">
        <v>108</v>
      </c>
      <c r="BF320" s="5" t="s">
        <v>108</v>
      </c>
      <c r="BG320" s="5" t="s">
        <v>108</v>
      </c>
      <c r="BH320" s="5" t="s">
        <v>108</v>
      </c>
      <c r="BI320" s="5" t="s">
        <v>108</v>
      </c>
      <c r="BJ320" s="5" t="s">
        <v>108</v>
      </c>
      <c r="BK320" s="5" t="s">
        <v>108</v>
      </c>
      <c r="BL320" s="5" t="s">
        <v>108</v>
      </c>
      <c r="BM320" s="5" t="s">
        <v>108</v>
      </c>
      <c r="BN320" s="5" t="s">
        <v>108</v>
      </c>
      <c r="BO320" s="5" t="s">
        <v>108</v>
      </c>
      <c r="BP320" s="5" t="s">
        <v>108</v>
      </c>
      <c r="BQ320" s="5" t="s">
        <v>108</v>
      </c>
      <c r="BR320" s="5" t="s">
        <v>108</v>
      </c>
      <c r="BS320" s="5" t="s">
        <v>108</v>
      </c>
      <c r="BT320" s="5" t="s">
        <v>108</v>
      </c>
      <c r="BU320" s="5" t="s">
        <v>2879</v>
      </c>
      <c r="BV320" s="5" t="s">
        <v>108</v>
      </c>
      <c r="BW320" s="5" t="s">
        <v>108</v>
      </c>
      <c r="BX320" s="5" t="s">
        <v>108</v>
      </c>
      <c r="BY320" s="10" t="s">
        <v>108</v>
      </c>
      <c r="BZ320" s="10" t="s">
        <v>108</v>
      </c>
      <c r="CA320" s="5" t="s">
        <v>108</v>
      </c>
      <c r="CB320" s="5" t="s">
        <v>108</v>
      </c>
      <c r="CC320" s="5" t="s">
        <v>108</v>
      </c>
      <c r="CD320" s="5">
        <v>1.0</v>
      </c>
      <c r="CE320" s="5" t="s">
        <v>108</v>
      </c>
      <c r="CF320" s="5" t="s">
        <v>108</v>
      </c>
      <c r="CG320" s="5">
        <v>18.0</v>
      </c>
      <c r="CH320" s="5" t="s">
        <v>108</v>
      </c>
      <c r="CI320" s="5" t="s">
        <v>108</v>
      </c>
      <c r="CJ320" s="5" t="s">
        <v>108</v>
      </c>
      <c r="CK320" s="5" t="s">
        <v>108</v>
      </c>
      <c r="CL320" s="5" t="s">
        <v>108</v>
      </c>
      <c r="CM320" s="5" t="s">
        <v>108</v>
      </c>
      <c r="CN320" s="5" t="s">
        <v>108</v>
      </c>
      <c r="CO320" s="5" t="s">
        <v>121</v>
      </c>
      <c r="CP320" s="5">
        <v>4.0</v>
      </c>
      <c r="CQ320" s="5" t="s">
        <v>108</v>
      </c>
      <c r="CR320" s="5" t="s">
        <v>108</v>
      </c>
      <c r="CS320" s="5" t="s">
        <v>108</v>
      </c>
      <c r="CT320" s="5" t="s">
        <v>108</v>
      </c>
      <c r="CU320" s="5" t="s">
        <v>108</v>
      </c>
      <c r="CV320" s="5" t="s">
        <v>108</v>
      </c>
      <c r="CW320" s="5" t="s">
        <v>108</v>
      </c>
      <c r="CX320" s="5" t="s">
        <v>108</v>
      </c>
      <c r="CY320" s="13" t="s">
        <v>2880</v>
      </c>
      <c r="CZ320" s="6"/>
      <c r="DA320" s="6"/>
      <c r="DB320" s="6"/>
      <c r="DC320" s="6"/>
      <c r="DD320" s="6"/>
      <c r="DE320" s="6"/>
      <c r="DF320" s="6"/>
      <c r="DG320" s="6"/>
      <c r="DH320" s="6"/>
      <c r="DI320" s="6"/>
    </row>
    <row r="321">
      <c r="A321" s="5" t="s">
        <v>103</v>
      </c>
      <c r="B321" s="5" t="s">
        <v>1501</v>
      </c>
      <c r="C321" s="5" t="s">
        <v>2860</v>
      </c>
      <c r="D321" s="5">
        <v>7209.0</v>
      </c>
      <c r="E321" s="5" t="s">
        <v>106</v>
      </c>
      <c r="F321" s="5">
        <v>2001.0</v>
      </c>
      <c r="G321" s="5" t="s">
        <v>152</v>
      </c>
      <c r="H321" s="5">
        <v>15.0</v>
      </c>
      <c r="I321" s="5" t="s">
        <v>153</v>
      </c>
      <c r="J321" s="5" t="s">
        <v>127</v>
      </c>
      <c r="K321" s="5" t="s">
        <v>202</v>
      </c>
      <c r="L321" s="5" t="s">
        <v>154</v>
      </c>
      <c r="M321" s="5" t="s">
        <v>108</v>
      </c>
      <c r="N321" s="5">
        <v>1.0</v>
      </c>
      <c r="O321" s="29" t="s">
        <v>2881</v>
      </c>
      <c r="P321" s="5" t="s">
        <v>2882</v>
      </c>
      <c r="Q321" s="5" t="s">
        <v>2883</v>
      </c>
      <c r="R321" s="5" t="s">
        <v>2884</v>
      </c>
      <c r="S321" s="5" t="s">
        <v>108</v>
      </c>
      <c r="T321" s="5">
        <v>44.663397</v>
      </c>
      <c r="U321" s="5">
        <v>-122.848341</v>
      </c>
      <c r="V321" s="5" t="s">
        <v>108</v>
      </c>
      <c r="W321" s="5">
        <v>372.0</v>
      </c>
      <c r="X321" s="5" t="s">
        <v>108</v>
      </c>
      <c r="Y321" s="5" t="s">
        <v>108</v>
      </c>
      <c r="Z321" s="5" t="s">
        <v>108</v>
      </c>
      <c r="AA321" s="5" t="s">
        <v>223</v>
      </c>
      <c r="AB321" s="5">
        <v>33.0</v>
      </c>
      <c r="AC321" s="5" t="s">
        <v>2617</v>
      </c>
      <c r="AD321" s="5" t="s">
        <v>108</v>
      </c>
      <c r="AE321" s="5" t="s">
        <v>108</v>
      </c>
      <c r="AF321" s="5" t="s">
        <v>108</v>
      </c>
      <c r="AG321" s="5" t="s">
        <v>108</v>
      </c>
      <c r="AH321" s="5" t="s">
        <v>108</v>
      </c>
      <c r="AI321" s="28">
        <f t="shared" si="80"/>
        <v>22.86</v>
      </c>
      <c r="AJ321" s="22">
        <v>75.0</v>
      </c>
      <c r="AK321" s="24">
        <f t="shared" si="81"/>
        <v>25</v>
      </c>
      <c r="AL321" s="5" t="s">
        <v>108</v>
      </c>
      <c r="AM321" s="5">
        <v>1.0</v>
      </c>
      <c r="AN321" s="5" t="s">
        <v>108</v>
      </c>
      <c r="AO321" s="5" t="s">
        <v>108</v>
      </c>
      <c r="AP321" s="5" t="s">
        <v>108</v>
      </c>
      <c r="AQ321" s="5" t="s">
        <v>108</v>
      </c>
      <c r="AR321" s="5" t="s">
        <v>108</v>
      </c>
      <c r="AS321" s="5" t="s">
        <v>108</v>
      </c>
      <c r="AT321" s="5" t="s">
        <v>108</v>
      </c>
      <c r="AU321" s="5" t="s">
        <v>108</v>
      </c>
      <c r="AV321" s="5" t="s">
        <v>108</v>
      </c>
      <c r="AW321" s="5" t="s">
        <v>108</v>
      </c>
      <c r="AX321" s="5" t="s">
        <v>108</v>
      </c>
      <c r="AY321" s="5" t="s">
        <v>108</v>
      </c>
      <c r="AZ321" s="5" t="s">
        <v>108</v>
      </c>
      <c r="BA321" s="5" t="s">
        <v>108</v>
      </c>
      <c r="BB321" s="5" t="s">
        <v>108</v>
      </c>
      <c r="BC321" s="5" t="s">
        <v>108</v>
      </c>
      <c r="BD321" s="5" t="s">
        <v>108</v>
      </c>
      <c r="BE321" s="5" t="s">
        <v>108</v>
      </c>
      <c r="BF321" s="5" t="s">
        <v>108</v>
      </c>
      <c r="BG321" s="5" t="s">
        <v>108</v>
      </c>
      <c r="BH321" s="5" t="s">
        <v>108</v>
      </c>
      <c r="BI321" s="5" t="s">
        <v>108</v>
      </c>
      <c r="BJ321" s="5" t="s">
        <v>108</v>
      </c>
      <c r="BK321" s="5" t="s">
        <v>108</v>
      </c>
      <c r="BL321" s="5" t="s">
        <v>108</v>
      </c>
      <c r="BM321" s="5" t="s">
        <v>108</v>
      </c>
      <c r="BN321" s="5" t="s">
        <v>108</v>
      </c>
      <c r="BO321" s="5" t="s">
        <v>108</v>
      </c>
      <c r="BP321" s="5" t="s">
        <v>108</v>
      </c>
      <c r="BQ321" s="5" t="s">
        <v>108</v>
      </c>
      <c r="BR321" s="5" t="s">
        <v>108</v>
      </c>
      <c r="BS321" s="5" t="s">
        <v>108</v>
      </c>
      <c r="BT321" s="5" t="s">
        <v>108</v>
      </c>
      <c r="BU321" s="5" t="s">
        <v>108</v>
      </c>
      <c r="BV321" s="5" t="s">
        <v>108</v>
      </c>
      <c r="BW321" s="5" t="s">
        <v>108</v>
      </c>
      <c r="BX321" s="5" t="s">
        <v>122</v>
      </c>
      <c r="BY321" s="10" t="s">
        <v>108</v>
      </c>
      <c r="BZ321" s="10" t="s">
        <v>108</v>
      </c>
      <c r="CA321" s="5" t="s">
        <v>371</v>
      </c>
      <c r="CB321" s="5" t="s">
        <v>108</v>
      </c>
      <c r="CC321" s="5" t="s">
        <v>108</v>
      </c>
      <c r="CD321" s="5">
        <v>1.0</v>
      </c>
      <c r="CE321" s="5">
        <v>4.0</v>
      </c>
      <c r="CF321" s="5" t="s">
        <v>108</v>
      </c>
      <c r="CG321" s="5">
        <v>19.0</v>
      </c>
      <c r="CH321" s="5" t="s">
        <v>108</v>
      </c>
      <c r="CI321" s="5" t="s">
        <v>108</v>
      </c>
      <c r="CJ321" s="5" t="s">
        <v>108</v>
      </c>
      <c r="CK321" s="5" t="s">
        <v>108</v>
      </c>
      <c r="CL321" s="5" t="s">
        <v>108</v>
      </c>
      <c r="CM321" s="5" t="s">
        <v>108</v>
      </c>
      <c r="CN321" s="5" t="s">
        <v>108</v>
      </c>
      <c r="CO321" s="5" t="s">
        <v>121</v>
      </c>
      <c r="CP321" s="5" t="s">
        <v>108</v>
      </c>
      <c r="CQ321" s="5" t="s">
        <v>108</v>
      </c>
      <c r="CR321" s="5" t="s">
        <v>108</v>
      </c>
      <c r="CS321" s="5" t="s">
        <v>108</v>
      </c>
      <c r="CT321" s="29" t="s">
        <v>2885</v>
      </c>
      <c r="CU321" s="5" t="s">
        <v>121</v>
      </c>
      <c r="CV321" s="5" t="s">
        <v>108</v>
      </c>
      <c r="CW321" s="5" t="s">
        <v>108</v>
      </c>
      <c r="CX321" s="5" t="s">
        <v>108</v>
      </c>
      <c r="CY321" s="13" t="s">
        <v>2886</v>
      </c>
      <c r="CZ321" s="6"/>
      <c r="DA321" s="6"/>
      <c r="DB321" s="6"/>
      <c r="DC321" s="6"/>
      <c r="DD321" s="6"/>
      <c r="DE321" s="6"/>
      <c r="DF321" s="6"/>
      <c r="DG321" s="6"/>
      <c r="DH321" s="6"/>
      <c r="DI321" s="6"/>
    </row>
    <row r="322">
      <c r="A322" s="5" t="s">
        <v>103</v>
      </c>
      <c r="B322" s="5" t="s">
        <v>1501</v>
      </c>
      <c r="C322" s="5" t="s">
        <v>2860</v>
      </c>
      <c r="D322" s="5">
        <v>9289.0</v>
      </c>
      <c r="E322" s="5" t="s">
        <v>106</v>
      </c>
      <c r="F322" s="5">
        <v>2004.0</v>
      </c>
      <c r="G322" s="5" t="s">
        <v>200</v>
      </c>
      <c r="H322" s="5">
        <v>31.0</v>
      </c>
      <c r="I322" s="5" t="s">
        <v>153</v>
      </c>
      <c r="J322" s="5" t="s">
        <v>127</v>
      </c>
      <c r="K322" s="5" t="s">
        <v>202</v>
      </c>
      <c r="L322" s="5" t="s">
        <v>154</v>
      </c>
      <c r="M322" s="5" t="s">
        <v>2500</v>
      </c>
      <c r="N322" s="5">
        <v>1.0</v>
      </c>
      <c r="O322" s="29" t="s">
        <v>2887</v>
      </c>
      <c r="P322" s="5" t="s">
        <v>2888</v>
      </c>
      <c r="Q322" s="5" t="s">
        <v>2889</v>
      </c>
      <c r="R322" s="5" t="s">
        <v>2890</v>
      </c>
      <c r="S322" s="5" t="s">
        <v>2888</v>
      </c>
      <c r="T322" s="5" t="s">
        <v>108</v>
      </c>
      <c r="U322" s="5" t="s">
        <v>108</v>
      </c>
      <c r="V322" s="5" t="s">
        <v>108</v>
      </c>
      <c r="W322" s="5" t="s">
        <v>108</v>
      </c>
      <c r="X322" s="5">
        <v>300.0</v>
      </c>
      <c r="Y322" s="5" t="s">
        <v>108</v>
      </c>
      <c r="Z322" s="5" t="s">
        <v>820</v>
      </c>
      <c r="AA322" s="5" t="s">
        <v>286</v>
      </c>
      <c r="AB322" s="5">
        <v>97.0</v>
      </c>
      <c r="AC322" s="5" t="s">
        <v>287</v>
      </c>
      <c r="AD322" s="5" t="s">
        <v>2891</v>
      </c>
      <c r="AE322" s="5" t="s">
        <v>108</v>
      </c>
      <c r="AF322" s="5" t="s">
        <v>108</v>
      </c>
      <c r="AG322" s="5" t="s">
        <v>108</v>
      </c>
      <c r="AH322" s="5" t="s">
        <v>108</v>
      </c>
      <c r="AI322" s="28">
        <f t="shared" si="80"/>
        <v>0.9144</v>
      </c>
      <c r="AJ322" s="22">
        <v>3.0</v>
      </c>
      <c r="AK322" s="24">
        <f t="shared" si="81"/>
        <v>1</v>
      </c>
      <c r="AL322" s="5" t="s">
        <v>108</v>
      </c>
      <c r="AM322" s="5">
        <v>1.0</v>
      </c>
      <c r="AN322" s="5" t="s">
        <v>108</v>
      </c>
      <c r="AO322" s="5" t="s">
        <v>108</v>
      </c>
      <c r="AP322" s="5" t="s">
        <v>108</v>
      </c>
      <c r="AQ322" s="5" t="s">
        <v>108</v>
      </c>
      <c r="AR322" s="5" t="s">
        <v>108</v>
      </c>
      <c r="AS322" s="5" t="s">
        <v>108</v>
      </c>
      <c r="AT322" s="5" t="s">
        <v>108</v>
      </c>
      <c r="AU322" s="5" t="s">
        <v>108</v>
      </c>
      <c r="AV322" s="5" t="s">
        <v>108</v>
      </c>
      <c r="AW322" s="5" t="s">
        <v>108</v>
      </c>
      <c r="AX322" s="5" t="s">
        <v>108</v>
      </c>
      <c r="AY322" s="5" t="s">
        <v>108</v>
      </c>
      <c r="AZ322" s="5" t="s">
        <v>108</v>
      </c>
      <c r="BA322" s="5" t="s">
        <v>108</v>
      </c>
      <c r="BB322" s="5" t="s">
        <v>108</v>
      </c>
      <c r="BC322" s="5" t="s">
        <v>108</v>
      </c>
      <c r="BD322" s="5" t="s">
        <v>108</v>
      </c>
      <c r="BE322" s="5" t="s">
        <v>108</v>
      </c>
      <c r="BF322" s="5" t="s">
        <v>108</v>
      </c>
      <c r="BG322" s="5" t="s">
        <v>108</v>
      </c>
      <c r="BH322" s="5" t="s">
        <v>108</v>
      </c>
      <c r="BI322" s="5" t="s">
        <v>108</v>
      </c>
      <c r="BJ322" s="5" t="s">
        <v>108</v>
      </c>
      <c r="BK322" s="5" t="s">
        <v>108</v>
      </c>
      <c r="BL322" s="5" t="s">
        <v>108</v>
      </c>
      <c r="BM322" s="5" t="s">
        <v>108</v>
      </c>
      <c r="BN322" s="5" t="s">
        <v>108</v>
      </c>
      <c r="BO322" s="5" t="s">
        <v>108</v>
      </c>
      <c r="BP322" s="5" t="s">
        <v>108</v>
      </c>
      <c r="BQ322" s="5" t="s">
        <v>108</v>
      </c>
      <c r="BR322" s="5" t="s">
        <v>108</v>
      </c>
      <c r="BS322" s="5" t="s">
        <v>108</v>
      </c>
      <c r="BT322" s="5" t="s">
        <v>108</v>
      </c>
      <c r="BU322" s="5" t="s">
        <v>2892</v>
      </c>
      <c r="BV322" s="5" t="s">
        <v>108</v>
      </c>
      <c r="BW322" s="5" t="s">
        <v>291</v>
      </c>
      <c r="BX322" s="5" t="s">
        <v>122</v>
      </c>
      <c r="BY322" s="10" t="s">
        <v>108</v>
      </c>
      <c r="BZ322" s="10" t="s">
        <v>108</v>
      </c>
      <c r="CA322" s="5" t="s">
        <v>1083</v>
      </c>
      <c r="CB322" s="5" t="s">
        <v>108</v>
      </c>
      <c r="CC322" s="5" t="s">
        <v>108</v>
      </c>
      <c r="CD322" s="5">
        <v>2.0</v>
      </c>
      <c r="CE322" s="5" t="s">
        <v>108</v>
      </c>
      <c r="CF322" s="5" t="s">
        <v>108</v>
      </c>
      <c r="CG322" s="5">
        <v>14.0</v>
      </c>
      <c r="CH322" s="5" t="s">
        <v>108</v>
      </c>
      <c r="CI322" s="5" t="s">
        <v>108</v>
      </c>
      <c r="CJ322" s="5" t="s">
        <v>108</v>
      </c>
      <c r="CK322" s="5" t="s">
        <v>108</v>
      </c>
      <c r="CL322" s="5">
        <v>5.0</v>
      </c>
      <c r="CM322" s="5" t="s">
        <v>108</v>
      </c>
      <c r="CN322" s="5" t="s">
        <v>108</v>
      </c>
      <c r="CO322" s="5" t="s">
        <v>121</v>
      </c>
      <c r="CP322" s="5" t="s">
        <v>108</v>
      </c>
      <c r="CQ322" s="5" t="s">
        <v>108</v>
      </c>
      <c r="CR322" s="5" t="s">
        <v>108</v>
      </c>
      <c r="CS322" s="5" t="s">
        <v>2893</v>
      </c>
      <c r="CT322" s="29" t="s">
        <v>2894</v>
      </c>
      <c r="CU322" s="5" t="s">
        <v>108</v>
      </c>
      <c r="CV322" s="5" t="s">
        <v>108</v>
      </c>
      <c r="CW322" s="5" t="s">
        <v>108</v>
      </c>
      <c r="CX322" s="5" t="s">
        <v>108</v>
      </c>
      <c r="CY322" s="13" t="s">
        <v>2895</v>
      </c>
      <c r="CZ322" s="6"/>
      <c r="DA322" s="6"/>
      <c r="DB322" s="6"/>
      <c r="DC322" s="6"/>
      <c r="DD322" s="6"/>
      <c r="DE322" s="6"/>
      <c r="DF322" s="6"/>
      <c r="DG322" s="6"/>
      <c r="DH322" s="6"/>
      <c r="DI322" s="6"/>
    </row>
    <row r="323">
      <c r="A323" s="5" t="s">
        <v>103</v>
      </c>
      <c r="B323" s="5" t="s">
        <v>1501</v>
      </c>
      <c r="C323" s="5" t="s">
        <v>2860</v>
      </c>
      <c r="D323" s="5">
        <v>36370.0</v>
      </c>
      <c r="E323" s="5" t="s">
        <v>1531</v>
      </c>
      <c r="F323" s="5">
        <v>2012.0</v>
      </c>
      <c r="G323" s="5" t="s">
        <v>200</v>
      </c>
      <c r="H323" s="5">
        <v>31.0</v>
      </c>
      <c r="I323" s="5" t="s">
        <v>153</v>
      </c>
      <c r="J323" s="5" t="s">
        <v>110</v>
      </c>
      <c r="K323" s="5" t="s">
        <v>111</v>
      </c>
      <c r="L323" s="5" t="s">
        <v>108</v>
      </c>
      <c r="M323" s="5" t="s">
        <v>2500</v>
      </c>
      <c r="N323" s="5">
        <v>2.0</v>
      </c>
      <c r="O323" s="29" t="s">
        <v>2896</v>
      </c>
      <c r="P323" s="5" t="s">
        <v>108</v>
      </c>
      <c r="Q323" s="5" t="s">
        <v>2897</v>
      </c>
      <c r="R323" s="5" t="s">
        <v>2094</v>
      </c>
      <c r="S323" s="5" t="s">
        <v>108</v>
      </c>
      <c r="T323" s="5" t="s">
        <v>108</v>
      </c>
      <c r="U323" s="5" t="s">
        <v>108</v>
      </c>
      <c r="V323" s="5" t="s">
        <v>108</v>
      </c>
      <c r="W323" s="5" t="s">
        <v>108</v>
      </c>
      <c r="X323" s="5">
        <v>2300.0</v>
      </c>
      <c r="Y323" s="5" t="s">
        <v>108</v>
      </c>
      <c r="Z323" s="5" t="s">
        <v>170</v>
      </c>
      <c r="AA323" s="5" t="s">
        <v>550</v>
      </c>
      <c r="AB323" s="5">
        <v>100.0</v>
      </c>
      <c r="AC323" s="5" t="s">
        <v>2898</v>
      </c>
      <c r="AD323" s="5" t="s">
        <v>406</v>
      </c>
      <c r="AE323" s="5" t="s">
        <v>108</v>
      </c>
      <c r="AF323" s="5" t="s">
        <v>108</v>
      </c>
      <c r="AG323" s="5" t="s">
        <v>108</v>
      </c>
      <c r="AH323" s="6">
        <f>5*60</f>
        <v>300</v>
      </c>
      <c r="AI323" s="28">
        <f t="shared" si="80"/>
        <v>27.432</v>
      </c>
      <c r="AJ323" s="22">
        <v>90.0</v>
      </c>
      <c r="AK323" s="24">
        <f t="shared" si="81"/>
        <v>30</v>
      </c>
      <c r="AL323" s="5" t="s">
        <v>108</v>
      </c>
      <c r="AM323" s="5">
        <v>2.0</v>
      </c>
      <c r="AN323" s="5">
        <v>8.5</v>
      </c>
      <c r="AO323" s="5" t="s">
        <v>108</v>
      </c>
      <c r="AP323" s="5" t="s">
        <v>108</v>
      </c>
      <c r="AQ323" s="5" t="s">
        <v>108</v>
      </c>
      <c r="AR323" s="5" t="s">
        <v>108</v>
      </c>
      <c r="AS323" s="5" t="s">
        <v>108</v>
      </c>
      <c r="AT323" s="5" t="s">
        <v>108</v>
      </c>
      <c r="AU323" s="5" t="s">
        <v>108</v>
      </c>
      <c r="AV323" s="5" t="s">
        <v>108</v>
      </c>
      <c r="AW323" s="5" t="s">
        <v>119</v>
      </c>
      <c r="AX323" s="5" t="s">
        <v>108</v>
      </c>
      <c r="AY323" s="5" t="s">
        <v>108</v>
      </c>
      <c r="AZ323" s="5" t="s">
        <v>108</v>
      </c>
      <c r="BA323" s="5" t="s">
        <v>108</v>
      </c>
      <c r="BB323" s="5" t="s">
        <v>108</v>
      </c>
      <c r="BC323" s="5" t="s">
        <v>108</v>
      </c>
      <c r="BD323" s="5" t="s">
        <v>108</v>
      </c>
      <c r="BE323" s="5" t="s">
        <v>108</v>
      </c>
      <c r="BF323" s="5" t="s">
        <v>108</v>
      </c>
      <c r="BG323" s="5" t="s">
        <v>108</v>
      </c>
      <c r="BH323" s="5" t="s">
        <v>108</v>
      </c>
      <c r="BI323" s="5" t="s">
        <v>108</v>
      </c>
      <c r="BJ323" s="5" t="s">
        <v>108</v>
      </c>
      <c r="BK323" s="5" t="s">
        <v>108</v>
      </c>
      <c r="BL323" s="5" t="s">
        <v>108</v>
      </c>
      <c r="BM323" s="5" t="s">
        <v>108</v>
      </c>
      <c r="BN323" s="5" t="s">
        <v>108</v>
      </c>
      <c r="BO323" s="5" t="s">
        <v>108</v>
      </c>
      <c r="BP323" s="5" t="s">
        <v>108</v>
      </c>
      <c r="BQ323" s="5" t="s">
        <v>108</v>
      </c>
      <c r="BR323" s="5" t="s">
        <v>108</v>
      </c>
      <c r="BS323" s="5" t="s">
        <v>108</v>
      </c>
      <c r="BT323" s="5" t="s">
        <v>108</v>
      </c>
      <c r="BU323" s="5" t="s">
        <v>2899</v>
      </c>
      <c r="BV323" s="5" t="s">
        <v>108</v>
      </c>
      <c r="BW323" s="5" t="s">
        <v>1528</v>
      </c>
      <c r="BX323" s="5" t="s">
        <v>122</v>
      </c>
      <c r="BY323" s="10" t="s">
        <v>108</v>
      </c>
      <c r="BZ323" s="10" t="s">
        <v>108</v>
      </c>
      <c r="CA323" s="5" t="s">
        <v>108</v>
      </c>
      <c r="CB323" s="5" t="s">
        <v>108</v>
      </c>
      <c r="CC323" s="5" t="s">
        <v>108</v>
      </c>
      <c r="CD323" s="5" t="s">
        <v>108</v>
      </c>
      <c r="CE323" s="5" t="s">
        <v>108</v>
      </c>
      <c r="CF323" s="5" t="s">
        <v>108</v>
      </c>
      <c r="CG323" s="5" t="s">
        <v>108</v>
      </c>
      <c r="CH323" s="5" t="s">
        <v>108</v>
      </c>
      <c r="CI323" s="5" t="s">
        <v>108</v>
      </c>
      <c r="CJ323" s="5" t="s">
        <v>108</v>
      </c>
      <c r="CK323" s="5" t="s">
        <v>108</v>
      </c>
      <c r="CL323" s="5" t="s">
        <v>108</v>
      </c>
      <c r="CM323" s="5" t="s">
        <v>108</v>
      </c>
      <c r="CN323" s="5" t="s">
        <v>108</v>
      </c>
      <c r="CO323" s="5" t="s">
        <v>108</v>
      </c>
      <c r="CP323" s="5" t="s">
        <v>108</v>
      </c>
      <c r="CQ323" s="5" t="s">
        <v>108</v>
      </c>
      <c r="CR323" s="5" t="s">
        <v>108</v>
      </c>
      <c r="CS323" s="5" t="s">
        <v>2900</v>
      </c>
      <c r="CT323" s="29" t="s">
        <v>2901</v>
      </c>
      <c r="CU323" s="5" t="s">
        <v>108</v>
      </c>
      <c r="CV323" s="5" t="s">
        <v>121</v>
      </c>
      <c r="CW323" s="5" t="s">
        <v>108</v>
      </c>
      <c r="CX323" s="5" t="s">
        <v>108</v>
      </c>
      <c r="CY323" s="13" t="s">
        <v>2902</v>
      </c>
      <c r="CZ323" s="6"/>
      <c r="DA323" s="6"/>
      <c r="DB323" s="6"/>
      <c r="DC323" s="6"/>
      <c r="DD323" s="6"/>
      <c r="DE323" s="6"/>
      <c r="DF323" s="6"/>
      <c r="DG323" s="6"/>
      <c r="DH323" s="6"/>
      <c r="DI323" s="6"/>
    </row>
    <row r="324">
      <c r="A324" s="5" t="s">
        <v>103</v>
      </c>
      <c r="B324" s="5" t="s">
        <v>1501</v>
      </c>
      <c r="C324" s="5" t="s">
        <v>2860</v>
      </c>
      <c r="D324" s="5">
        <v>41378.0</v>
      </c>
      <c r="E324" s="5" t="s">
        <v>1531</v>
      </c>
      <c r="F324" s="5">
        <v>2013.0</v>
      </c>
      <c r="G324" s="5" t="s">
        <v>166</v>
      </c>
      <c r="H324" s="5">
        <v>9.0</v>
      </c>
      <c r="I324" s="5" t="s">
        <v>153</v>
      </c>
      <c r="J324" s="5" t="s">
        <v>110</v>
      </c>
      <c r="K324" s="5" t="s">
        <v>111</v>
      </c>
      <c r="L324" s="5" t="s">
        <v>108</v>
      </c>
      <c r="M324" s="5" t="s">
        <v>140</v>
      </c>
      <c r="N324" s="5">
        <v>3.0</v>
      </c>
      <c r="O324" s="29" t="s">
        <v>2903</v>
      </c>
      <c r="P324" s="5" t="s">
        <v>2904</v>
      </c>
      <c r="Q324" s="5" t="s">
        <v>2897</v>
      </c>
      <c r="R324" s="5" t="s">
        <v>2094</v>
      </c>
      <c r="S324" s="5" t="s">
        <v>2905</v>
      </c>
      <c r="T324" s="5" t="s">
        <v>108</v>
      </c>
      <c r="U324" s="5" t="s">
        <v>108</v>
      </c>
      <c r="V324" s="5" t="s">
        <v>108</v>
      </c>
      <c r="W324" s="5" t="s">
        <v>108</v>
      </c>
      <c r="X324" s="5">
        <v>2030.0</v>
      </c>
      <c r="Y324" s="5" t="s">
        <v>420</v>
      </c>
      <c r="Z324" s="5" t="s">
        <v>170</v>
      </c>
      <c r="AA324" s="5" t="s">
        <v>159</v>
      </c>
      <c r="AB324" s="5">
        <v>1.0</v>
      </c>
      <c r="AC324" s="5" t="s">
        <v>2906</v>
      </c>
      <c r="AD324" s="5" t="s">
        <v>2907</v>
      </c>
      <c r="AE324" s="5" t="s">
        <v>108</v>
      </c>
      <c r="AF324" s="5" t="s">
        <v>108</v>
      </c>
      <c r="AG324" s="5" t="s">
        <v>108</v>
      </c>
      <c r="AH324" s="6">
        <f>4/60</f>
        <v>0.06666666667</v>
      </c>
      <c r="AI324" s="28">
        <f t="shared" si="80"/>
        <v>182.88</v>
      </c>
      <c r="AJ324" s="22">
        <v>600.0</v>
      </c>
      <c r="AK324" s="24">
        <f t="shared" si="81"/>
        <v>200</v>
      </c>
      <c r="AL324" s="5" t="s">
        <v>108</v>
      </c>
      <c r="AM324" s="5">
        <v>1.0</v>
      </c>
      <c r="AN324" s="5">
        <v>6.5</v>
      </c>
      <c r="AO324" s="5" t="s">
        <v>108</v>
      </c>
      <c r="AP324" s="5" t="s">
        <v>108</v>
      </c>
      <c r="AQ324" s="5" t="s">
        <v>108</v>
      </c>
      <c r="AR324" s="5" t="s">
        <v>108</v>
      </c>
      <c r="AS324" s="5" t="s">
        <v>108</v>
      </c>
      <c r="AT324" s="5" t="s">
        <v>108</v>
      </c>
      <c r="AU324" s="5" t="s">
        <v>108</v>
      </c>
      <c r="AV324" s="5" t="s">
        <v>108</v>
      </c>
      <c r="AW324" s="5" t="s">
        <v>289</v>
      </c>
      <c r="AX324" s="5" t="s">
        <v>108</v>
      </c>
      <c r="AY324" s="5" t="s">
        <v>108</v>
      </c>
      <c r="AZ324" s="5" t="s">
        <v>108</v>
      </c>
      <c r="BA324" s="5" t="s">
        <v>108</v>
      </c>
      <c r="BB324" s="5" t="s">
        <v>108</v>
      </c>
      <c r="BC324" s="5" t="s">
        <v>108</v>
      </c>
      <c r="BD324" s="5" t="s">
        <v>108</v>
      </c>
      <c r="BE324" s="5" t="s">
        <v>108</v>
      </c>
      <c r="BF324" s="5" t="s">
        <v>108</v>
      </c>
      <c r="BG324" s="5" t="s">
        <v>108</v>
      </c>
      <c r="BH324" s="5" t="s">
        <v>108</v>
      </c>
      <c r="BI324" s="5" t="s">
        <v>108</v>
      </c>
      <c r="BJ324" s="5" t="s">
        <v>108</v>
      </c>
      <c r="BK324" s="5" t="s">
        <v>108</v>
      </c>
      <c r="BL324" s="5" t="s">
        <v>108</v>
      </c>
      <c r="BM324" s="5" t="s">
        <v>108</v>
      </c>
      <c r="BN324" s="5" t="s">
        <v>108</v>
      </c>
      <c r="BO324" s="5" t="s">
        <v>108</v>
      </c>
      <c r="BP324" s="5" t="s">
        <v>108</v>
      </c>
      <c r="BQ324" s="5" t="s">
        <v>108</v>
      </c>
      <c r="BR324" s="5" t="s">
        <v>108</v>
      </c>
      <c r="BS324" s="5" t="s">
        <v>108</v>
      </c>
      <c r="BT324" s="5" t="s">
        <v>108</v>
      </c>
      <c r="BU324" s="5" t="s">
        <v>2908</v>
      </c>
      <c r="BV324" s="5" t="s">
        <v>108</v>
      </c>
      <c r="BW324" s="5" t="s">
        <v>1358</v>
      </c>
      <c r="BX324" s="5" t="s">
        <v>122</v>
      </c>
      <c r="BY324" s="10" t="s">
        <v>108</v>
      </c>
      <c r="BZ324" s="10" t="s">
        <v>108</v>
      </c>
      <c r="CA324" s="5" t="s">
        <v>108</v>
      </c>
      <c r="CB324" s="5" t="s">
        <v>108</v>
      </c>
      <c r="CC324" s="5" t="s">
        <v>108</v>
      </c>
      <c r="CD324" s="5" t="s">
        <v>108</v>
      </c>
      <c r="CE324" s="5" t="s">
        <v>108</v>
      </c>
      <c r="CF324" s="5" t="s">
        <v>108</v>
      </c>
      <c r="CG324" s="5" t="s">
        <v>108</v>
      </c>
      <c r="CH324" s="5" t="s">
        <v>108</v>
      </c>
      <c r="CI324" s="5" t="s">
        <v>108</v>
      </c>
      <c r="CJ324" s="5" t="s">
        <v>108</v>
      </c>
      <c r="CK324" s="5" t="s">
        <v>108</v>
      </c>
      <c r="CL324" s="5" t="s">
        <v>108</v>
      </c>
      <c r="CM324" s="5" t="s">
        <v>108</v>
      </c>
      <c r="CN324" s="5" t="s">
        <v>108</v>
      </c>
      <c r="CO324" s="5" t="s">
        <v>108</v>
      </c>
      <c r="CP324" s="5" t="s">
        <v>108</v>
      </c>
      <c r="CQ324" s="5" t="s">
        <v>108</v>
      </c>
      <c r="CR324" s="5" t="s">
        <v>108</v>
      </c>
      <c r="CS324" s="5" t="s">
        <v>2909</v>
      </c>
      <c r="CT324" s="29" t="s">
        <v>2910</v>
      </c>
      <c r="CU324" s="5" t="s">
        <v>108</v>
      </c>
      <c r="CV324" s="5" t="s">
        <v>108</v>
      </c>
      <c r="CW324" s="5" t="s">
        <v>108</v>
      </c>
      <c r="CX324" s="5" t="s">
        <v>108</v>
      </c>
      <c r="CY324" s="13" t="s">
        <v>2911</v>
      </c>
      <c r="CZ324" s="6"/>
      <c r="DA324" s="6"/>
      <c r="DB324" s="6"/>
      <c r="DC324" s="6"/>
      <c r="DD324" s="6"/>
      <c r="DE324" s="6"/>
      <c r="DF324" s="6"/>
      <c r="DG324" s="6"/>
      <c r="DH324" s="6"/>
      <c r="DI324" s="6"/>
    </row>
    <row r="325">
      <c r="A325" s="5" t="s">
        <v>103</v>
      </c>
      <c r="B325" s="5" t="s">
        <v>1501</v>
      </c>
      <c r="C325" s="5" t="s">
        <v>2912</v>
      </c>
      <c r="D325" s="5">
        <v>688.0</v>
      </c>
      <c r="E325" s="5" t="s">
        <v>106</v>
      </c>
      <c r="F325" s="5">
        <v>1970.0</v>
      </c>
      <c r="G325" s="5" t="s">
        <v>108</v>
      </c>
      <c r="H325" s="5" t="s">
        <v>108</v>
      </c>
      <c r="I325" s="5" t="s">
        <v>108</v>
      </c>
      <c r="J325" s="5" t="s">
        <v>110</v>
      </c>
      <c r="K325" s="5" t="s">
        <v>111</v>
      </c>
      <c r="L325" s="5" t="s">
        <v>154</v>
      </c>
      <c r="M325" s="5" t="s">
        <v>281</v>
      </c>
      <c r="N325" s="5">
        <v>1.0</v>
      </c>
      <c r="O325" s="29" t="s">
        <v>2913</v>
      </c>
      <c r="P325" s="5" t="s">
        <v>2914</v>
      </c>
      <c r="Q325" s="5" t="s">
        <v>108</v>
      </c>
      <c r="R325" s="5" t="s">
        <v>108</v>
      </c>
      <c r="S325" s="5" t="s">
        <v>108</v>
      </c>
      <c r="T325" s="5" t="s">
        <v>108</v>
      </c>
      <c r="U325" s="5" t="s">
        <v>108</v>
      </c>
      <c r="V325" s="5" t="s">
        <v>108</v>
      </c>
      <c r="W325" s="5" t="s">
        <v>108</v>
      </c>
      <c r="X325" s="5" t="s">
        <v>108</v>
      </c>
      <c r="Y325" s="5" t="s">
        <v>108</v>
      </c>
      <c r="Z325" s="5" t="s">
        <v>108</v>
      </c>
      <c r="AA325" s="5" t="s">
        <v>108</v>
      </c>
      <c r="AB325" s="5" t="s">
        <v>108</v>
      </c>
      <c r="AC325" s="5" t="s">
        <v>108</v>
      </c>
      <c r="AD325" s="5" t="s">
        <v>108</v>
      </c>
      <c r="AE325" s="5" t="s">
        <v>108</v>
      </c>
      <c r="AF325" s="5" t="s">
        <v>108</v>
      </c>
      <c r="AG325" s="5" t="s">
        <v>108</v>
      </c>
      <c r="AH325" s="5" t="s">
        <v>108</v>
      </c>
      <c r="AI325" s="28">
        <f t="shared" si="80"/>
        <v>6.096</v>
      </c>
      <c r="AJ325" s="22">
        <v>20.0</v>
      </c>
      <c r="AK325" s="24">
        <f t="shared" si="81"/>
        <v>6.666666667</v>
      </c>
      <c r="AL325" s="5" t="s">
        <v>108</v>
      </c>
      <c r="AM325" s="5">
        <v>2.0</v>
      </c>
      <c r="AN325" s="5">
        <v>6.5</v>
      </c>
      <c r="AO325" s="5" t="s">
        <v>108</v>
      </c>
      <c r="AP325" s="5" t="s">
        <v>108</v>
      </c>
      <c r="AQ325" s="5" t="s">
        <v>108</v>
      </c>
      <c r="AR325" s="5" t="s">
        <v>108</v>
      </c>
      <c r="AS325" s="5" t="s">
        <v>108</v>
      </c>
      <c r="AT325" s="5" t="s">
        <v>108</v>
      </c>
      <c r="AU325" s="5" t="s">
        <v>108</v>
      </c>
      <c r="AV325" s="5" t="s">
        <v>108</v>
      </c>
      <c r="AW325" s="5" t="s">
        <v>320</v>
      </c>
      <c r="AX325" s="5" t="s">
        <v>108</v>
      </c>
      <c r="AY325" s="5" t="s">
        <v>108</v>
      </c>
      <c r="AZ325" s="5" t="s">
        <v>108</v>
      </c>
      <c r="BA325" s="5" t="s">
        <v>108</v>
      </c>
      <c r="BB325" s="5" t="s">
        <v>108</v>
      </c>
      <c r="BC325" s="5" t="s">
        <v>108</v>
      </c>
      <c r="BD325" s="5" t="s">
        <v>108</v>
      </c>
      <c r="BE325" s="5" t="s">
        <v>108</v>
      </c>
      <c r="BF325" s="5" t="s">
        <v>108</v>
      </c>
      <c r="BG325" s="5" t="s">
        <v>108</v>
      </c>
      <c r="BH325" s="5" t="s">
        <v>108</v>
      </c>
      <c r="BI325" s="5" t="s">
        <v>108</v>
      </c>
      <c r="BJ325" s="5" t="s">
        <v>108</v>
      </c>
      <c r="BK325" s="5" t="s">
        <v>108</v>
      </c>
      <c r="BL325" s="5" t="s">
        <v>108</v>
      </c>
      <c r="BM325" s="5" t="s">
        <v>108</v>
      </c>
      <c r="BN325" s="5" t="s">
        <v>108</v>
      </c>
      <c r="BO325" s="5" t="s">
        <v>108</v>
      </c>
      <c r="BP325" s="5" t="s">
        <v>108</v>
      </c>
      <c r="BQ325" s="5" t="s">
        <v>108</v>
      </c>
      <c r="BR325" s="5" t="s">
        <v>108</v>
      </c>
      <c r="BS325" s="5" t="s">
        <v>108</v>
      </c>
      <c r="BT325" s="5" t="s">
        <v>504</v>
      </c>
      <c r="BU325" s="5" t="s">
        <v>2915</v>
      </c>
      <c r="BV325" s="5" t="s">
        <v>108</v>
      </c>
      <c r="BW325" s="5" t="s">
        <v>108</v>
      </c>
      <c r="BX325" s="5" t="s">
        <v>122</v>
      </c>
      <c r="BY325" s="10" t="s">
        <v>108</v>
      </c>
      <c r="BZ325" s="10" t="s">
        <v>108</v>
      </c>
      <c r="CA325" s="5" t="s">
        <v>108</v>
      </c>
      <c r="CB325" s="5" t="s">
        <v>108</v>
      </c>
      <c r="CC325" s="5" t="s">
        <v>108</v>
      </c>
      <c r="CD325" s="5" t="s">
        <v>108</v>
      </c>
      <c r="CE325" s="5" t="s">
        <v>108</v>
      </c>
      <c r="CF325" s="5" t="s">
        <v>108</v>
      </c>
      <c r="CG325" s="5">
        <v>14.0</v>
      </c>
      <c r="CH325" s="5" t="s">
        <v>108</v>
      </c>
      <c r="CI325" s="5" t="s">
        <v>108</v>
      </c>
      <c r="CJ325" s="5" t="s">
        <v>108</v>
      </c>
      <c r="CK325" s="5" t="s">
        <v>108</v>
      </c>
      <c r="CL325" s="5" t="s">
        <v>108</v>
      </c>
      <c r="CM325" s="5" t="s">
        <v>108</v>
      </c>
      <c r="CN325" s="5" t="s">
        <v>108</v>
      </c>
      <c r="CO325" s="5" t="s">
        <v>108</v>
      </c>
      <c r="CP325" s="5" t="s">
        <v>108</v>
      </c>
      <c r="CQ325" s="5" t="s">
        <v>108</v>
      </c>
      <c r="CR325" s="5" t="s">
        <v>108</v>
      </c>
      <c r="CS325" s="5" t="s">
        <v>108</v>
      </c>
      <c r="CT325" s="29" t="s">
        <v>2916</v>
      </c>
      <c r="CU325" s="5" t="s">
        <v>108</v>
      </c>
      <c r="CV325" s="5" t="s">
        <v>108</v>
      </c>
      <c r="CW325" s="5" t="s">
        <v>108</v>
      </c>
      <c r="CX325" s="5" t="s">
        <v>108</v>
      </c>
      <c r="CY325" s="13" t="s">
        <v>2917</v>
      </c>
      <c r="CZ325" s="6"/>
      <c r="DA325" s="6"/>
      <c r="DB325" s="6"/>
      <c r="DC325" s="6"/>
      <c r="DD325" s="6"/>
      <c r="DE325" s="6"/>
      <c r="DF325" s="6"/>
      <c r="DG325" s="6"/>
      <c r="DH325" s="6"/>
      <c r="DI325" s="6"/>
    </row>
    <row r="326">
      <c r="A326" s="5" t="s">
        <v>103</v>
      </c>
      <c r="B326" s="5" t="s">
        <v>1501</v>
      </c>
      <c r="C326" s="5" t="s">
        <v>2912</v>
      </c>
      <c r="D326" s="5">
        <v>2628.0</v>
      </c>
      <c r="E326" s="5" t="s">
        <v>108</v>
      </c>
      <c r="F326" s="5">
        <v>1975.0</v>
      </c>
      <c r="G326" s="5" t="s">
        <v>108</v>
      </c>
      <c r="H326" s="5" t="s">
        <v>108</v>
      </c>
      <c r="I326" s="5" t="s">
        <v>153</v>
      </c>
      <c r="J326" s="5" t="s">
        <v>110</v>
      </c>
      <c r="K326" s="5" t="s">
        <v>111</v>
      </c>
      <c r="L326" s="5" t="s">
        <v>108</v>
      </c>
      <c r="M326" s="5" t="s">
        <v>218</v>
      </c>
      <c r="N326" s="5">
        <v>2.0</v>
      </c>
      <c r="O326" s="29" t="s">
        <v>2918</v>
      </c>
      <c r="P326" s="5" t="s">
        <v>2919</v>
      </c>
      <c r="Q326" s="5" t="s">
        <v>108</v>
      </c>
      <c r="R326" s="5" t="s">
        <v>2920</v>
      </c>
      <c r="S326" s="5" t="s">
        <v>2921</v>
      </c>
      <c r="T326" s="5" t="s">
        <v>108</v>
      </c>
      <c r="U326" s="5" t="s">
        <v>108</v>
      </c>
      <c r="V326" s="5" t="s">
        <v>108</v>
      </c>
      <c r="W326" s="5" t="s">
        <v>108</v>
      </c>
      <c r="X326" s="5" t="s">
        <v>108</v>
      </c>
      <c r="Y326" s="5" t="s">
        <v>108</v>
      </c>
      <c r="Z326" s="5" t="s">
        <v>170</v>
      </c>
      <c r="AA326" s="5" t="s">
        <v>108</v>
      </c>
      <c r="AB326" s="5" t="s">
        <v>108</v>
      </c>
      <c r="AC326" s="5" t="s">
        <v>287</v>
      </c>
      <c r="AD326" s="5" t="s">
        <v>2922</v>
      </c>
      <c r="AE326" s="5" t="s">
        <v>108</v>
      </c>
      <c r="AF326" s="5" t="s">
        <v>108</v>
      </c>
      <c r="AG326" s="5" t="s">
        <v>108</v>
      </c>
      <c r="AH326" s="5" t="s">
        <v>108</v>
      </c>
      <c r="AI326" s="28">
        <f t="shared" si="80"/>
        <v>20.574</v>
      </c>
      <c r="AJ326" s="8">
        <f>(60+75)/2</f>
        <v>67.5</v>
      </c>
      <c r="AK326" s="24">
        <f t="shared" si="81"/>
        <v>22.5</v>
      </c>
      <c r="AL326" s="5" t="s">
        <v>108</v>
      </c>
      <c r="AM326" s="5">
        <v>1.0</v>
      </c>
      <c r="AN326" s="5">
        <v>7.5</v>
      </c>
      <c r="AO326" s="5" t="s">
        <v>108</v>
      </c>
      <c r="AP326" s="5" t="s">
        <v>108</v>
      </c>
      <c r="AQ326" s="5" t="s">
        <v>108</v>
      </c>
      <c r="AR326" s="5" t="s">
        <v>108</v>
      </c>
      <c r="AS326" s="5" t="s">
        <v>108</v>
      </c>
      <c r="AT326" s="5">
        <v>800.0</v>
      </c>
      <c r="AU326" s="5" t="s">
        <v>108</v>
      </c>
      <c r="AV326" s="5" t="s">
        <v>108</v>
      </c>
      <c r="AW326" s="5" t="s">
        <v>119</v>
      </c>
      <c r="AX326" s="5" t="s">
        <v>108</v>
      </c>
      <c r="AY326" s="5" t="s">
        <v>108</v>
      </c>
      <c r="AZ326" s="5">
        <v>2.0</v>
      </c>
      <c r="BA326" s="5" t="s">
        <v>108</v>
      </c>
      <c r="BB326" s="5" t="s">
        <v>108</v>
      </c>
      <c r="BC326" s="5" t="s">
        <v>108</v>
      </c>
      <c r="BD326" s="5" t="s">
        <v>108</v>
      </c>
      <c r="BE326" s="5" t="s">
        <v>108</v>
      </c>
      <c r="BF326" s="5" t="s">
        <v>108</v>
      </c>
      <c r="BG326" s="5" t="s">
        <v>108</v>
      </c>
      <c r="BH326" s="5" t="s">
        <v>108</v>
      </c>
      <c r="BI326" s="5" t="s">
        <v>108</v>
      </c>
      <c r="BJ326" s="5" t="s">
        <v>108</v>
      </c>
      <c r="BK326" s="5" t="s">
        <v>1663</v>
      </c>
      <c r="BL326" s="5" t="s">
        <v>108</v>
      </c>
      <c r="BM326" s="5" t="s">
        <v>108</v>
      </c>
      <c r="BN326" s="5" t="s">
        <v>108</v>
      </c>
      <c r="BO326" s="5" t="s">
        <v>108</v>
      </c>
      <c r="BP326" s="5" t="s">
        <v>108</v>
      </c>
      <c r="BQ326" s="5" t="s">
        <v>108</v>
      </c>
      <c r="BR326" s="5" t="s">
        <v>108</v>
      </c>
      <c r="BS326" s="5" t="s">
        <v>2923</v>
      </c>
      <c r="BT326" s="5" t="s">
        <v>108</v>
      </c>
      <c r="BU326" s="5" t="s">
        <v>2924</v>
      </c>
      <c r="BV326" s="5" t="s">
        <v>108</v>
      </c>
      <c r="BW326" s="5" t="s">
        <v>1528</v>
      </c>
      <c r="BX326" s="5" t="s">
        <v>122</v>
      </c>
      <c r="BY326" s="10" t="s">
        <v>108</v>
      </c>
      <c r="BZ326" s="10" t="s">
        <v>108</v>
      </c>
      <c r="CA326" s="5" t="s">
        <v>108</v>
      </c>
      <c r="CB326" s="5" t="s">
        <v>108</v>
      </c>
      <c r="CC326" s="5" t="s">
        <v>108</v>
      </c>
      <c r="CD326" s="5" t="s">
        <v>108</v>
      </c>
      <c r="CE326" s="5" t="s">
        <v>108</v>
      </c>
      <c r="CF326" s="5" t="s">
        <v>108</v>
      </c>
      <c r="CG326" s="5" t="s">
        <v>108</v>
      </c>
      <c r="CH326" s="5" t="s">
        <v>108</v>
      </c>
      <c r="CI326" s="5" t="s">
        <v>108</v>
      </c>
      <c r="CJ326" s="5" t="s">
        <v>108</v>
      </c>
      <c r="CK326" s="5" t="s">
        <v>108</v>
      </c>
      <c r="CL326" s="5" t="s">
        <v>108</v>
      </c>
      <c r="CM326" s="5" t="s">
        <v>108</v>
      </c>
      <c r="CN326" s="5" t="s">
        <v>108</v>
      </c>
      <c r="CO326" s="5" t="s">
        <v>108</v>
      </c>
      <c r="CP326" s="5" t="s">
        <v>108</v>
      </c>
      <c r="CQ326" s="5" t="s">
        <v>108</v>
      </c>
      <c r="CR326" s="5" t="s">
        <v>108</v>
      </c>
      <c r="CS326" s="5" t="s">
        <v>108</v>
      </c>
      <c r="CT326" s="29" t="s">
        <v>2925</v>
      </c>
      <c r="CU326" s="5" t="s">
        <v>108</v>
      </c>
      <c r="CV326" s="5" t="s">
        <v>108</v>
      </c>
      <c r="CW326" s="5" t="s">
        <v>108</v>
      </c>
      <c r="CX326" s="5" t="s">
        <v>108</v>
      </c>
      <c r="CY326" s="13" t="s">
        <v>2926</v>
      </c>
      <c r="CZ326" s="6"/>
      <c r="DA326" s="6"/>
      <c r="DB326" s="6"/>
      <c r="DC326" s="6"/>
      <c r="DD326" s="6"/>
      <c r="DE326" s="6"/>
      <c r="DF326" s="6"/>
      <c r="DG326" s="6"/>
      <c r="DH326" s="6"/>
      <c r="DI326" s="6"/>
    </row>
    <row r="327">
      <c r="A327" s="5" t="s">
        <v>103</v>
      </c>
      <c r="B327" s="5" t="s">
        <v>1501</v>
      </c>
      <c r="C327" s="5" t="s">
        <v>2912</v>
      </c>
      <c r="D327" s="5">
        <v>5350.0</v>
      </c>
      <c r="E327" s="5" t="s">
        <v>106</v>
      </c>
      <c r="F327" s="5">
        <v>1977.0</v>
      </c>
      <c r="G327" s="5" t="s">
        <v>108</v>
      </c>
      <c r="H327" s="5" t="s">
        <v>108</v>
      </c>
      <c r="I327" s="5" t="s">
        <v>153</v>
      </c>
      <c r="J327" s="5" t="s">
        <v>127</v>
      </c>
      <c r="K327" s="5" t="s">
        <v>111</v>
      </c>
      <c r="L327" s="5" t="s">
        <v>108</v>
      </c>
      <c r="M327" s="5" t="s">
        <v>228</v>
      </c>
      <c r="N327" s="5">
        <v>4.0</v>
      </c>
      <c r="O327" s="29" t="s">
        <v>2927</v>
      </c>
      <c r="P327" s="29" t="s">
        <v>2928</v>
      </c>
      <c r="Q327" s="5" t="s">
        <v>2877</v>
      </c>
      <c r="R327" s="5" t="s">
        <v>2929</v>
      </c>
      <c r="S327" s="5" t="s">
        <v>2930</v>
      </c>
      <c r="T327" s="5" t="s">
        <v>108</v>
      </c>
      <c r="U327" s="5" t="s">
        <v>108</v>
      </c>
      <c r="V327" s="5" t="s">
        <v>108</v>
      </c>
      <c r="W327" s="5" t="s">
        <v>108</v>
      </c>
      <c r="X327" s="5">
        <v>2200.0</v>
      </c>
      <c r="Y327" s="5" t="s">
        <v>108</v>
      </c>
      <c r="Z327" s="5" t="s">
        <v>108</v>
      </c>
      <c r="AA327" s="5" t="s">
        <v>108</v>
      </c>
      <c r="AB327" s="5" t="s">
        <v>108</v>
      </c>
      <c r="AC327" s="5" t="s">
        <v>2791</v>
      </c>
      <c r="AD327" s="5" t="s">
        <v>108</v>
      </c>
      <c r="AE327" s="5" t="s">
        <v>108</v>
      </c>
      <c r="AF327" s="5" t="s">
        <v>108</v>
      </c>
      <c r="AG327" s="5" t="s">
        <v>108</v>
      </c>
      <c r="AH327" s="5" t="s">
        <v>108</v>
      </c>
      <c r="AI327" s="15" t="s">
        <v>108</v>
      </c>
      <c r="AJ327" s="22" t="s">
        <v>108</v>
      </c>
      <c r="AK327" s="25" t="s">
        <v>108</v>
      </c>
      <c r="AL327" s="5" t="s">
        <v>108</v>
      </c>
      <c r="AM327" s="5">
        <v>1.0</v>
      </c>
      <c r="AN327" s="5">
        <v>8.0</v>
      </c>
      <c r="AO327" s="5" t="s">
        <v>108</v>
      </c>
      <c r="AP327" s="5" t="s">
        <v>108</v>
      </c>
      <c r="AQ327" s="5" t="s">
        <v>108</v>
      </c>
      <c r="AR327" s="5" t="s">
        <v>108</v>
      </c>
      <c r="AS327" s="5" t="s">
        <v>108</v>
      </c>
      <c r="AT327" s="5" t="s">
        <v>108</v>
      </c>
      <c r="AU327" s="5" t="s">
        <v>108</v>
      </c>
      <c r="AV327" s="5" t="s">
        <v>108</v>
      </c>
      <c r="AW327" s="5" t="s">
        <v>108</v>
      </c>
      <c r="AX327" s="5" t="s">
        <v>108</v>
      </c>
      <c r="AY327" s="5" t="s">
        <v>108</v>
      </c>
      <c r="AZ327" s="5" t="s">
        <v>108</v>
      </c>
      <c r="BA327" s="5" t="s">
        <v>108</v>
      </c>
      <c r="BB327" s="5" t="s">
        <v>108</v>
      </c>
      <c r="BC327" s="5" t="s">
        <v>108</v>
      </c>
      <c r="BD327" s="5" t="s">
        <v>108</v>
      </c>
      <c r="BE327" s="5" t="s">
        <v>108</v>
      </c>
      <c r="BF327" s="5" t="s">
        <v>108</v>
      </c>
      <c r="BG327" s="5" t="s">
        <v>108</v>
      </c>
      <c r="BH327" s="5" t="s">
        <v>108</v>
      </c>
      <c r="BI327" s="5" t="s">
        <v>108</v>
      </c>
      <c r="BJ327" s="5" t="s">
        <v>108</v>
      </c>
      <c r="BK327" s="5" t="s">
        <v>108</v>
      </c>
      <c r="BL327" s="5" t="s">
        <v>108</v>
      </c>
      <c r="BM327" s="5" t="s">
        <v>108</v>
      </c>
      <c r="BN327" s="5" t="s">
        <v>108</v>
      </c>
      <c r="BO327" s="5" t="s">
        <v>108</v>
      </c>
      <c r="BP327" s="5" t="s">
        <v>108</v>
      </c>
      <c r="BQ327" s="5" t="s">
        <v>108</v>
      </c>
      <c r="BR327" s="5" t="s">
        <v>108</v>
      </c>
      <c r="BS327" s="5" t="s">
        <v>108</v>
      </c>
      <c r="BT327" s="5" t="s">
        <v>108</v>
      </c>
      <c r="BU327" s="5" t="s">
        <v>2931</v>
      </c>
      <c r="BV327" s="5" t="s">
        <v>121</v>
      </c>
      <c r="BW327" s="5" t="s">
        <v>1358</v>
      </c>
      <c r="BX327" s="5" t="s">
        <v>122</v>
      </c>
      <c r="BY327" s="10" t="s">
        <v>108</v>
      </c>
      <c r="BZ327" s="10" t="s">
        <v>108</v>
      </c>
      <c r="CA327" s="5" t="s">
        <v>2101</v>
      </c>
      <c r="CB327" s="5" t="s">
        <v>108</v>
      </c>
      <c r="CC327" s="5" t="s">
        <v>108</v>
      </c>
      <c r="CD327" s="5" t="s">
        <v>108</v>
      </c>
      <c r="CE327" s="5" t="s">
        <v>108</v>
      </c>
      <c r="CF327" s="5" t="s">
        <v>108</v>
      </c>
      <c r="CG327" s="5" t="s">
        <v>108</v>
      </c>
      <c r="CH327" s="5" t="s">
        <v>108</v>
      </c>
      <c r="CI327" s="5" t="s">
        <v>108</v>
      </c>
      <c r="CJ327" s="5" t="s">
        <v>108</v>
      </c>
      <c r="CK327" s="5" t="s">
        <v>108</v>
      </c>
      <c r="CL327" s="5" t="s">
        <v>108</v>
      </c>
      <c r="CM327" s="5" t="s">
        <v>108</v>
      </c>
      <c r="CN327" s="5" t="s">
        <v>108</v>
      </c>
      <c r="CO327" s="5" t="s">
        <v>108</v>
      </c>
      <c r="CP327" s="5" t="s">
        <v>108</v>
      </c>
      <c r="CQ327" s="5" t="s">
        <v>108</v>
      </c>
      <c r="CR327" s="5" t="s">
        <v>108</v>
      </c>
      <c r="CS327" s="5" t="s">
        <v>108</v>
      </c>
      <c r="CT327" s="29" t="s">
        <v>2932</v>
      </c>
      <c r="CU327" s="5" t="s">
        <v>108</v>
      </c>
      <c r="CV327" s="5" t="s">
        <v>108</v>
      </c>
      <c r="CW327" s="5" t="s">
        <v>108</v>
      </c>
      <c r="CX327" s="5" t="s">
        <v>108</v>
      </c>
      <c r="CY327" s="13" t="s">
        <v>2933</v>
      </c>
      <c r="CZ327" s="6"/>
      <c r="DA327" s="6"/>
      <c r="DB327" s="6"/>
      <c r="DC327" s="6"/>
      <c r="DD327" s="6"/>
      <c r="DE327" s="6"/>
      <c r="DF327" s="6"/>
      <c r="DG327" s="6"/>
      <c r="DH327" s="6"/>
      <c r="DI327" s="6"/>
    </row>
    <row r="328">
      <c r="A328" s="5" t="s">
        <v>103</v>
      </c>
      <c r="B328" s="5" t="s">
        <v>1501</v>
      </c>
      <c r="C328" s="5" t="s">
        <v>2912</v>
      </c>
      <c r="D328" s="5">
        <v>7642.0</v>
      </c>
      <c r="E328" s="5" t="s">
        <v>106</v>
      </c>
      <c r="F328" s="5">
        <v>1980.0</v>
      </c>
      <c r="G328" s="5" t="s">
        <v>152</v>
      </c>
      <c r="H328" s="5" t="s">
        <v>108</v>
      </c>
      <c r="I328" s="5" t="s">
        <v>153</v>
      </c>
      <c r="J328" s="5" t="s">
        <v>127</v>
      </c>
      <c r="K328" s="5" t="s">
        <v>628</v>
      </c>
      <c r="L328" s="5" t="s">
        <v>108</v>
      </c>
      <c r="M328" s="5" t="s">
        <v>628</v>
      </c>
      <c r="N328" s="5">
        <v>3.0</v>
      </c>
      <c r="O328" s="29" t="s">
        <v>2934</v>
      </c>
      <c r="P328" s="5" t="s">
        <v>2935</v>
      </c>
      <c r="Q328" s="5" t="s">
        <v>2936</v>
      </c>
      <c r="R328" s="5" t="s">
        <v>2937</v>
      </c>
      <c r="S328" s="5" t="s">
        <v>2935</v>
      </c>
      <c r="T328" s="5" t="s">
        <v>108</v>
      </c>
      <c r="U328" s="5" t="s">
        <v>108</v>
      </c>
      <c r="V328" s="5" t="s">
        <v>108</v>
      </c>
      <c r="W328" s="5" t="s">
        <v>108</v>
      </c>
      <c r="X328" s="5" t="s">
        <v>108</v>
      </c>
      <c r="Y328" s="5" t="s">
        <v>108</v>
      </c>
      <c r="Z328" s="5" t="s">
        <v>170</v>
      </c>
      <c r="AA328" s="5" t="s">
        <v>108</v>
      </c>
      <c r="AB328" s="5" t="s">
        <v>108</v>
      </c>
      <c r="AC328" s="5" t="s">
        <v>2938</v>
      </c>
      <c r="AD328" s="5" t="s">
        <v>108</v>
      </c>
      <c r="AE328" s="5" t="s">
        <v>108</v>
      </c>
      <c r="AF328" s="5" t="s">
        <v>108</v>
      </c>
      <c r="AG328" s="5" t="s">
        <v>108</v>
      </c>
      <c r="AH328" s="5" t="s">
        <v>108</v>
      </c>
      <c r="AI328" s="28">
        <f t="shared" ref="AI328:AI329" si="82">CONVERT(AJ328, "ft", "m")</f>
        <v>0.3048</v>
      </c>
      <c r="AJ328" s="22">
        <v>1.0</v>
      </c>
      <c r="AK328" s="24">
        <f t="shared" ref="AK328:AK329" si="83">CONVERT(AJ328, "ft", "yd")</f>
        <v>0.3333333333</v>
      </c>
      <c r="AL328" s="5" t="s">
        <v>108</v>
      </c>
      <c r="AM328" s="5" t="s">
        <v>108</v>
      </c>
      <c r="AN328" s="5" t="s">
        <v>108</v>
      </c>
      <c r="AO328" s="5" t="s">
        <v>108</v>
      </c>
      <c r="AP328" s="5" t="s">
        <v>108</v>
      </c>
      <c r="AQ328" s="5" t="s">
        <v>108</v>
      </c>
      <c r="AR328" s="5" t="s">
        <v>108</v>
      </c>
      <c r="AS328" s="5" t="s">
        <v>108</v>
      </c>
      <c r="AT328" s="5" t="s">
        <v>108</v>
      </c>
      <c r="AU328" s="5" t="s">
        <v>108</v>
      </c>
      <c r="AV328" s="5" t="s">
        <v>108</v>
      </c>
      <c r="AW328" s="5" t="s">
        <v>108</v>
      </c>
      <c r="AX328" s="5" t="s">
        <v>108</v>
      </c>
      <c r="AY328" s="5" t="s">
        <v>108</v>
      </c>
      <c r="AZ328" s="5" t="s">
        <v>108</v>
      </c>
      <c r="BA328" s="5" t="s">
        <v>108</v>
      </c>
      <c r="BB328" s="5" t="s">
        <v>108</v>
      </c>
      <c r="BC328" s="5" t="s">
        <v>108</v>
      </c>
      <c r="BD328" s="5" t="s">
        <v>108</v>
      </c>
      <c r="BE328" s="5" t="s">
        <v>108</v>
      </c>
      <c r="BF328" s="5" t="s">
        <v>108</v>
      </c>
      <c r="BG328" s="5" t="s">
        <v>108</v>
      </c>
      <c r="BH328" s="5" t="s">
        <v>108</v>
      </c>
      <c r="BI328" s="5" t="s">
        <v>108</v>
      </c>
      <c r="BJ328" s="5" t="s">
        <v>108</v>
      </c>
      <c r="BK328" s="5" t="s">
        <v>108</v>
      </c>
      <c r="BL328" s="5" t="s">
        <v>108</v>
      </c>
      <c r="BM328" s="5" t="s">
        <v>108</v>
      </c>
      <c r="BN328" s="5" t="s">
        <v>108</v>
      </c>
      <c r="BO328" s="5" t="s">
        <v>108</v>
      </c>
      <c r="BP328" s="5" t="s">
        <v>108</v>
      </c>
      <c r="BQ328" s="5" t="s">
        <v>108</v>
      </c>
      <c r="BR328" s="5" t="s">
        <v>108</v>
      </c>
      <c r="BS328" s="5" t="s">
        <v>108</v>
      </c>
      <c r="BT328" s="5" t="s">
        <v>108</v>
      </c>
      <c r="BU328" s="5" t="s">
        <v>2939</v>
      </c>
      <c r="BV328" s="5" t="s">
        <v>108</v>
      </c>
      <c r="BW328" s="5" t="s">
        <v>108</v>
      </c>
      <c r="BX328" s="5" t="s">
        <v>108</v>
      </c>
      <c r="BY328" s="10" t="s">
        <v>108</v>
      </c>
      <c r="BZ328" s="10" t="s">
        <v>108</v>
      </c>
      <c r="CA328" s="5" t="s">
        <v>108</v>
      </c>
      <c r="CB328" s="5" t="s">
        <v>108</v>
      </c>
      <c r="CC328" s="5" t="s">
        <v>108</v>
      </c>
      <c r="CD328" s="5" t="s">
        <v>108</v>
      </c>
      <c r="CE328" s="5" t="s">
        <v>108</v>
      </c>
      <c r="CF328" s="5" t="s">
        <v>108</v>
      </c>
      <c r="CG328" s="5" t="s">
        <v>108</v>
      </c>
      <c r="CH328" s="5" t="s">
        <v>108</v>
      </c>
      <c r="CI328" s="5" t="s">
        <v>108</v>
      </c>
      <c r="CJ328" s="5" t="s">
        <v>108</v>
      </c>
      <c r="CK328" s="5" t="s">
        <v>108</v>
      </c>
      <c r="CL328" s="5" t="s">
        <v>108</v>
      </c>
      <c r="CM328" s="5" t="s">
        <v>108</v>
      </c>
      <c r="CN328" s="5" t="s">
        <v>108</v>
      </c>
      <c r="CO328" s="5" t="s">
        <v>108</v>
      </c>
      <c r="CP328" s="5" t="s">
        <v>108</v>
      </c>
      <c r="CQ328" s="5" t="s">
        <v>108</v>
      </c>
      <c r="CR328" s="5" t="s">
        <v>108</v>
      </c>
      <c r="CS328" s="5" t="s">
        <v>2940</v>
      </c>
      <c r="CT328" s="29" t="s">
        <v>2941</v>
      </c>
      <c r="CU328" s="5" t="s">
        <v>108</v>
      </c>
      <c r="CV328" s="5" t="s">
        <v>108</v>
      </c>
      <c r="CW328" s="5" t="s">
        <v>108</v>
      </c>
      <c r="CX328" s="5" t="s">
        <v>121</v>
      </c>
      <c r="CY328" s="13" t="s">
        <v>2942</v>
      </c>
      <c r="CZ328" s="6"/>
      <c r="DA328" s="6"/>
      <c r="DB328" s="6"/>
      <c r="DC328" s="6"/>
      <c r="DD328" s="6"/>
      <c r="DE328" s="6"/>
      <c r="DF328" s="6"/>
      <c r="DG328" s="6"/>
      <c r="DH328" s="6"/>
      <c r="DI328" s="6"/>
    </row>
    <row r="329">
      <c r="A329" s="5" t="s">
        <v>103</v>
      </c>
      <c r="B329" s="5" t="s">
        <v>1501</v>
      </c>
      <c r="C329" s="5" t="s">
        <v>2912</v>
      </c>
      <c r="D329" s="5">
        <v>15067.0</v>
      </c>
      <c r="E329" s="5" t="s">
        <v>106</v>
      </c>
      <c r="F329" s="5">
        <v>1995.0</v>
      </c>
      <c r="G329" s="5" t="s">
        <v>497</v>
      </c>
      <c r="H329" s="5" t="s">
        <v>108</v>
      </c>
      <c r="I329" s="5" t="s">
        <v>139</v>
      </c>
      <c r="J329" s="5" t="s">
        <v>110</v>
      </c>
      <c r="K329" s="5" t="s">
        <v>111</v>
      </c>
      <c r="L329" s="5" t="s">
        <v>154</v>
      </c>
      <c r="M329" s="5" t="s">
        <v>140</v>
      </c>
      <c r="N329" s="5">
        <v>1.0</v>
      </c>
      <c r="O329" s="29" t="s">
        <v>2943</v>
      </c>
      <c r="P329" s="5" t="s">
        <v>2944</v>
      </c>
      <c r="Q329" s="5" t="s">
        <v>2936</v>
      </c>
      <c r="R329" s="5" t="s">
        <v>2807</v>
      </c>
      <c r="S329" s="5" t="s">
        <v>2921</v>
      </c>
      <c r="T329" s="5" t="s">
        <v>108</v>
      </c>
      <c r="U329" s="5" t="s">
        <v>108</v>
      </c>
      <c r="V329" s="5" t="s">
        <v>108</v>
      </c>
      <c r="W329" s="5" t="s">
        <v>108</v>
      </c>
      <c r="X329" s="5">
        <v>1907.0</v>
      </c>
      <c r="Y329" s="5">
        <v>65.0</v>
      </c>
      <c r="Z329" s="5" t="s">
        <v>264</v>
      </c>
      <c r="AA329" s="5" t="s">
        <v>108</v>
      </c>
      <c r="AB329" s="5" t="s">
        <v>108</v>
      </c>
      <c r="AC329" s="5" t="s">
        <v>521</v>
      </c>
      <c r="AD329" s="5" t="s">
        <v>1704</v>
      </c>
      <c r="AE329" s="5" t="s">
        <v>108</v>
      </c>
      <c r="AF329" s="5" t="s">
        <v>108</v>
      </c>
      <c r="AG329" s="5" t="s">
        <v>108</v>
      </c>
      <c r="AH329" s="5" t="s">
        <v>108</v>
      </c>
      <c r="AI329" s="28">
        <f t="shared" si="82"/>
        <v>91.44</v>
      </c>
      <c r="AJ329" s="22">
        <v>300.0</v>
      </c>
      <c r="AK329" s="24">
        <f t="shared" si="83"/>
        <v>100</v>
      </c>
      <c r="AL329" s="5" t="s">
        <v>108</v>
      </c>
      <c r="AM329" s="5">
        <v>1.0</v>
      </c>
      <c r="AN329" s="5" t="s">
        <v>108</v>
      </c>
      <c r="AO329" s="5" t="s">
        <v>108</v>
      </c>
      <c r="AP329" s="5" t="s">
        <v>108</v>
      </c>
      <c r="AQ329" s="5" t="s">
        <v>108</v>
      </c>
      <c r="AR329" s="5" t="s">
        <v>108</v>
      </c>
      <c r="AS329" s="5" t="s">
        <v>108</v>
      </c>
      <c r="AT329" s="5" t="s">
        <v>108</v>
      </c>
      <c r="AU329" s="5" t="s">
        <v>108</v>
      </c>
      <c r="AV329" s="5" t="s">
        <v>108</v>
      </c>
      <c r="AW329" s="5" t="s">
        <v>119</v>
      </c>
      <c r="AX329" s="5" t="s">
        <v>108</v>
      </c>
      <c r="AY329" s="5" t="s">
        <v>108</v>
      </c>
      <c r="AZ329" s="5" t="s">
        <v>108</v>
      </c>
      <c r="BA329" s="5" t="s">
        <v>108</v>
      </c>
      <c r="BB329" s="5" t="s">
        <v>108</v>
      </c>
      <c r="BC329" s="5" t="s">
        <v>108</v>
      </c>
      <c r="BD329" s="5" t="s">
        <v>108</v>
      </c>
      <c r="BE329" s="5" t="s">
        <v>108</v>
      </c>
      <c r="BF329" s="5" t="s">
        <v>108</v>
      </c>
      <c r="BG329" s="5" t="s">
        <v>108</v>
      </c>
      <c r="BH329" s="5" t="s">
        <v>108</v>
      </c>
      <c r="BI329" s="5" t="s">
        <v>108</v>
      </c>
      <c r="BJ329" s="5" t="s">
        <v>108</v>
      </c>
      <c r="BK329" s="5" t="s">
        <v>108</v>
      </c>
      <c r="BL329" s="5" t="s">
        <v>108</v>
      </c>
      <c r="BM329" s="5" t="s">
        <v>108</v>
      </c>
      <c r="BN329" s="5" t="s">
        <v>108</v>
      </c>
      <c r="BO329" s="5" t="s">
        <v>108</v>
      </c>
      <c r="BP329" s="5" t="s">
        <v>108</v>
      </c>
      <c r="BQ329" s="5" t="s">
        <v>108</v>
      </c>
      <c r="BR329" s="5" t="s">
        <v>108</v>
      </c>
      <c r="BS329" s="5" t="s">
        <v>108</v>
      </c>
      <c r="BT329" s="5" t="s">
        <v>108</v>
      </c>
      <c r="BU329" s="5" t="s">
        <v>2945</v>
      </c>
      <c r="BV329" s="5" t="s">
        <v>108</v>
      </c>
      <c r="BW329" s="5" t="s">
        <v>1358</v>
      </c>
      <c r="BX329" s="5" t="s">
        <v>108</v>
      </c>
      <c r="BY329" s="10" t="s">
        <v>108</v>
      </c>
      <c r="BZ329" s="10" t="s">
        <v>108</v>
      </c>
      <c r="CA329" s="5" t="s">
        <v>108</v>
      </c>
      <c r="CB329" s="5" t="s">
        <v>108</v>
      </c>
      <c r="CC329" s="5" t="s">
        <v>108</v>
      </c>
      <c r="CD329" s="5">
        <v>1.0</v>
      </c>
      <c r="CE329" s="5">
        <v>1.0</v>
      </c>
      <c r="CF329" s="5" t="s">
        <v>108</v>
      </c>
      <c r="CG329" s="5" t="s">
        <v>108</v>
      </c>
      <c r="CH329" s="5" t="s">
        <v>108</v>
      </c>
      <c r="CI329" s="5" t="s">
        <v>108</v>
      </c>
      <c r="CJ329" s="5">
        <v>3.0</v>
      </c>
      <c r="CK329" s="5" t="s">
        <v>108</v>
      </c>
      <c r="CL329" s="5" t="s">
        <v>108</v>
      </c>
      <c r="CM329" s="5" t="s">
        <v>108</v>
      </c>
      <c r="CN329" s="5" t="s">
        <v>108</v>
      </c>
      <c r="CO329" s="5" t="s">
        <v>121</v>
      </c>
      <c r="CP329" s="5">
        <v>3.0</v>
      </c>
      <c r="CQ329" s="5" t="s">
        <v>108</v>
      </c>
      <c r="CR329" s="5" t="s">
        <v>108</v>
      </c>
      <c r="CS329" s="5" t="s">
        <v>108</v>
      </c>
      <c r="CT329" s="5" t="s">
        <v>108</v>
      </c>
      <c r="CU329" s="5" t="s">
        <v>108</v>
      </c>
      <c r="CV329" s="5" t="s">
        <v>108</v>
      </c>
      <c r="CW329" s="5" t="s">
        <v>108</v>
      </c>
      <c r="CX329" s="5" t="s">
        <v>108</v>
      </c>
      <c r="CY329" s="13" t="s">
        <v>2946</v>
      </c>
      <c r="CZ329" s="6"/>
      <c r="DA329" s="6"/>
      <c r="DB329" s="6"/>
      <c r="DC329" s="6"/>
      <c r="DD329" s="6"/>
      <c r="DE329" s="6"/>
      <c r="DF329" s="6"/>
      <c r="DG329" s="6"/>
      <c r="DH329" s="6"/>
      <c r="DI329" s="6"/>
    </row>
    <row r="330">
      <c r="A330" s="5" t="s">
        <v>103</v>
      </c>
      <c r="B330" s="5" t="s">
        <v>1501</v>
      </c>
      <c r="C330" s="5" t="s">
        <v>2912</v>
      </c>
      <c r="D330" s="5">
        <v>689.0</v>
      </c>
      <c r="E330" s="5" t="s">
        <v>2947</v>
      </c>
      <c r="F330" s="5">
        <v>1999.0</v>
      </c>
      <c r="G330" s="5" t="s">
        <v>166</v>
      </c>
      <c r="H330" s="5">
        <v>21.0</v>
      </c>
      <c r="I330" s="5" t="s">
        <v>153</v>
      </c>
      <c r="J330" s="5" t="s">
        <v>127</v>
      </c>
      <c r="K330" s="5" t="s">
        <v>202</v>
      </c>
      <c r="L330" s="5" t="s">
        <v>108</v>
      </c>
      <c r="M330" s="5" t="s">
        <v>108</v>
      </c>
      <c r="N330" s="5">
        <v>3.0</v>
      </c>
      <c r="O330" s="29" t="s">
        <v>2948</v>
      </c>
      <c r="P330" s="5" t="s">
        <v>2949</v>
      </c>
      <c r="Q330" s="5" t="s">
        <v>108</v>
      </c>
      <c r="R330" s="5" t="s">
        <v>108</v>
      </c>
      <c r="S330" s="5" t="s">
        <v>2950</v>
      </c>
      <c r="T330" s="5">
        <v>44.712237</v>
      </c>
      <c r="U330" s="5">
        <v>-122.126005</v>
      </c>
      <c r="V330" s="5" t="s">
        <v>108</v>
      </c>
      <c r="W330" s="5">
        <v>1705.0</v>
      </c>
      <c r="X330" s="5">
        <v>2030.0</v>
      </c>
      <c r="Y330" s="5" t="s">
        <v>108</v>
      </c>
      <c r="Z330" s="5" t="s">
        <v>108</v>
      </c>
      <c r="AA330" s="5" t="s">
        <v>144</v>
      </c>
      <c r="AB330" s="5">
        <v>57.0</v>
      </c>
      <c r="AC330" s="5" t="s">
        <v>2951</v>
      </c>
      <c r="AD330" s="5" t="s">
        <v>1620</v>
      </c>
      <c r="AE330" s="5" t="s">
        <v>108</v>
      </c>
      <c r="AF330" s="5" t="s">
        <v>108</v>
      </c>
      <c r="AG330" s="5" t="s">
        <v>108</v>
      </c>
      <c r="AH330" s="5" t="s">
        <v>108</v>
      </c>
      <c r="AI330" s="5" t="s">
        <v>108</v>
      </c>
      <c r="AJ330" s="5" t="s">
        <v>108</v>
      </c>
      <c r="AK330" s="5" t="s">
        <v>108</v>
      </c>
      <c r="AL330" s="5" t="s">
        <v>108</v>
      </c>
      <c r="AM330" s="5">
        <v>1.0</v>
      </c>
      <c r="AN330" s="5" t="s">
        <v>108</v>
      </c>
      <c r="AO330" s="5" t="s">
        <v>108</v>
      </c>
      <c r="AP330" s="5" t="s">
        <v>108</v>
      </c>
      <c r="AQ330" s="5" t="s">
        <v>108</v>
      </c>
      <c r="AR330" s="5" t="s">
        <v>108</v>
      </c>
      <c r="AS330" s="5" t="s">
        <v>108</v>
      </c>
      <c r="AT330" s="5" t="s">
        <v>108</v>
      </c>
      <c r="AU330" s="5" t="s">
        <v>108</v>
      </c>
      <c r="AV330" s="5" t="s">
        <v>108</v>
      </c>
      <c r="AW330" s="5" t="s">
        <v>108</v>
      </c>
      <c r="AX330" s="5" t="s">
        <v>108</v>
      </c>
      <c r="AY330" s="5" t="s">
        <v>108</v>
      </c>
      <c r="AZ330" s="5" t="s">
        <v>108</v>
      </c>
      <c r="BA330" s="5" t="s">
        <v>108</v>
      </c>
      <c r="BB330" s="5" t="s">
        <v>108</v>
      </c>
      <c r="BC330" s="5" t="s">
        <v>108</v>
      </c>
      <c r="BD330" s="5" t="s">
        <v>108</v>
      </c>
      <c r="BE330" s="5" t="s">
        <v>108</v>
      </c>
      <c r="BF330" s="5" t="s">
        <v>108</v>
      </c>
      <c r="BG330" s="5" t="s">
        <v>108</v>
      </c>
      <c r="BH330" s="5" t="s">
        <v>108</v>
      </c>
      <c r="BI330" s="5" t="s">
        <v>108</v>
      </c>
      <c r="BJ330" s="5" t="s">
        <v>108</v>
      </c>
      <c r="BK330" s="5" t="s">
        <v>108</v>
      </c>
      <c r="BL330" s="5" t="s">
        <v>108</v>
      </c>
      <c r="BM330" s="5" t="s">
        <v>108</v>
      </c>
      <c r="BN330" s="5" t="s">
        <v>108</v>
      </c>
      <c r="BO330" s="5" t="s">
        <v>108</v>
      </c>
      <c r="BP330" s="5" t="s">
        <v>108</v>
      </c>
      <c r="BQ330" s="5" t="s">
        <v>108</v>
      </c>
      <c r="BR330" s="5" t="s">
        <v>108</v>
      </c>
      <c r="BS330" s="5" t="s">
        <v>108</v>
      </c>
      <c r="BT330" s="5" t="s">
        <v>108</v>
      </c>
      <c r="BU330" s="5" t="s">
        <v>108</v>
      </c>
      <c r="BV330" s="5" t="s">
        <v>108</v>
      </c>
      <c r="BW330" s="5" t="s">
        <v>108</v>
      </c>
      <c r="BX330" s="5" t="s">
        <v>108</v>
      </c>
      <c r="BY330" s="10" t="s">
        <v>108</v>
      </c>
      <c r="BZ330" s="10" t="s">
        <v>108</v>
      </c>
      <c r="CA330" s="5" t="s">
        <v>371</v>
      </c>
      <c r="CB330" s="5" t="s">
        <v>108</v>
      </c>
      <c r="CC330" s="5" t="s">
        <v>108</v>
      </c>
      <c r="CD330" s="5" t="s">
        <v>108</v>
      </c>
      <c r="CE330" s="5" t="s">
        <v>108</v>
      </c>
      <c r="CF330" s="5" t="s">
        <v>108</v>
      </c>
      <c r="CG330" s="5" t="s">
        <v>108</v>
      </c>
      <c r="CH330" s="5" t="s">
        <v>108</v>
      </c>
      <c r="CI330" s="5" t="s">
        <v>108</v>
      </c>
      <c r="CJ330" s="5" t="s">
        <v>108</v>
      </c>
      <c r="CK330" s="5" t="s">
        <v>108</v>
      </c>
      <c r="CL330" s="5" t="s">
        <v>108</v>
      </c>
      <c r="CM330" s="5" t="s">
        <v>108</v>
      </c>
      <c r="CN330" s="5" t="s">
        <v>108</v>
      </c>
      <c r="CO330" s="5" t="s">
        <v>108</v>
      </c>
      <c r="CP330" s="5" t="s">
        <v>108</v>
      </c>
      <c r="CQ330" s="5" t="s">
        <v>108</v>
      </c>
      <c r="CR330" s="6">
        <f>50/12</f>
        <v>4.166666667</v>
      </c>
      <c r="CS330" s="5" t="s">
        <v>108</v>
      </c>
      <c r="CT330" s="29" t="s">
        <v>2952</v>
      </c>
      <c r="CU330" s="5" t="s">
        <v>121</v>
      </c>
      <c r="CV330" s="5" t="s">
        <v>108</v>
      </c>
      <c r="CW330" s="5" t="s">
        <v>108</v>
      </c>
      <c r="CX330" s="5" t="s">
        <v>108</v>
      </c>
      <c r="CY330" s="13" t="s">
        <v>2953</v>
      </c>
      <c r="CZ330" s="6"/>
      <c r="DA330" s="6"/>
      <c r="DB330" s="6"/>
      <c r="DC330" s="6"/>
      <c r="DD330" s="6"/>
      <c r="DE330" s="6"/>
      <c r="DF330" s="6"/>
      <c r="DG330" s="6"/>
      <c r="DH330" s="6"/>
      <c r="DI330" s="6"/>
    </row>
    <row r="331">
      <c r="A331" s="5" t="s">
        <v>103</v>
      </c>
      <c r="B331" s="5" t="s">
        <v>1501</v>
      </c>
      <c r="C331" s="5" t="s">
        <v>2912</v>
      </c>
      <c r="D331" s="5">
        <v>4644.0</v>
      </c>
      <c r="E331" s="5" t="s">
        <v>108</v>
      </c>
      <c r="F331" s="5">
        <v>2002.0</v>
      </c>
      <c r="G331" s="5" t="s">
        <v>152</v>
      </c>
      <c r="H331" s="5">
        <v>10.0</v>
      </c>
      <c r="I331" s="5" t="s">
        <v>153</v>
      </c>
      <c r="J331" s="5" t="s">
        <v>127</v>
      </c>
      <c r="K331" s="5" t="s">
        <v>202</v>
      </c>
      <c r="L331" s="5" t="s">
        <v>108</v>
      </c>
      <c r="M331" s="5" t="s">
        <v>108</v>
      </c>
      <c r="N331" s="5">
        <v>3.0</v>
      </c>
      <c r="O331" s="29" t="s">
        <v>2954</v>
      </c>
      <c r="P331" s="5" t="s">
        <v>2955</v>
      </c>
      <c r="Q331" s="5" t="s">
        <v>2956</v>
      </c>
      <c r="R331" s="5" t="s">
        <v>2890</v>
      </c>
      <c r="S331" s="5" t="s">
        <v>2957</v>
      </c>
      <c r="T331" s="5">
        <v>44.791734</v>
      </c>
      <c r="U331" s="5">
        <v>-122.569004</v>
      </c>
      <c r="V331" s="5" t="s">
        <v>108</v>
      </c>
      <c r="W331" s="5">
        <v>757.0</v>
      </c>
      <c r="X331" s="5">
        <v>145.0</v>
      </c>
      <c r="Y331" s="5" t="s">
        <v>108</v>
      </c>
      <c r="Z331" s="5" t="s">
        <v>108</v>
      </c>
      <c r="AA331" s="5" t="s">
        <v>1847</v>
      </c>
      <c r="AB331" s="5">
        <v>0.0</v>
      </c>
      <c r="AC331" s="5" t="s">
        <v>1719</v>
      </c>
      <c r="AD331" s="5" t="s">
        <v>108</v>
      </c>
      <c r="AE331" s="5" t="s">
        <v>108</v>
      </c>
      <c r="AF331" s="5" t="s">
        <v>108</v>
      </c>
      <c r="AG331" s="5" t="s">
        <v>108</v>
      </c>
      <c r="AH331" s="5" t="s">
        <v>108</v>
      </c>
      <c r="AI331" s="15" t="s">
        <v>108</v>
      </c>
      <c r="AJ331" s="15" t="s">
        <v>108</v>
      </c>
      <c r="AK331" s="15" t="s">
        <v>108</v>
      </c>
      <c r="AL331" s="15" t="s">
        <v>108</v>
      </c>
      <c r="AM331" s="15" t="s">
        <v>108</v>
      </c>
      <c r="AN331" s="15" t="s">
        <v>108</v>
      </c>
      <c r="AO331" s="15" t="s">
        <v>108</v>
      </c>
      <c r="AP331" s="15" t="s">
        <v>108</v>
      </c>
      <c r="AQ331" s="15" t="s">
        <v>108</v>
      </c>
      <c r="AR331" s="15" t="s">
        <v>108</v>
      </c>
      <c r="AS331" s="15" t="s">
        <v>108</v>
      </c>
      <c r="AT331" s="15" t="s">
        <v>108</v>
      </c>
      <c r="AU331" s="15" t="s">
        <v>108</v>
      </c>
      <c r="AV331" s="15" t="s">
        <v>108</v>
      </c>
      <c r="AW331" s="15" t="s">
        <v>108</v>
      </c>
      <c r="AX331" s="5" t="s">
        <v>108</v>
      </c>
      <c r="AY331" s="5" t="s">
        <v>108</v>
      </c>
      <c r="AZ331" s="15" t="s">
        <v>108</v>
      </c>
      <c r="BA331" s="15" t="s">
        <v>108</v>
      </c>
      <c r="BB331" s="15" t="s">
        <v>108</v>
      </c>
      <c r="BC331" s="15" t="s">
        <v>108</v>
      </c>
      <c r="BD331" s="15" t="s">
        <v>108</v>
      </c>
      <c r="BE331" s="5" t="s">
        <v>108</v>
      </c>
      <c r="BF331" s="5" t="s">
        <v>108</v>
      </c>
      <c r="BG331" s="5" t="s">
        <v>108</v>
      </c>
      <c r="BH331" s="5" t="s">
        <v>108</v>
      </c>
      <c r="BI331" s="15" t="s">
        <v>108</v>
      </c>
      <c r="BJ331" s="15" t="s">
        <v>108</v>
      </c>
      <c r="BK331" s="15" t="s">
        <v>108</v>
      </c>
      <c r="BL331" s="15" t="s">
        <v>108</v>
      </c>
      <c r="BM331" s="15" t="s">
        <v>108</v>
      </c>
      <c r="BN331" s="15" t="s">
        <v>108</v>
      </c>
      <c r="BO331" s="15" t="s">
        <v>108</v>
      </c>
      <c r="BP331" s="15" t="s">
        <v>108</v>
      </c>
      <c r="BQ331" s="15" t="s">
        <v>108</v>
      </c>
      <c r="BR331" s="15" t="s">
        <v>108</v>
      </c>
      <c r="BS331" s="15" t="s">
        <v>108</v>
      </c>
      <c r="BT331" s="15" t="s">
        <v>108</v>
      </c>
      <c r="BU331" s="15" t="s">
        <v>108</v>
      </c>
      <c r="BV331" s="15" t="s">
        <v>108</v>
      </c>
      <c r="BW331" s="15" t="s">
        <v>108</v>
      </c>
      <c r="BX331" s="15" t="s">
        <v>108</v>
      </c>
      <c r="BY331" s="10" t="s">
        <v>108</v>
      </c>
      <c r="BZ331" s="10" t="s">
        <v>108</v>
      </c>
      <c r="CA331" s="5" t="s">
        <v>2958</v>
      </c>
      <c r="CB331" s="5" t="s">
        <v>108</v>
      </c>
      <c r="CC331" s="5" t="s">
        <v>108</v>
      </c>
      <c r="CD331" s="5" t="s">
        <v>108</v>
      </c>
      <c r="CE331" s="5" t="s">
        <v>108</v>
      </c>
      <c r="CF331" s="5" t="s">
        <v>108</v>
      </c>
      <c r="CG331" s="5" t="s">
        <v>108</v>
      </c>
      <c r="CH331" s="5" t="s">
        <v>108</v>
      </c>
      <c r="CI331" s="5" t="s">
        <v>108</v>
      </c>
      <c r="CJ331" s="5" t="s">
        <v>108</v>
      </c>
      <c r="CK331" s="5" t="s">
        <v>108</v>
      </c>
      <c r="CL331" s="5" t="s">
        <v>108</v>
      </c>
      <c r="CM331" s="5" t="s">
        <v>108</v>
      </c>
      <c r="CN331" s="5" t="s">
        <v>108</v>
      </c>
      <c r="CO331" s="5" t="s">
        <v>108</v>
      </c>
      <c r="CP331" s="5" t="s">
        <v>108</v>
      </c>
      <c r="CQ331" s="5" t="s">
        <v>108</v>
      </c>
      <c r="CR331" s="5" t="s">
        <v>108</v>
      </c>
      <c r="CS331" s="5" t="s">
        <v>2959</v>
      </c>
      <c r="CT331" s="29" t="s">
        <v>108</v>
      </c>
      <c r="CU331" s="5" t="s">
        <v>121</v>
      </c>
      <c r="CV331" s="5" t="s">
        <v>108</v>
      </c>
      <c r="CW331" s="5" t="s">
        <v>108</v>
      </c>
      <c r="CX331" s="5" t="s">
        <v>108</v>
      </c>
      <c r="CY331" s="13" t="s">
        <v>2960</v>
      </c>
      <c r="CZ331" s="6"/>
      <c r="DA331" s="6"/>
      <c r="DB331" s="6"/>
      <c r="DC331" s="6"/>
      <c r="DD331" s="6"/>
      <c r="DE331" s="6"/>
      <c r="DF331" s="6"/>
      <c r="DG331" s="6"/>
      <c r="DH331" s="6"/>
      <c r="DI331" s="6"/>
    </row>
    <row r="332">
      <c r="A332" s="5" t="s">
        <v>103</v>
      </c>
      <c r="B332" s="5" t="s">
        <v>1501</v>
      </c>
      <c r="C332" s="5" t="s">
        <v>2912</v>
      </c>
      <c r="D332" s="5">
        <v>11818.0</v>
      </c>
      <c r="E332" s="5" t="s">
        <v>106</v>
      </c>
      <c r="F332" s="5">
        <v>2003.0</v>
      </c>
      <c r="G332" s="5" t="s">
        <v>166</v>
      </c>
      <c r="H332" s="5" t="s">
        <v>108</v>
      </c>
      <c r="I332" s="5" t="s">
        <v>153</v>
      </c>
      <c r="J332" s="5" t="s">
        <v>110</v>
      </c>
      <c r="K332" s="5" t="s">
        <v>111</v>
      </c>
      <c r="L332" s="5" t="s">
        <v>108</v>
      </c>
      <c r="M332" s="5" t="s">
        <v>112</v>
      </c>
      <c r="N332" s="5">
        <v>1.0</v>
      </c>
      <c r="O332" s="29" t="s">
        <v>2961</v>
      </c>
      <c r="P332" s="5" t="s">
        <v>2962</v>
      </c>
      <c r="Q332" s="5" t="s">
        <v>2863</v>
      </c>
      <c r="R332" s="5" t="s">
        <v>2963</v>
      </c>
      <c r="S332" s="5" t="s">
        <v>2964</v>
      </c>
      <c r="T332" s="5">
        <v>44.769223</v>
      </c>
      <c r="U332" s="5">
        <v>-122.085716</v>
      </c>
      <c r="V332" s="5" t="s">
        <v>108</v>
      </c>
      <c r="W332" s="5">
        <v>1764.0</v>
      </c>
      <c r="X332" s="5">
        <v>1507.0</v>
      </c>
      <c r="Y332" s="5" t="s">
        <v>1047</v>
      </c>
      <c r="Z332" s="5" t="s">
        <v>170</v>
      </c>
      <c r="AA332" s="5" t="s">
        <v>108</v>
      </c>
      <c r="AB332" s="5" t="s">
        <v>108</v>
      </c>
      <c r="AC332" s="5" t="s">
        <v>1719</v>
      </c>
      <c r="AD332" s="5" t="s">
        <v>108</v>
      </c>
      <c r="AE332" s="5" t="s">
        <v>108</v>
      </c>
      <c r="AF332" s="5" t="s">
        <v>108</v>
      </c>
      <c r="AG332" s="5" t="s">
        <v>108</v>
      </c>
      <c r="AH332" s="6">
        <f>3/60</f>
        <v>0.05</v>
      </c>
      <c r="AI332" s="28">
        <f>CONVERT(AJ332, "ft", "m")</f>
        <v>22.86</v>
      </c>
      <c r="AJ332" s="22">
        <f>25*3</f>
        <v>75</v>
      </c>
      <c r="AK332" s="24">
        <f>CONVERT(AJ332, "ft", "yd")</f>
        <v>25</v>
      </c>
      <c r="AL332" s="5" t="s">
        <v>108</v>
      </c>
      <c r="AM332" s="5">
        <v>1.0</v>
      </c>
      <c r="AN332" s="15" t="s">
        <v>108</v>
      </c>
      <c r="AO332" s="15" t="s">
        <v>108</v>
      </c>
      <c r="AP332" s="15" t="s">
        <v>108</v>
      </c>
      <c r="AQ332" s="15" t="s">
        <v>108</v>
      </c>
      <c r="AR332" s="15" t="s">
        <v>108</v>
      </c>
      <c r="AS332" s="15" t="s">
        <v>108</v>
      </c>
      <c r="AT332" s="15" t="s">
        <v>108</v>
      </c>
      <c r="AU332" s="15" t="s">
        <v>108</v>
      </c>
      <c r="AV332" s="15" t="s">
        <v>108</v>
      </c>
      <c r="AW332" s="15" t="s">
        <v>108</v>
      </c>
      <c r="AX332" s="5" t="s">
        <v>108</v>
      </c>
      <c r="AY332" s="5" t="s">
        <v>108</v>
      </c>
      <c r="AZ332" s="15" t="s">
        <v>108</v>
      </c>
      <c r="BA332" s="15" t="s">
        <v>108</v>
      </c>
      <c r="BB332" s="15" t="s">
        <v>108</v>
      </c>
      <c r="BC332" s="15" t="s">
        <v>108</v>
      </c>
      <c r="BD332" s="15" t="s">
        <v>108</v>
      </c>
      <c r="BE332" s="5" t="s">
        <v>108</v>
      </c>
      <c r="BF332" s="5" t="s">
        <v>108</v>
      </c>
      <c r="BG332" s="5" t="s">
        <v>108</v>
      </c>
      <c r="BH332" s="5" t="s">
        <v>108</v>
      </c>
      <c r="BI332" s="15" t="s">
        <v>108</v>
      </c>
      <c r="BJ332" s="15" t="s">
        <v>108</v>
      </c>
      <c r="BK332" s="15" t="s">
        <v>108</v>
      </c>
      <c r="BL332" s="15" t="s">
        <v>108</v>
      </c>
      <c r="BM332" s="15" t="s">
        <v>108</v>
      </c>
      <c r="BN332" s="5" t="s">
        <v>309</v>
      </c>
      <c r="BO332" s="5" t="s">
        <v>108</v>
      </c>
      <c r="BP332" s="5" t="s">
        <v>108</v>
      </c>
      <c r="BQ332" s="5" t="s">
        <v>108</v>
      </c>
      <c r="BR332" s="5" t="s">
        <v>108</v>
      </c>
      <c r="BS332" s="5" t="s">
        <v>2965</v>
      </c>
      <c r="BT332" s="5" t="s">
        <v>108</v>
      </c>
      <c r="BU332" s="5" t="s">
        <v>2966</v>
      </c>
      <c r="BV332" s="5" t="s">
        <v>121</v>
      </c>
      <c r="BW332" s="5" t="s">
        <v>1528</v>
      </c>
      <c r="BX332" s="5" t="s">
        <v>122</v>
      </c>
      <c r="BY332" s="10" t="s">
        <v>108</v>
      </c>
      <c r="BZ332" s="10" t="s">
        <v>108</v>
      </c>
      <c r="CA332" s="5" t="s">
        <v>108</v>
      </c>
      <c r="CB332" s="5" t="s">
        <v>108</v>
      </c>
      <c r="CC332" s="5" t="s">
        <v>108</v>
      </c>
      <c r="CD332" s="5" t="s">
        <v>108</v>
      </c>
      <c r="CE332" s="5" t="s">
        <v>108</v>
      </c>
      <c r="CF332" s="5" t="s">
        <v>108</v>
      </c>
      <c r="CG332" s="5" t="s">
        <v>108</v>
      </c>
      <c r="CH332" s="5" t="s">
        <v>108</v>
      </c>
      <c r="CI332" s="5" t="s">
        <v>108</v>
      </c>
      <c r="CJ332" s="5" t="s">
        <v>108</v>
      </c>
      <c r="CK332" s="5" t="s">
        <v>108</v>
      </c>
      <c r="CL332" s="5" t="s">
        <v>108</v>
      </c>
      <c r="CM332" s="5" t="s">
        <v>108</v>
      </c>
      <c r="CN332" s="5" t="s">
        <v>108</v>
      </c>
      <c r="CO332" s="5" t="s">
        <v>108</v>
      </c>
      <c r="CP332" s="5" t="s">
        <v>108</v>
      </c>
      <c r="CQ332" s="5" t="s">
        <v>108</v>
      </c>
      <c r="CR332" s="5" t="s">
        <v>108</v>
      </c>
      <c r="CS332" s="5" t="s">
        <v>108</v>
      </c>
      <c r="CT332" s="29" t="s">
        <v>2967</v>
      </c>
      <c r="CU332" s="5" t="s">
        <v>121</v>
      </c>
      <c r="CV332" s="5" t="s">
        <v>108</v>
      </c>
      <c r="CW332" s="5" t="s">
        <v>108</v>
      </c>
      <c r="CX332" s="5" t="s">
        <v>108</v>
      </c>
      <c r="CY332" s="13" t="s">
        <v>2968</v>
      </c>
      <c r="CZ332" s="6"/>
      <c r="DA332" s="6"/>
      <c r="DB332" s="6"/>
      <c r="DC332" s="6"/>
      <c r="DD332" s="6"/>
      <c r="DE332" s="6"/>
      <c r="DF332" s="6"/>
      <c r="DG332" s="6"/>
      <c r="DH332" s="6"/>
      <c r="DI332" s="6"/>
    </row>
    <row r="333">
      <c r="A333" s="5" t="s">
        <v>103</v>
      </c>
      <c r="B333" s="5" t="s">
        <v>1501</v>
      </c>
      <c r="C333" s="5" t="s">
        <v>2912</v>
      </c>
      <c r="D333" s="5">
        <v>12156.0</v>
      </c>
      <c r="E333" s="5" t="s">
        <v>106</v>
      </c>
      <c r="F333" s="5">
        <v>2005.0</v>
      </c>
      <c r="G333" s="5" t="s">
        <v>166</v>
      </c>
      <c r="H333" s="5">
        <v>21.0</v>
      </c>
      <c r="I333" s="5" t="s">
        <v>153</v>
      </c>
      <c r="J333" s="5" t="s">
        <v>127</v>
      </c>
      <c r="K333" s="5" t="s">
        <v>202</v>
      </c>
      <c r="L333" s="5" t="s">
        <v>328</v>
      </c>
      <c r="M333" s="5" t="s">
        <v>108</v>
      </c>
      <c r="N333" s="5">
        <v>1.0</v>
      </c>
      <c r="O333" s="29" t="s">
        <v>2969</v>
      </c>
      <c r="P333" s="29" t="s">
        <v>2970</v>
      </c>
      <c r="Q333" s="5" t="s">
        <v>2863</v>
      </c>
      <c r="R333" s="5" t="s">
        <v>2542</v>
      </c>
      <c r="S333" s="5" t="s">
        <v>2971</v>
      </c>
      <c r="T333" s="5" t="s">
        <v>108</v>
      </c>
      <c r="U333" s="5" t="s">
        <v>108</v>
      </c>
      <c r="V333" s="5" t="s">
        <v>108</v>
      </c>
      <c r="W333" s="5" t="s">
        <v>108</v>
      </c>
      <c r="X333" s="5">
        <v>2100.0</v>
      </c>
      <c r="Y333" s="5" t="s">
        <v>108</v>
      </c>
      <c r="Z333" s="5" t="s">
        <v>108</v>
      </c>
      <c r="AA333" s="5" t="s">
        <v>144</v>
      </c>
      <c r="AB333" s="5">
        <v>99.0</v>
      </c>
      <c r="AC333" s="5" t="s">
        <v>572</v>
      </c>
      <c r="AD333" s="5" t="s">
        <v>108</v>
      </c>
      <c r="AE333" s="5" t="s">
        <v>108</v>
      </c>
      <c r="AF333" s="5" t="s">
        <v>108</v>
      </c>
      <c r="AG333" s="5" t="s">
        <v>108</v>
      </c>
      <c r="AH333" s="5" t="s">
        <v>108</v>
      </c>
      <c r="AI333" s="5" t="s">
        <v>108</v>
      </c>
      <c r="AJ333" s="5" t="s">
        <v>108</v>
      </c>
      <c r="AK333" s="5" t="s">
        <v>108</v>
      </c>
      <c r="AL333" s="5" t="s">
        <v>108</v>
      </c>
      <c r="AM333" s="5" t="s">
        <v>108</v>
      </c>
      <c r="AN333" s="5" t="s">
        <v>108</v>
      </c>
      <c r="AO333" s="5" t="s">
        <v>108</v>
      </c>
      <c r="AP333" s="5" t="s">
        <v>108</v>
      </c>
      <c r="AQ333" s="5" t="s">
        <v>108</v>
      </c>
      <c r="AR333" s="5" t="s">
        <v>108</v>
      </c>
      <c r="AS333" s="5" t="s">
        <v>108</v>
      </c>
      <c r="AT333" s="5" t="s">
        <v>108</v>
      </c>
      <c r="AU333" s="5" t="s">
        <v>108</v>
      </c>
      <c r="AV333" s="5" t="s">
        <v>108</v>
      </c>
      <c r="AW333" s="5" t="s">
        <v>108</v>
      </c>
      <c r="AX333" s="5" t="s">
        <v>108</v>
      </c>
      <c r="AY333" s="5" t="s">
        <v>108</v>
      </c>
      <c r="AZ333" s="5" t="s">
        <v>108</v>
      </c>
      <c r="BA333" s="5" t="s">
        <v>108</v>
      </c>
      <c r="BB333" s="5" t="s">
        <v>108</v>
      </c>
      <c r="BC333" s="5" t="s">
        <v>108</v>
      </c>
      <c r="BD333" s="5" t="s">
        <v>108</v>
      </c>
      <c r="BE333" s="5" t="s">
        <v>108</v>
      </c>
      <c r="BF333" s="5" t="s">
        <v>108</v>
      </c>
      <c r="BG333" s="5" t="s">
        <v>108</v>
      </c>
      <c r="BH333" s="5" t="s">
        <v>108</v>
      </c>
      <c r="BI333" s="5" t="s">
        <v>108</v>
      </c>
      <c r="BJ333" s="5" t="s">
        <v>108</v>
      </c>
      <c r="BK333" s="5" t="s">
        <v>108</v>
      </c>
      <c r="BL333" s="5" t="s">
        <v>108</v>
      </c>
      <c r="BM333" s="5" t="s">
        <v>108</v>
      </c>
      <c r="BN333" s="5" t="s">
        <v>108</v>
      </c>
      <c r="BO333" s="5" t="s">
        <v>108</v>
      </c>
      <c r="BP333" s="5" t="s">
        <v>108</v>
      </c>
      <c r="BQ333" s="5" t="s">
        <v>108</v>
      </c>
      <c r="BR333" s="5" t="s">
        <v>108</v>
      </c>
      <c r="BS333" s="5" t="s">
        <v>108</v>
      </c>
      <c r="BT333" s="5" t="s">
        <v>108</v>
      </c>
      <c r="BU333" s="5" t="s">
        <v>108</v>
      </c>
      <c r="BV333" s="5" t="s">
        <v>108</v>
      </c>
      <c r="BW333" s="5" t="s">
        <v>108</v>
      </c>
      <c r="BX333" s="5" t="s">
        <v>108</v>
      </c>
      <c r="BY333" s="10" t="s">
        <v>108</v>
      </c>
      <c r="BZ333" s="10" t="s">
        <v>108</v>
      </c>
      <c r="CA333" s="5" t="s">
        <v>371</v>
      </c>
      <c r="CB333" s="5" t="s">
        <v>121</v>
      </c>
      <c r="CC333" s="5">
        <v>4.0</v>
      </c>
      <c r="CD333" s="5" t="s">
        <v>108</v>
      </c>
      <c r="CE333" s="5" t="s">
        <v>108</v>
      </c>
      <c r="CF333" s="5" t="s">
        <v>108</v>
      </c>
      <c r="CG333" s="5" t="s">
        <v>108</v>
      </c>
      <c r="CH333" s="5" t="s">
        <v>108</v>
      </c>
      <c r="CI333" s="5" t="s">
        <v>108</v>
      </c>
      <c r="CJ333" s="5" t="s">
        <v>108</v>
      </c>
      <c r="CK333" s="5" t="s">
        <v>108</v>
      </c>
      <c r="CL333" s="5" t="s">
        <v>108</v>
      </c>
      <c r="CM333" s="5" t="s">
        <v>108</v>
      </c>
      <c r="CN333" s="5" t="s">
        <v>108</v>
      </c>
      <c r="CO333" s="5" t="s">
        <v>108</v>
      </c>
      <c r="CP333" s="5" t="s">
        <v>108</v>
      </c>
      <c r="CQ333" s="5" t="s">
        <v>108</v>
      </c>
      <c r="CR333" s="5" t="s">
        <v>108</v>
      </c>
      <c r="CS333" s="5" t="s">
        <v>108</v>
      </c>
      <c r="CT333" s="29" t="s">
        <v>2972</v>
      </c>
      <c r="CU333" s="5" t="s">
        <v>108</v>
      </c>
      <c r="CV333" s="5" t="s">
        <v>108</v>
      </c>
      <c r="CW333" s="5" t="s">
        <v>108</v>
      </c>
      <c r="CX333" s="5" t="s">
        <v>108</v>
      </c>
      <c r="CY333" s="13" t="s">
        <v>2973</v>
      </c>
      <c r="CZ333" s="6"/>
      <c r="DA333" s="6"/>
      <c r="DB333" s="6"/>
      <c r="DC333" s="6"/>
      <c r="DD333" s="6"/>
      <c r="DE333" s="6"/>
      <c r="DF333" s="6"/>
      <c r="DG333" s="6"/>
      <c r="DH333" s="6"/>
      <c r="DI333" s="6"/>
    </row>
    <row r="334">
      <c r="A334" s="5" t="s">
        <v>103</v>
      </c>
      <c r="B334" s="5" t="s">
        <v>1501</v>
      </c>
      <c r="C334" s="5" t="s">
        <v>2912</v>
      </c>
      <c r="D334" s="5">
        <v>16624.0</v>
      </c>
      <c r="E334" s="5" t="s">
        <v>106</v>
      </c>
      <c r="F334" s="5">
        <v>2006.0</v>
      </c>
      <c r="G334" s="5" t="s">
        <v>244</v>
      </c>
      <c r="H334" s="5">
        <v>13.0</v>
      </c>
      <c r="I334" s="5" t="s">
        <v>139</v>
      </c>
      <c r="J334" s="5" t="s">
        <v>127</v>
      </c>
      <c r="K334" s="5" t="s">
        <v>202</v>
      </c>
      <c r="L334" s="5" t="s">
        <v>108</v>
      </c>
      <c r="M334" s="5" t="s">
        <v>628</v>
      </c>
      <c r="N334" s="5">
        <v>2.0</v>
      </c>
      <c r="O334" s="29" t="s">
        <v>2974</v>
      </c>
      <c r="P334" s="5" t="s">
        <v>719</v>
      </c>
      <c r="Q334" s="5" t="s">
        <v>2975</v>
      </c>
      <c r="R334" s="5" t="s">
        <v>2976</v>
      </c>
      <c r="S334" s="5" t="s">
        <v>108</v>
      </c>
      <c r="T334" s="5" t="s">
        <v>108</v>
      </c>
      <c r="U334" s="5" t="s">
        <v>108</v>
      </c>
      <c r="V334" s="5" t="s">
        <v>108</v>
      </c>
      <c r="W334" s="5" t="s">
        <v>108</v>
      </c>
      <c r="X334" s="5" t="s">
        <v>108</v>
      </c>
      <c r="Y334" s="5">
        <v>45.0</v>
      </c>
      <c r="Z334" s="5" t="s">
        <v>264</v>
      </c>
      <c r="AA334" s="5" t="s">
        <v>223</v>
      </c>
      <c r="AB334" s="5">
        <v>43.0</v>
      </c>
      <c r="AC334" s="5" t="s">
        <v>2977</v>
      </c>
      <c r="AD334" s="5" t="s">
        <v>108</v>
      </c>
      <c r="AE334" s="5" t="s">
        <v>108</v>
      </c>
      <c r="AF334" s="5" t="s">
        <v>108</v>
      </c>
      <c r="AG334" s="5" t="s">
        <v>108</v>
      </c>
      <c r="AH334" s="5" t="s">
        <v>108</v>
      </c>
      <c r="AI334" s="5" t="s">
        <v>108</v>
      </c>
      <c r="AJ334" s="5" t="s">
        <v>108</v>
      </c>
      <c r="AK334" s="5" t="s">
        <v>108</v>
      </c>
      <c r="AL334" s="5" t="s">
        <v>108</v>
      </c>
      <c r="AM334" s="5" t="s">
        <v>108</v>
      </c>
      <c r="AN334" s="5" t="s">
        <v>108</v>
      </c>
      <c r="AO334" s="5" t="s">
        <v>108</v>
      </c>
      <c r="AP334" s="5" t="s">
        <v>108</v>
      </c>
      <c r="AQ334" s="5" t="s">
        <v>108</v>
      </c>
      <c r="AR334" s="5" t="s">
        <v>108</v>
      </c>
      <c r="AS334" s="5" t="s">
        <v>108</v>
      </c>
      <c r="AT334" s="5" t="s">
        <v>108</v>
      </c>
      <c r="AU334" s="5" t="s">
        <v>108</v>
      </c>
      <c r="AV334" s="5" t="s">
        <v>108</v>
      </c>
      <c r="AW334" s="5" t="s">
        <v>108</v>
      </c>
      <c r="AX334" s="5" t="s">
        <v>108</v>
      </c>
      <c r="AY334" s="5" t="s">
        <v>108</v>
      </c>
      <c r="AZ334" s="5" t="s">
        <v>108</v>
      </c>
      <c r="BA334" s="5" t="s">
        <v>108</v>
      </c>
      <c r="BB334" s="5" t="s">
        <v>108</v>
      </c>
      <c r="BC334" s="5" t="s">
        <v>108</v>
      </c>
      <c r="BD334" s="5" t="s">
        <v>108</v>
      </c>
      <c r="BE334" s="5" t="s">
        <v>108</v>
      </c>
      <c r="BF334" s="5" t="s">
        <v>108</v>
      </c>
      <c r="BG334" s="5" t="s">
        <v>108</v>
      </c>
      <c r="BH334" s="5" t="s">
        <v>108</v>
      </c>
      <c r="BI334" s="5" t="s">
        <v>108</v>
      </c>
      <c r="BJ334" s="5" t="s">
        <v>108</v>
      </c>
      <c r="BK334" s="5" t="s">
        <v>108</v>
      </c>
      <c r="BL334" s="5" t="s">
        <v>108</v>
      </c>
      <c r="BM334" s="5" t="s">
        <v>108</v>
      </c>
      <c r="BN334" s="5" t="s">
        <v>108</v>
      </c>
      <c r="BO334" s="5" t="s">
        <v>108</v>
      </c>
      <c r="BP334" s="5" t="s">
        <v>108</v>
      </c>
      <c r="BQ334" s="5" t="s">
        <v>108</v>
      </c>
      <c r="BR334" s="5" t="s">
        <v>108</v>
      </c>
      <c r="BS334" s="5" t="s">
        <v>108</v>
      </c>
      <c r="BT334" s="5" t="s">
        <v>108</v>
      </c>
      <c r="BU334" s="5" t="s">
        <v>2978</v>
      </c>
      <c r="BV334" s="5" t="s">
        <v>108</v>
      </c>
      <c r="BW334" s="5" t="s">
        <v>108</v>
      </c>
      <c r="BX334" s="5" t="s">
        <v>108</v>
      </c>
      <c r="BY334" s="10" t="s">
        <v>108</v>
      </c>
      <c r="BZ334" s="10" t="s">
        <v>108</v>
      </c>
      <c r="CA334" s="5" t="s">
        <v>371</v>
      </c>
      <c r="CB334" s="5" t="s">
        <v>108</v>
      </c>
      <c r="CC334" s="5" t="s">
        <v>108</v>
      </c>
      <c r="CD334" s="5" t="s">
        <v>108</v>
      </c>
      <c r="CE334" s="5" t="s">
        <v>108</v>
      </c>
      <c r="CF334" s="5" t="s">
        <v>108</v>
      </c>
      <c r="CG334" s="5" t="s">
        <v>108</v>
      </c>
      <c r="CH334" s="5" t="s">
        <v>108</v>
      </c>
      <c r="CI334" s="5" t="s">
        <v>108</v>
      </c>
      <c r="CJ334" s="5" t="s">
        <v>108</v>
      </c>
      <c r="CK334" s="5" t="s">
        <v>108</v>
      </c>
      <c r="CL334" s="5" t="s">
        <v>108</v>
      </c>
      <c r="CM334" s="5" t="s">
        <v>108</v>
      </c>
      <c r="CN334" s="5" t="s">
        <v>108</v>
      </c>
      <c r="CO334" s="5" t="s">
        <v>108</v>
      </c>
      <c r="CP334" s="5" t="s">
        <v>108</v>
      </c>
      <c r="CQ334" s="5" t="s">
        <v>108</v>
      </c>
      <c r="CR334" s="5" t="s">
        <v>108</v>
      </c>
      <c r="CS334" s="5" t="s">
        <v>2979</v>
      </c>
      <c r="CT334" s="29" t="s">
        <v>2980</v>
      </c>
      <c r="CU334" s="5" t="s">
        <v>108</v>
      </c>
      <c r="CV334" s="5" t="s">
        <v>108</v>
      </c>
      <c r="CW334" s="5" t="s">
        <v>108</v>
      </c>
      <c r="CX334" s="5" t="s">
        <v>108</v>
      </c>
      <c r="CY334" s="13" t="s">
        <v>2981</v>
      </c>
      <c r="CZ334" s="6"/>
      <c r="DA334" s="6"/>
      <c r="DB334" s="6"/>
      <c r="DC334" s="6"/>
      <c r="DD334" s="6"/>
      <c r="DE334" s="6"/>
      <c r="DF334" s="6"/>
      <c r="DG334" s="6"/>
      <c r="DH334" s="6"/>
      <c r="DI334" s="6"/>
    </row>
    <row r="335">
      <c r="A335" s="5" t="s">
        <v>103</v>
      </c>
      <c r="B335" s="5" t="s">
        <v>1501</v>
      </c>
      <c r="C335" s="5" t="s">
        <v>2982</v>
      </c>
      <c r="D335" s="5">
        <v>116.0</v>
      </c>
      <c r="E335" s="5" t="s">
        <v>108</v>
      </c>
      <c r="F335" s="5">
        <v>1995.0</v>
      </c>
      <c r="G335" s="5" t="s">
        <v>674</v>
      </c>
      <c r="H335" s="5" t="s">
        <v>108</v>
      </c>
      <c r="I335" s="5" t="s">
        <v>217</v>
      </c>
      <c r="J335" s="5" t="s">
        <v>110</v>
      </c>
      <c r="K335" s="5" t="s">
        <v>111</v>
      </c>
      <c r="L335" s="5" t="s">
        <v>108</v>
      </c>
      <c r="M335" s="5" t="s">
        <v>228</v>
      </c>
      <c r="N335" s="5">
        <v>2.0</v>
      </c>
      <c r="O335" s="29" t="s">
        <v>2983</v>
      </c>
      <c r="P335" s="5" t="s">
        <v>108</v>
      </c>
      <c r="Q335" s="5" t="s">
        <v>2984</v>
      </c>
      <c r="R335" s="5" t="s">
        <v>108</v>
      </c>
      <c r="S335" s="5" t="s">
        <v>2985</v>
      </c>
      <c r="T335" s="5" t="s">
        <v>108</v>
      </c>
      <c r="U335" s="5" t="s">
        <v>108</v>
      </c>
      <c r="V335" s="5" t="s">
        <v>108</v>
      </c>
      <c r="W335" s="5" t="s">
        <v>108</v>
      </c>
      <c r="X335" s="5" t="s">
        <v>108</v>
      </c>
      <c r="Y335" s="5" t="s">
        <v>108</v>
      </c>
      <c r="Z335" s="5" t="s">
        <v>170</v>
      </c>
      <c r="AA335" s="5" t="s">
        <v>108</v>
      </c>
      <c r="AB335" s="5" t="s">
        <v>108</v>
      </c>
      <c r="AC335" s="5" t="s">
        <v>108</v>
      </c>
      <c r="AD335" s="5" t="s">
        <v>108</v>
      </c>
      <c r="AE335" s="5" t="s">
        <v>108</v>
      </c>
      <c r="AF335" s="5" t="s">
        <v>108</v>
      </c>
      <c r="AG335" s="5" t="s">
        <v>108</v>
      </c>
      <c r="AH335" s="5">
        <v>1.0</v>
      </c>
      <c r="AI335" s="5" t="s">
        <v>108</v>
      </c>
      <c r="AJ335" s="5" t="s">
        <v>108</v>
      </c>
      <c r="AK335" s="5" t="s">
        <v>108</v>
      </c>
      <c r="AL335" s="5" t="s">
        <v>108</v>
      </c>
      <c r="AM335" s="5">
        <v>1.0</v>
      </c>
      <c r="AN335" s="5">
        <v>3.5</v>
      </c>
      <c r="AO335" s="5" t="s">
        <v>108</v>
      </c>
      <c r="AP335" s="5" t="s">
        <v>108</v>
      </c>
      <c r="AQ335" s="5" t="s">
        <v>108</v>
      </c>
      <c r="AR335" s="5" t="s">
        <v>108</v>
      </c>
      <c r="AS335" s="5" t="s">
        <v>108</v>
      </c>
      <c r="AT335" s="5" t="s">
        <v>108</v>
      </c>
      <c r="AU335" s="5" t="s">
        <v>108</v>
      </c>
      <c r="AV335" s="5" t="s">
        <v>108</v>
      </c>
      <c r="AW335" s="5" t="s">
        <v>235</v>
      </c>
      <c r="AX335" s="5" t="s">
        <v>108</v>
      </c>
      <c r="AY335" s="5" t="s">
        <v>108</v>
      </c>
      <c r="AZ335" s="5" t="s">
        <v>108</v>
      </c>
      <c r="BA335" s="5" t="s">
        <v>108</v>
      </c>
      <c r="BB335" s="5" t="s">
        <v>108</v>
      </c>
      <c r="BC335" s="5" t="s">
        <v>108</v>
      </c>
      <c r="BD335" s="5" t="s">
        <v>108</v>
      </c>
      <c r="BE335" s="5" t="s">
        <v>108</v>
      </c>
      <c r="BF335" s="5" t="s">
        <v>108</v>
      </c>
      <c r="BG335" s="5" t="s">
        <v>108</v>
      </c>
      <c r="BH335" s="5" t="s">
        <v>108</v>
      </c>
      <c r="BI335" s="5" t="s">
        <v>108</v>
      </c>
      <c r="BJ335" s="5" t="s">
        <v>108</v>
      </c>
      <c r="BK335" s="5" t="s">
        <v>108</v>
      </c>
      <c r="BL335" s="5" t="s">
        <v>108</v>
      </c>
      <c r="BM335" s="5" t="s">
        <v>108</v>
      </c>
      <c r="BN335" s="5" t="s">
        <v>108</v>
      </c>
      <c r="BO335" s="5" t="s">
        <v>108</v>
      </c>
      <c r="BP335" s="5" t="s">
        <v>108</v>
      </c>
      <c r="BQ335" s="5" t="s">
        <v>108</v>
      </c>
      <c r="BR335" s="5" t="s">
        <v>108</v>
      </c>
      <c r="BS335" s="5" t="s">
        <v>108</v>
      </c>
      <c r="BT335" s="5" t="s">
        <v>108</v>
      </c>
      <c r="BU335" s="5" t="s">
        <v>2986</v>
      </c>
      <c r="BV335" s="5" t="s">
        <v>108</v>
      </c>
      <c r="BW335" s="5" t="s">
        <v>108</v>
      </c>
      <c r="BX335" s="5" t="s">
        <v>108</v>
      </c>
      <c r="BY335" s="10" t="s">
        <v>108</v>
      </c>
      <c r="BZ335" s="10" t="s">
        <v>108</v>
      </c>
      <c r="CA335" s="5" t="s">
        <v>108</v>
      </c>
      <c r="CB335" s="5" t="s">
        <v>108</v>
      </c>
      <c r="CC335" s="5" t="s">
        <v>108</v>
      </c>
      <c r="CD335" s="5" t="s">
        <v>108</v>
      </c>
      <c r="CE335" s="5" t="s">
        <v>108</v>
      </c>
      <c r="CF335" s="5" t="s">
        <v>108</v>
      </c>
      <c r="CG335" s="5" t="s">
        <v>108</v>
      </c>
      <c r="CH335" s="5" t="s">
        <v>108</v>
      </c>
      <c r="CI335" s="5" t="s">
        <v>108</v>
      </c>
      <c r="CJ335" s="5" t="s">
        <v>108</v>
      </c>
      <c r="CK335" s="5" t="s">
        <v>108</v>
      </c>
      <c r="CL335" s="5" t="s">
        <v>108</v>
      </c>
      <c r="CM335" s="5" t="s">
        <v>108</v>
      </c>
      <c r="CN335" s="5" t="s">
        <v>108</v>
      </c>
      <c r="CO335" s="5" t="s">
        <v>108</v>
      </c>
      <c r="CP335" s="5" t="s">
        <v>108</v>
      </c>
      <c r="CQ335" s="5" t="s">
        <v>108</v>
      </c>
      <c r="CR335" s="5" t="s">
        <v>108</v>
      </c>
      <c r="CS335" s="5" t="s">
        <v>108</v>
      </c>
      <c r="CT335" s="29" t="s">
        <v>2987</v>
      </c>
      <c r="CU335" s="5" t="s">
        <v>108</v>
      </c>
      <c r="CV335" s="5" t="s">
        <v>108</v>
      </c>
      <c r="CW335" s="5" t="s">
        <v>108</v>
      </c>
      <c r="CX335" s="5" t="s">
        <v>108</v>
      </c>
      <c r="CY335" s="13" t="s">
        <v>2988</v>
      </c>
      <c r="CZ335" s="6"/>
      <c r="DA335" s="6"/>
      <c r="DB335" s="6"/>
      <c r="DC335" s="6"/>
      <c r="DD335" s="6"/>
      <c r="DE335" s="6"/>
      <c r="DF335" s="6"/>
      <c r="DG335" s="6"/>
      <c r="DH335" s="6"/>
      <c r="DI335" s="6"/>
    </row>
    <row r="336">
      <c r="A336" s="5" t="s">
        <v>103</v>
      </c>
      <c r="B336" s="5" t="s">
        <v>1501</v>
      </c>
      <c r="C336" s="5" t="s">
        <v>2989</v>
      </c>
      <c r="D336" s="5">
        <v>13037.0</v>
      </c>
      <c r="E336" s="5" t="s">
        <v>106</v>
      </c>
      <c r="F336" s="5">
        <v>1970.0</v>
      </c>
      <c r="G336" s="5" t="s">
        <v>152</v>
      </c>
      <c r="H336" s="5" t="s">
        <v>108</v>
      </c>
      <c r="I336" s="5" t="s">
        <v>153</v>
      </c>
      <c r="J336" s="5" t="s">
        <v>127</v>
      </c>
      <c r="K336" s="5" t="s">
        <v>628</v>
      </c>
      <c r="L336" s="5" t="s">
        <v>108</v>
      </c>
      <c r="M336" s="5" t="s">
        <v>628</v>
      </c>
      <c r="N336" s="5">
        <v>1.0</v>
      </c>
      <c r="O336" s="29" t="s">
        <v>2990</v>
      </c>
      <c r="P336" s="5" t="s">
        <v>2991</v>
      </c>
      <c r="Q336" s="5" t="s">
        <v>2992</v>
      </c>
      <c r="R336" s="5" t="s">
        <v>2993</v>
      </c>
      <c r="S336" s="5" t="s">
        <v>2991</v>
      </c>
      <c r="T336" s="5" t="s">
        <v>108</v>
      </c>
      <c r="U336" s="5" t="s">
        <v>108</v>
      </c>
      <c r="V336" s="5" t="s">
        <v>108</v>
      </c>
      <c r="W336" s="5" t="s">
        <v>108</v>
      </c>
      <c r="X336" s="5">
        <v>1400.0</v>
      </c>
      <c r="Y336" s="5" t="s">
        <v>108</v>
      </c>
      <c r="Z336" s="5" t="s">
        <v>170</v>
      </c>
      <c r="AA336" s="5" t="s">
        <v>108</v>
      </c>
      <c r="AB336" s="5" t="s">
        <v>108</v>
      </c>
      <c r="AC336" s="5" t="s">
        <v>1719</v>
      </c>
      <c r="AD336" s="5" t="s">
        <v>108</v>
      </c>
      <c r="AE336" s="5" t="s">
        <v>108</v>
      </c>
      <c r="AF336" s="5" t="s">
        <v>108</v>
      </c>
      <c r="AG336" s="5" t="s">
        <v>108</v>
      </c>
      <c r="AH336" s="5" t="s">
        <v>108</v>
      </c>
      <c r="AI336" s="5" t="s">
        <v>108</v>
      </c>
      <c r="AJ336" s="5" t="s">
        <v>108</v>
      </c>
      <c r="AK336" s="5" t="s">
        <v>108</v>
      </c>
      <c r="AL336" s="5" t="s">
        <v>108</v>
      </c>
      <c r="AM336" s="5" t="s">
        <v>108</v>
      </c>
      <c r="AN336" s="5" t="s">
        <v>108</v>
      </c>
      <c r="AO336" s="5" t="s">
        <v>108</v>
      </c>
      <c r="AP336" s="5" t="s">
        <v>108</v>
      </c>
      <c r="AQ336" s="5" t="s">
        <v>108</v>
      </c>
      <c r="AR336" s="5" t="s">
        <v>108</v>
      </c>
      <c r="AS336" s="5" t="s">
        <v>108</v>
      </c>
      <c r="AT336" s="5" t="s">
        <v>108</v>
      </c>
      <c r="AU336" s="5" t="s">
        <v>108</v>
      </c>
      <c r="AV336" s="5" t="s">
        <v>108</v>
      </c>
      <c r="AW336" s="5" t="s">
        <v>108</v>
      </c>
      <c r="AX336" s="5" t="s">
        <v>108</v>
      </c>
      <c r="AY336" s="5" t="s">
        <v>108</v>
      </c>
      <c r="AZ336" s="5" t="s">
        <v>108</v>
      </c>
      <c r="BA336" s="5" t="s">
        <v>108</v>
      </c>
      <c r="BB336" s="5" t="s">
        <v>108</v>
      </c>
      <c r="BC336" s="5" t="s">
        <v>108</v>
      </c>
      <c r="BD336" s="5" t="s">
        <v>108</v>
      </c>
      <c r="BE336" s="5" t="s">
        <v>108</v>
      </c>
      <c r="BF336" s="5" t="s">
        <v>108</v>
      </c>
      <c r="BG336" s="5" t="s">
        <v>108</v>
      </c>
      <c r="BH336" s="5" t="s">
        <v>108</v>
      </c>
      <c r="BI336" s="5" t="s">
        <v>108</v>
      </c>
      <c r="BJ336" s="5" t="s">
        <v>108</v>
      </c>
      <c r="BK336" s="5" t="s">
        <v>108</v>
      </c>
      <c r="BL336" s="5" t="s">
        <v>108</v>
      </c>
      <c r="BM336" s="5" t="s">
        <v>108</v>
      </c>
      <c r="BN336" s="5" t="s">
        <v>108</v>
      </c>
      <c r="BO336" s="5" t="s">
        <v>108</v>
      </c>
      <c r="BP336" s="5" t="s">
        <v>108</v>
      </c>
      <c r="BQ336" s="5" t="s">
        <v>108</v>
      </c>
      <c r="BR336" s="5" t="s">
        <v>108</v>
      </c>
      <c r="BS336" s="5" t="s">
        <v>108</v>
      </c>
      <c r="BT336" s="5" t="s">
        <v>108</v>
      </c>
      <c r="BU336" s="5" t="s">
        <v>2994</v>
      </c>
      <c r="BV336" s="5" t="s">
        <v>108</v>
      </c>
      <c r="BW336" s="5" t="s">
        <v>108</v>
      </c>
      <c r="BX336" s="5" t="s">
        <v>108</v>
      </c>
      <c r="BY336" s="10" t="s">
        <v>108</v>
      </c>
      <c r="BZ336" s="10" t="s">
        <v>108</v>
      </c>
      <c r="CA336" s="5" t="s">
        <v>108</v>
      </c>
      <c r="CB336" s="5" t="s">
        <v>108</v>
      </c>
      <c r="CC336" s="5" t="s">
        <v>108</v>
      </c>
      <c r="CD336" s="5" t="s">
        <v>108</v>
      </c>
      <c r="CE336" s="5" t="s">
        <v>108</v>
      </c>
      <c r="CF336" s="5" t="s">
        <v>108</v>
      </c>
      <c r="CG336" s="5" t="s">
        <v>108</v>
      </c>
      <c r="CH336" s="5" t="s">
        <v>108</v>
      </c>
      <c r="CI336" s="5" t="s">
        <v>108</v>
      </c>
      <c r="CJ336" s="5" t="s">
        <v>108</v>
      </c>
      <c r="CK336" s="5" t="s">
        <v>108</v>
      </c>
      <c r="CL336" s="5" t="s">
        <v>108</v>
      </c>
      <c r="CM336" s="5" t="s">
        <v>108</v>
      </c>
      <c r="CN336" s="5" t="s">
        <v>108</v>
      </c>
      <c r="CO336" s="5" t="s">
        <v>108</v>
      </c>
      <c r="CP336" s="5" t="s">
        <v>108</v>
      </c>
      <c r="CQ336" s="5" t="s">
        <v>108</v>
      </c>
      <c r="CR336" s="5" t="s">
        <v>108</v>
      </c>
      <c r="CS336" s="5" t="s">
        <v>2995</v>
      </c>
      <c r="CT336" s="29" t="s">
        <v>2996</v>
      </c>
      <c r="CU336" s="5" t="s">
        <v>108</v>
      </c>
      <c r="CV336" s="5" t="s">
        <v>108</v>
      </c>
      <c r="CW336" s="5" t="s">
        <v>108</v>
      </c>
      <c r="CX336" s="5" t="s">
        <v>108</v>
      </c>
      <c r="CY336" s="13" t="s">
        <v>2997</v>
      </c>
      <c r="CZ336" s="6"/>
      <c r="DA336" s="6"/>
      <c r="DB336" s="6"/>
      <c r="DC336" s="6"/>
      <c r="DD336" s="6"/>
      <c r="DE336" s="6"/>
      <c r="DF336" s="6"/>
      <c r="DG336" s="6"/>
      <c r="DH336" s="6"/>
      <c r="DI336" s="6"/>
    </row>
    <row r="337">
      <c r="A337" s="5" t="s">
        <v>103</v>
      </c>
      <c r="B337" s="5" t="s">
        <v>1501</v>
      </c>
      <c r="C337" s="5" t="s">
        <v>2989</v>
      </c>
      <c r="D337" s="5">
        <v>7789.0</v>
      </c>
      <c r="E337" s="5" t="s">
        <v>108</v>
      </c>
      <c r="F337" s="5" t="s">
        <v>2190</v>
      </c>
      <c r="G337" s="5" t="s">
        <v>497</v>
      </c>
      <c r="H337" s="5" t="s">
        <v>108</v>
      </c>
      <c r="I337" s="5" t="s">
        <v>139</v>
      </c>
      <c r="J337" s="5" t="s">
        <v>127</v>
      </c>
      <c r="K337" s="5" t="s">
        <v>111</v>
      </c>
      <c r="L337" s="5" t="s">
        <v>628</v>
      </c>
      <c r="M337" s="5" t="s">
        <v>108</v>
      </c>
      <c r="N337" s="5">
        <v>1.0</v>
      </c>
      <c r="O337" s="29" t="s">
        <v>2998</v>
      </c>
      <c r="P337" s="29" t="s">
        <v>2999</v>
      </c>
      <c r="Q337" s="5" t="s">
        <v>2992</v>
      </c>
      <c r="R337" s="5" t="s">
        <v>3000</v>
      </c>
      <c r="S337" s="5" t="s">
        <v>3001</v>
      </c>
      <c r="T337" s="5" t="s">
        <v>108</v>
      </c>
      <c r="U337" s="5" t="s">
        <v>108</v>
      </c>
      <c r="V337" s="5" t="s">
        <v>108</v>
      </c>
      <c r="W337" s="5" t="s">
        <v>108</v>
      </c>
      <c r="X337" s="5" t="s">
        <v>108</v>
      </c>
      <c r="Y337" s="5" t="s">
        <v>108</v>
      </c>
      <c r="Z337" s="5" t="s">
        <v>108</v>
      </c>
      <c r="AA337" s="5" t="s">
        <v>108</v>
      </c>
      <c r="AB337" s="5" t="s">
        <v>108</v>
      </c>
      <c r="AC337" s="5" t="s">
        <v>108</v>
      </c>
      <c r="AD337" s="5" t="s">
        <v>108</v>
      </c>
      <c r="AE337" s="5" t="s">
        <v>108</v>
      </c>
      <c r="AF337" s="5" t="s">
        <v>108</v>
      </c>
      <c r="AG337" s="5" t="s">
        <v>108</v>
      </c>
      <c r="AH337" s="5" t="s">
        <v>108</v>
      </c>
      <c r="AI337" s="5" t="s">
        <v>108</v>
      </c>
      <c r="AJ337" s="5" t="s">
        <v>108</v>
      </c>
      <c r="AK337" s="5" t="s">
        <v>108</v>
      </c>
      <c r="AL337" s="5" t="s">
        <v>108</v>
      </c>
      <c r="AM337" s="5" t="s">
        <v>108</v>
      </c>
      <c r="AN337" s="5" t="s">
        <v>108</v>
      </c>
      <c r="AO337" s="5" t="s">
        <v>108</v>
      </c>
      <c r="AP337" s="5" t="s">
        <v>108</v>
      </c>
      <c r="AQ337" s="5" t="s">
        <v>108</v>
      </c>
      <c r="AR337" s="5" t="s">
        <v>108</v>
      </c>
      <c r="AS337" s="5" t="s">
        <v>108</v>
      </c>
      <c r="AT337" s="5" t="s">
        <v>108</v>
      </c>
      <c r="AU337" s="5" t="s">
        <v>108</v>
      </c>
      <c r="AV337" s="5" t="s">
        <v>108</v>
      </c>
      <c r="AW337" s="5" t="s">
        <v>108</v>
      </c>
      <c r="AX337" s="5" t="s">
        <v>108</v>
      </c>
      <c r="AY337" s="5" t="s">
        <v>108</v>
      </c>
      <c r="AZ337" s="5" t="s">
        <v>108</v>
      </c>
      <c r="BA337" s="5" t="s">
        <v>108</v>
      </c>
      <c r="BB337" s="5" t="s">
        <v>108</v>
      </c>
      <c r="BC337" s="5" t="s">
        <v>108</v>
      </c>
      <c r="BD337" s="5" t="s">
        <v>108</v>
      </c>
      <c r="BE337" s="5" t="s">
        <v>108</v>
      </c>
      <c r="BF337" s="5" t="s">
        <v>108</v>
      </c>
      <c r="BG337" s="5" t="s">
        <v>108</v>
      </c>
      <c r="BH337" s="5" t="s">
        <v>108</v>
      </c>
      <c r="BI337" s="5" t="s">
        <v>108</v>
      </c>
      <c r="BJ337" s="5" t="s">
        <v>108</v>
      </c>
      <c r="BK337" s="5" t="s">
        <v>108</v>
      </c>
      <c r="BL337" s="5" t="s">
        <v>108</v>
      </c>
      <c r="BM337" s="5" t="s">
        <v>108</v>
      </c>
      <c r="BN337" s="5" t="s">
        <v>108</v>
      </c>
      <c r="BO337" s="5" t="s">
        <v>108</v>
      </c>
      <c r="BP337" s="5" t="s">
        <v>108</v>
      </c>
      <c r="BQ337" s="5" t="s">
        <v>108</v>
      </c>
      <c r="BR337" s="5" t="s">
        <v>108</v>
      </c>
      <c r="BS337" s="5" t="s">
        <v>108</v>
      </c>
      <c r="BT337" s="5" t="s">
        <v>108</v>
      </c>
      <c r="BU337" s="5" t="s">
        <v>108</v>
      </c>
      <c r="BV337" s="5" t="s">
        <v>108</v>
      </c>
      <c r="BW337" s="5" t="s">
        <v>108</v>
      </c>
      <c r="BX337" s="5" t="s">
        <v>122</v>
      </c>
      <c r="BY337" s="10" t="s">
        <v>108</v>
      </c>
      <c r="BZ337" s="10" t="s">
        <v>108</v>
      </c>
      <c r="CA337" s="5" t="s">
        <v>108</v>
      </c>
      <c r="CB337" s="5" t="s">
        <v>108</v>
      </c>
      <c r="CC337" s="5" t="s">
        <v>108</v>
      </c>
      <c r="CD337" s="5" t="s">
        <v>108</v>
      </c>
      <c r="CE337" s="5" t="s">
        <v>108</v>
      </c>
      <c r="CF337" s="5" t="s">
        <v>108</v>
      </c>
      <c r="CG337" s="5" t="s">
        <v>108</v>
      </c>
      <c r="CH337" s="5" t="s">
        <v>108</v>
      </c>
      <c r="CI337" s="5" t="s">
        <v>108</v>
      </c>
      <c r="CJ337" s="5" t="s">
        <v>108</v>
      </c>
      <c r="CK337" s="5" t="s">
        <v>108</v>
      </c>
      <c r="CL337" s="5" t="s">
        <v>108</v>
      </c>
      <c r="CM337" s="5" t="s">
        <v>108</v>
      </c>
      <c r="CN337" s="5" t="s">
        <v>108</v>
      </c>
      <c r="CO337" s="5" t="s">
        <v>108</v>
      </c>
      <c r="CP337" s="5" t="s">
        <v>108</v>
      </c>
      <c r="CQ337" s="5" t="s">
        <v>108</v>
      </c>
      <c r="CR337" s="5" t="s">
        <v>108</v>
      </c>
      <c r="CS337" s="5" t="s">
        <v>3002</v>
      </c>
      <c r="CT337" s="5" t="s">
        <v>108</v>
      </c>
      <c r="CU337" s="5" t="s">
        <v>108</v>
      </c>
      <c r="CV337" s="5" t="s">
        <v>108</v>
      </c>
      <c r="CW337" s="5" t="s">
        <v>108</v>
      </c>
      <c r="CX337" s="5" t="s">
        <v>108</v>
      </c>
      <c r="CY337" s="13" t="s">
        <v>3003</v>
      </c>
      <c r="CZ337" s="6"/>
      <c r="DA337" s="6"/>
      <c r="DB337" s="6"/>
      <c r="DC337" s="6"/>
      <c r="DD337" s="6"/>
      <c r="DE337" s="6"/>
      <c r="DF337" s="6"/>
      <c r="DG337" s="6"/>
      <c r="DH337" s="6"/>
      <c r="DI337" s="6"/>
    </row>
    <row r="338">
      <c r="A338" s="5" t="s">
        <v>103</v>
      </c>
      <c r="B338" s="5" t="s">
        <v>1501</v>
      </c>
      <c r="C338" s="5" t="s">
        <v>2989</v>
      </c>
      <c r="D338" s="5">
        <v>531.0</v>
      </c>
      <c r="E338" s="5" t="s">
        <v>108</v>
      </c>
      <c r="F338" s="5">
        <v>1994.0</v>
      </c>
      <c r="G338" s="5" t="s">
        <v>108</v>
      </c>
      <c r="H338" s="5" t="s">
        <v>108</v>
      </c>
      <c r="I338" s="5" t="s">
        <v>139</v>
      </c>
      <c r="J338" s="5" t="s">
        <v>110</v>
      </c>
      <c r="K338" s="5" t="s">
        <v>111</v>
      </c>
      <c r="L338" s="5" t="s">
        <v>108</v>
      </c>
      <c r="M338" s="5" t="s">
        <v>108</v>
      </c>
      <c r="N338" s="5">
        <v>1.0</v>
      </c>
      <c r="O338" s="29" t="s">
        <v>3004</v>
      </c>
      <c r="P338" s="5" t="s">
        <v>3005</v>
      </c>
      <c r="Q338" s="5" t="s">
        <v>3006</v>
      </c>
      <c r="R338" s="5" t="s">
        <v>3007</v>
      </c>
      <c r="S338" s="5" t="s">
        <v>108</v>
      </c>
      <c r="T338" s="5" t="s">
        <v>108</v>
      </c>
      <c r="U338" s="5" t="s">
        <v>108</v>
      </c>
      <c r="V338" s="5" t="s">
        <v>108</v>
      </c>
      <c r="W338" s="5" t="s">
        <v>108</v>
      </c>
      <c r="X338" s="5">
        <v>1600.0</v>
      </c>
      <c r="Y338" s="5" t="s">
        <v>108</v>
      </c>
      <c r="Z338" s="5" t="s">
        <v>264</v>
      </c>
      <c r="AA338" s="5" t="s">
        <v>108</v>
      </c>
      <c r="AB338" s="5" t="s">
        <v>108</v>
      </c>
      <c r="AC338" s="5" t="s">
        <v>432</v>
      </c>
      <c r="AD338" s="5" t="s">
        <v>108</v>
      </c>
      <c r="AE338" s="5" t="s">
        <v>108</v>
      </c>
      <c r="AF338" s="5" t="s">
        <v>108</v>
      </c>
      <c r="AG338" s="5" t="s">
        <v>108</v>
      </c>
      <c r="AH338" s="5">
        <v>2.0</v>
      </c>
      <c r="AI338" s="15" t="s">
        <v>108</v>
      </c>
      <c r="AJ338" s="22" t="s">
        <v>108</v>
      </c>
      <c r="AK338" s="25" t="s">
        <v>108</v>
      </c>
      <c r="AL338" s="5" t="s">
        <v>108</v>
      </c>
      <c r="AM338" s="5">
        <v>1.0</v>
      </c>
      <c r="AN338" s="5" t="s">
        <v>108</v>
      </c>
      <c r="AO338" s="5" t="s">
        <v>108</v>
      </c>
      <c r="AP338" s="5" t="s">
        <v>108</v>
      </c>
      <c r="AQ338" s="5" t="s">
        <v>108</v>
      </c>
      <c r="AR338" s="5" t="s">
        <v>108</v>
      </c>
      <c r="AS338" s="5" t="s">
        <v>108</v>
      </c>
      <c r="AT338" s="5" t="s">
        <v>108</v>
      </c>
      <c r="AU338" s="5" t="s">
        <v>108</v>
      </c>
      <c r="AV338" s="5" t="s">
        <v>108</v>
      </c>
      <c r="AW338" s="5" t="s">
        <v>119</v>
      </c>
      <c r="AX338" s="5" t="s">
        <v>108</v>
      </c>
      <c r="AY338" s="5" t="s">
        <v>108</v>
      </c>
      <c r="AZ338" s="5" t="s">
        <v>108</v>
      </c>
      <c r="BA338" s="5" t="s">
        <v>108</v>
      </c>
      <c r="BB338" s="5" t="s">
        <v>108</v>
      </c>
      <c r="BC338" s="5" t="s">
        <v>108</v>
      </c>
      <c r="BD338" s="5" t="s">
        <v>108</v>
      </c>
      <c r="BE338" s="5" t="s">
        <v>108</v>
      </c>
      <c r="BF338" s="5" t="s">
        <v>108</v>
      </c>
      <c r="BG338" s="5" t="s">
        <v>108</v>
      </c>
      <c r="BH338" s="5" t="s">
        <v>108</v>
      </c>
      <c r="BI338" s="5" t="s">
        <v>108</v>
      </c>
      <c r="BJ338" s="5" t="s">
        <v>108</v>
      </c>
      <c r="BK338" s="5" t="s">
        <v>108</v>
      </c>
      <c r="BL338" s="5" t="s">
        <v>108</v>
      </c>
      <c r="BM338" s="5" t="s">
        <v>108</v>
      </c>
      <c r="BN338" s="5" t="s">
        <v>108</v>
      </c>
      <c r="BO338" s="5" t="s">
        <v>108</v>
      </c>
      <c r="BP338" s="5" t="s">
        <v>108</v>
      </c>
      <c r="BQ338" s="5" t="s">
        <v>108</v>
      </c>
      <c r="BR338" s="5" t="s">
        <v>108</v>
      </c>
      <c r="BS338" s="5" t="s">
        <v>994</v>
      </c>
      <c r="BT338" s="5" t="s">
        <v>108</v>
      </c>
      <c r="BU338" s="5" t="s">
        <v>3008</v>
      </c>
      <c r="BV338" s="5" t="s">
        <v>108</v>
      </c>
      <c r="BW338" s="5" t="s">
        <v>108</v>
      </c>
      <c r="BX338" s="5" t="s">
        <v>108</v>
      </c>
      <c r="BY338" s="10" t="s">
        <v>108</v>
      </c>
      <c r="BZ338" s="10" t="s">
        <v>108</v>
      </c>
      <c r="CA338" s="5" t="s">
        <v>108</v>
      </c>
      <c r="CB338" s="5" t="s">
        <v>108</v>
      </c>
      <c r="CC338" s="5" t="s">
        <v>108</v>
      </c>
      <c r="CD338" s="5" t="s">
        <v>108</v>
      </c>
      <c r="CE338" s="5" t="s">
        <v>108</v>
      </c>
      <c r="CF338" s="5" t="s">
        <v>108</v>
      </c>
      <c r="CG338" s="5" t="s">
        <v>108</v>
      </c>
      <c r="CH338" s="5" t="s">
        <v>108</v>
      </c>
      <c r="CI338" s="5" t="s">
        <v>108</v>
      </c>
      <c r="CJ338" s="5" t="s">
        <v>108</v>
      </c>
      <c r="CK338" s="5" t="s">
        <v>108</v>
      </c>
      <c r="CL338" s="5" t="s">
        <v>108</v>
      </c>
      <c r="CM338" s="5" t="s">
        <v>108</v>
      </c>
      <c r="CN338" s="5" t="s">
        <v>108</v>
      </c>
      <c r="CO338" s="5" t="s">
        <v>108</v>
      </c>
      <c r="CP338" s="5" t="s">
        <v>108</v>
      </c>
      <c r="CQ338" s="5" t="s">
        <v>108</v>
      </c>
      <c r="CR338" s="5" t="s">
        <v>108</v>
      </c>
      <c r="CS338" s="5" t="s">
        <v>3009</v>
      </c>
      <c r="CT338" s="29" t="s">
        <v>3010</v>
      </c>
      <c r="CU338" s="5" t="s">
        <v>108</v>
      </c>
      <c r="CV338" s="5" t="s">
        <v>108</v>
      </c>
      <c r="CW338" s="5" t="s">
        <v>108</v>
      </c>
      <c r="CX338" s="5" t="s">
        <v>108</v>
      </c>
      <c r="CY338" s="13" t="s">
        <v>3011</v>
      </c>
      <c r="CZ338" s="6"/>
      <c r="DA338" s="6"/>
      <c r="DB338" s="6"/>
      <c r="DC338" s="6"/>
      <c r="DD338" s="6"/>
      <c r="DE338" s="6"/>
      <c r="DF338" s="6"/>
      <c r="DG338" s="6"/>
      <c r="DH338" s="6"/>
      <c r="DI338" s="6"/>
    </row>
    <row r="339">
      <c r="A339" s="5" t="s">
        <v>103</v>
      </c>
      <c r="B339" s="5" t="s">
        <v>1501</v>
      </c>
      <c r="C339" s="5" t="s">
        <v>2989</v>
      </c>
      <c r="D339" s="5">
        <v>109.0</v>
      </c>
      <c r="E339" s="5" t="s">
        <v>108</v>
      </c>
      <c r="F339" s="5">
        <v>1995.0</v>
      </c>
      <c r="G339" s="5" t="s">
        <v>152</v>
      </c>
      <c r="H339" s="5" t="s">
        <v>108</v>
      </c>
      <c r="I339" s="5" t="s">
        <v>153</v>
      </c>
      <c r="J339" s="5" t="s">
        <v>110</v>
      </c>
      <c r="K339" s="5" t="s">
        <v>111</v>
      </c>
      <c r="L339" s="5" t="s">
        <v>108</v>
      </c>
      <c r="M339" s="5" t="s">
        <v>140</v>
      </c>
      <c r="N339" s="5">
        <v>2.0</v>
      </c>
      <c r="O339" s="29" t="s">
        <v>3012</v>
      </c>
      <c r="P339" s="5" t="s">
        <v>3013</v>
      </c>
      <c r="Q339" s="5" t="s">
        <v>2371</v>
      </c>
      <c r="R339" s="5" t="s">
        <v>2439</v>
      </c>
      <c r="S339" s="5" t="s">
        <v>108</v>
      </c>
      <c r="T339" s="5" t="s">
        <v>108</v>
      </c>
      <c r="U339" s="5" t="s">
        <v>108</v>
      </c>
      <c r="V339" s="5" t="s">
        <v>108</v>
      </c>
      <c r="W339" s="5" t="s">
        <v>108</v>
      </c>
      <c r="X339" s="5">
        <v>607.0</v>
      </c>
      <c r="Y339" s="5" t="s">
        <v>108</v>
      </c>
      <c r="Z339" s="5" t="s">
        <v>170</v>
      </c>
      <c r="AA339" s="5" t="s">
        <v>108</v>
      </c>
      <c r="AB339" s="5" t="s">
        <v>108</v>
      </c>
      <c r="AC339" s="5" t="s">
        <v>2617</v>
      </c>
      <c r="AD339" s="5" t="s">
        <v>1704</v>
      </c>
      <c r="AE339" s="5" t="s">
        <v>108</v>
      </c>
      <c r="AF339" s="5" t="s">
        <v>108</v>
      </c>
      <c r="AG339" s="5" t="s">
        <v>108</v>
      </c>
      <c r="AH339" s="5" t="s">
        <v>108</v>
      </c>
      <c r="AI339" s="28">
        <f t="shared" ref="AI339:AI340" si="84">CONVERT(AJ339, "ft", "m")</f>
        <v>274.32</v>
      </c>
      <c r="AJ339" s="8">
        <f>60*15</f>
        <v>900</v>
      </c>
      <c r="AK339" s="24">
        <f t="shared" ref="AK339:AK340" si="85">CONVERT(AJ339, "ft", "yd")</f>
        <v>300</v>
      </c>
      <c r="AL339" s="5" t="s">
        <v>108</v>
      </c>
      <c r="AM339" s="5">
        <v>1.0</v>
      </c>
      <c r="AN339" s="5" t="s">
        <v>108</v>
      </c>
      <c r="AO339" s="5" t="s">
        <v>108</v>
      </c>
      <c r="AP339" s="5" t="s">
        <v>108</v>
      </c>
      <c r="AQ339" s="5" t="s">
        <v>108</v>
      </c>
      <c r="AR339" s="5" t="s">
        <v>108</v>
      </c>
      <c r="AS339" s="5" t="s">
        <v>108</v>
      </c>
      <c r="AT339" s="5" t="s">
        <v>108</v>
      </c>
      <c r="AU339" s="5" t="s">
        <v>108</v>
      </c>
      <c r="AV339" s="5" t="s">
        <v>108</v>
      </c>
      <c r="AW339" s="5" t="s">
        <v>173</v>
      </c>
      <c r="AX339" s="5" t="s">
        <v>108</v>
      </c>
      <c r="AY339" s="5" t="s">
        <v>108</v>
      </c>
      <c r="AZ339" s="5" t="s">
        <v>108</v>
      </c>
      <c r="BA339" s="5" t="s">
        <v>108</v>
      </c>
      <c r="BB339" s="5" t="s">
        <v>108</v>
      </c>
      <c r="BC339" s="5" t="s">
        <v>108</v>
      </c>
      <c r="BD339" s="5" t="s">
        <v>108</v>
      </c>
      <c r="BE339" s="5" t="s">
        <v>108</v>
      </c>
      <c r="BF339" s="5" t="s">
        <v>108</v>
      </c>
      <c r="BG339" s="5" t="s">
        <v>108</v>
      </c>
      <c r="BH339" s="5" t="s">
        <v>108</v>
      </c>
      <c r="BI339" s="5" t="s">
        <v>108</v>
      </c>
      <c r="BJ339" s="5" t="s">
        <v>108</v>
      </c>
      <c r="BK339" s="5" t="s">
        <v>108</v>
      </c>
      <c r="BL339" s="5" t="s">
        <v>321</v>
      </c>
      <c r="BM339" s="5" t="s">
        <v>108</v>
      </c>
      <c r="BN339" s="5" t="s">
        <v>108</v>
      </c>
      <c r="BO339" s="5" t="s">
        <v>108</v>
      </c>
      <c r="BP339" s="5" t="s">
        <v>108</v>
      </c>
      <c r="BQ339" s="5" t="s">
        <v>108</v>
      </c>
      <c r="BR339" s="5" t="s">
        <v>108</v>
      </c>
      <c r="BS339" s="5" t="s">
        <v>3014</v>
      </c>
      <c r="BT339" s="5" t="s">
        <v>108</v>
      </c>
      <c r="BU339" s="5" t="s">
        <v>3015</v>
      </c>
      <c r="BV339" s="5" t="s">
        <v>121</v>
      </c>
      <c r="BW339" s="5" t="s">
        <v>3016</v>
      </c>
      <c r="BX339" s="5" t="s">
        <v>122</v>
      </c>
      <c r="BY339" s="10" t="s">
        <v>108</v>
      </c>
      <c r="BZ339" s="5" t="s">
        <v>121</v>
      </c>
      <c r="CA339" s="5" t="s">
        <v>108</v>
      </c>
      <c r="CB339" s="5" t="s">
        <v>108</v>
      </c>
      <c r="CC339" s="5" t="s">
        <v>108</v>
      </c>
      <c r="CD339" s="5" t="s">
        <v>108</v>
      </c>
      <c r="CE339" s="5" t="s">
        <v>108</v>
      </c>
      <c r="CF339" s="5" t="s">
        <v>108</v>
      </c>
      <c r="CG339" s="5" t="s">
        <v>108</v>
      </c>
      <c r="CH339" s="5" t="s">
        <v>108</v>
      </c>
      <c r="CI339" s="5" t="s">
        <v>108</v>
      </c>
      <c r="CJ339" s="5" t="s">
        <v>108</v>
      </c>
      <c r="CK339" s="5" t="s">
        <v>108</v>
      </c>
      <c r="CL339" s="5" t="s">
        <v>108</v>
      </c>
      <c r="CM339" s="5" t="s">
        <v>108</v>
      </c>
      <c r="CN339" s="5" t="s">
        <v>108</v>
      </c>
      <c r="CO339" s="5" t="s">
        <v>108</v>
      </c>
      <c r="CP339" s="5" t="s">
        <v>108</v>
      </c>
      <c r="CQ339" s="5" t="s">
        <v>108</v>
      </c>
      <c r="CR339" s="5" t="s">
        <v>108</v>
      </c>
      <c r="CS339" s="5" t="s">
        <v>108</v>
      </c>
      <c r="CT339" s="29" t="s">
        <v>3017</v>
      </c>
      <c r="CU339" s="5" t="s">
        <v>108</v>
      </c>
      <c r="CV339" s="5" t="s">
        <v>108</v>
      </c>
      <c r="CW339" s="5" t="s">
        <v>108</v>
      </c>
      <c r="CX339" s="5" t="s">
        <v>108</v>
      </c>
      <c r="CY339" s="13" t="s">
        <v>3018</v>
      </c>
      <c r="CZ339" s="6"/>
      <c r="DA339" s="6"/>
      <c r="DB339" s="6"/>
      <c r="DC339" s="6"/>
      <c r="DD339" s="6"/>
      <c r="DE339" s="6"/>
      <c r="DF339" s="6"/>
      <c r="DG339" s="6"/>
      <c r="DH339" s="6"/>
      <c r="DI339" s="6"/>
    </row>
    <row r="340">
      <c r="A340" s="5" t="s">
        <v>103</v>
      </c>
      <c r="B340" s="5" t="s">
        <v>1501</v>
      </c>
      <c r="C340" s="5" t="s">
        <v>2989</v>
      </c>
      <c r="D340" s="5">
        <v>3624.0</v>
      </c>
      <c r="E340" s="5" t="s">
        <v>108</v>
      </c>
      <c r="F340" s="5">
        <v>2002.0</v>
      </c>
      <c r="G340" s="5" t="s">
        <v>400</v>
      </c>
      <c r="H340" s="5">
        <v>9.0</v>
      </c>
      <c r="I340" s="5" t="s">
        <v>109</v>
      </c>
      <c r="J340" s="5" t="s">
        <v>110</v>
      </c>
      <c r="K340" s="5" t="s">
        <v>111</v>
      </c>
      <c r="L340" s="5" t="s">
        <v>108</v>
      </c>
      <c r="M340" s="5" t="s">
        <v>218</v>
      </c>
      <c r="N340" s="5">
        <v>2.0</v>
      </c>
      <c r="O340" s="29" t="s">
        <v>3019</v>
      </c>
      <c r="P340" s="5" t="s">
        <v>3020</v>
      </c>
      <c r="Q340" s="5" t="s">
        <v>3021</v>
      </c>
      <c r="R340" s="5" t="s">
        <v>2439</v>
      </c>
      <c r="S340" s="5" t="s">
        <v>3022</v>
      </c>
      <c r="T340" s="5" t="s">
        <v>108</v>
      </c>
      <c r="U340" s="5" t="s">
        <v>108</v>
      </c>
      <c r="V340" s="5" t="s">
        <v>108</v>
      </c>
      <c r="W340" s="5" t="s">
        <v>108</v>
      </c>
      <c r="X340" s="5">
        <v>2115.0</v>
      </c>
      <c r="Y340" s="5" t="s">
        <v>108</v>
      </c>
      <c r="Z340" s="5" t="s">
        <v>264</v>
      </c>
      <c r="AA340" s="5" t="s">
        <v>223</v>
      </c>
      <c r="AB340" s="5">
        <v>17.0</v>
      </c>
      <c r="AC340" s="5" t="s">
        <v>3023</v>
      </c>
      <c r="AD340" s="5" t="s">
        <v>3024</v>
      </c>
      <c r="AE340" s="5" t="s">
        <v>108</v>
      </c>
      <c r="AF340" s="5" t="s">
        <v>108</v>
      </c>
      <c r="AG340" s="5" t="s">
        <v>108</v>
      </c>
      <c r="AH340" s="5" t="s">
        <v>108</v>
      </c>
      <c r="AI340" s="28">
        <f t="shared" si="84"/>
        <v>0.6096</v>
      </c>
      <c r="AJ340" s="22">
        <v>2.0</v>
      </c>
      <c r="AK340" s="24">
        <f t="shared" si="85"/>
        <v>0.6666666667</v>
      </c>
      <c r="AL340" s="5" t="s">
        <v>108</v>
      </c>
      <c r="AM340" s="5">
        <v>1.0</v>
      </c>
      <c r="AN340" s="5">
        <v>8.5</v>
      </c>
      <c r="AO340" s="5" t="s">
        <v>108</v>
      </c>
      <c r="AP340" s="5" t="s">
        <v>108</v>
      </c>
      <c r="AQ340" s="5" t="s">
        <v>108</v>
      </c>
      <c r="AR340" s="5" t="s">
        <v>108</v>
      </c>
      <c r="AS340" s="5" t="s">
        <v>108</v>
      </c>
      <c r="AT340" s="5" t="s">
        <v>108</v>
      </c>
      <c r="AU340" s="5" t="s">
        <v>108</v>
      </c>
      <c r="AV340" s="5" t="s">
        <v>108</v>
      </c>
      <c r="AW340" s="5" t="s">
        <v>119</v>
      </c>
      <c r="AX340" s="5" t="s">
        <v>108</v>
      </c>
      <c r="AY340" s="5" t="s">
        <v>108</v>
      </c>
      <c r="AZ340" s="5" t="s">
        <v>108</v>
      </c>
      <c r="BA340" s="5" t="s">
        <v>108</v>
      </c>
      <c r="BB340" s="5" t="s">
        <v>108</v>
      </c>
      <c r="BC340" s="5" t="s">
        <v>108</v>
      </c>
      <c r="BD340" s="5" t="s">
        <v>108</v>
      </c>
      <c r="BE340" s="5" t="s">
        <v>108</v>
      </c>
      <c r="BF340" s="5" t="s">
        <v>108</v>
      </c>
      <c r="BG340" s="5" t="s">
        <v>108</v>
      </c>
      <c r="BH340" s="5" t="s">
        <v>108</v>
      </c>
      <c r="BI340" s="5" t="s">
        <v>108</v>
      </c>
      <c r="BJ340" s="5" t="s">
        <v>108</v>
      </c>
      <c r="BK340" s="5" t="s">
        <v>108</v>
      </c>
      <c r="BL340" s="5" t="s">
        <v>108</v>
      </c>
      <c r="BM340" s="5" t="s">
        <v>624</v>
      </c>
      <c r="BN340" s="5" t="s">
        <v>108</v>
      </c>
      <c r="BO340" s="5" t="s">
        <v>108</v>
      </c>
      <c r="BP340" s="5" t="s">
        <v>383</v>
      </c>
      <c r="BQ340" s="5" t="s">
        <v>108</v>
      </c>
      <c r="BR340" s="5" t="s">
        <v>108</v>
      </c>
      <c r="BS340" s="5" t="s">
        <v>994</v>
      </c>
      <c r="BT340" s="5" t="s">
        <v>108</v>
      </c>
      <c r="BU340" s="5" t="s">
        <v>218</v>
      </c>
      <c r="BV340" s="5" t="s">
        <v>108</v>
      </c>
      <c r="BW340" s="5" t="s">
        <v>1358</v>
      </c>
      <c r="BX340" s="5" t="s">
        <v>122</v>
      </c>
      <c r="BY340" s="10" t="s">
        <v>108</v>
      </c>
      <c r="BZ340" s="10" t="s">
        <v>108</v>
      </c>
      <c r="CA340" s="5" t="s">
        <v>108</v>
      </c>
      <c r="CB340" s="5" t="s">
        <v>108</v>
      </c>
      <c r="CC340" s="5" t="s">
        <v>108</v>
      </c>
      <c r="CD340" s="5" t="s">
        <v>108</v>
      </c>
      <c r="CE340" s="5" t="s">
        <v>108</v>
      </c>
      <c r="CF340" s="5" t="s">
        <v>108</v>
      </c>
      <c r="CG340" s="5" t="s">
        <v>108</v>
      </c>
      <c r="CH340" s="5" t="s">
        <v>108</v>
      </c>
      <c r="CI340" s="5" t="s">
        <v>108</v>
      </c>
      <c r="CJ340" s="5" t="s">
        <v>108</v>
      </c>
      <c r="CK340" s="5" t="s">
        <v>108</v>
      </c>
      <c r="CL340" s="5" t="s">
        <v>108</v>
      </c>
      <c r="CM340" s="5" t="s">
        <v>108</v>
      </c>
      <c r="CN340" s="5" t="s">
        <v>108</v>
      </c>
      <c r="CO340" s="5" t="s">
        <v>108</v>
      </c>
      <c r="CP340" s="5" t="s">
        <v>108</v>
      </c>
      <c r="CQ340" s="5" t="s">
        <v>108</v>
      </c>
      <c r="CR340" s="5" t="s">
        <v>108</v>
      </c>
      <c r="CS340" s="5" t="s">
        <v>108</v>
      </c>
      <c r="CT340" s="29" t="s">
        <v>3025</v>
      </c>
      <c r="CU340" s="5" t="s">
        <v>108</v>
      </c>
      <c r="CV340" s="5" t="s">
        <v>108</v>
      </c>
      <c r="CW340" s="5" t="s">
        <v>108</v>
      </c>
      <c r="CX340" s="5" t="s">
        <v>108</v>
      </c>
      <c r="CY340" s="13" t="s">
        <v>3026</v>
      </c>
      <c r="CZ340" s="6"/>
      <c r="DA340" s="6"/>
      <c r="DB340" s="6"/>
      <c r="DC340" s="6"/>
      <c r="DD340" s="6"/>
      <c r="DE340" s="6"/>
      <c r="DF340" s="6"/>
      <c r="DG340" s="6"/>
      <c r="DH340" s="6"/>
      <c r="DI340" s="6"/>
    </row>
    <row r="341">
      <c r="A341" s="5" t="s">
        <v>103</v>
      </c>
      <c r="B341" s="5" t="s">
        <v>1501</v>
      </c>
      <c r="C341" s="5" t="s">
        <v>2989</v>
      </c>
      <c r="D341" s="5">
        <v>5053.0</v>
      </c>
      <c r="E341" s="5" t="s">
        <v>108</v>
      </c>
      <c r="F341" s="5">
        <v>2002.0</v>
      </c>
      <c r="G341" s="5" t="s">
        <v>497</v>
      </c>
      <c r="H341" s="5">
        <v>5.0</v>
      </c>
      <c r="I341" s="5" t="s">
        <v>139</v>
      </c>
      <c r="J341" s="5" t="s">
        <v>127</v>
      </c>
      <c r="K341" s="5" t="s">
        <v>202</v>
      </c>
      <c r="L341" s="5" t="s">
        <v>108</v>
      </c>
      <c r="M341" s="5" t="s">
        <v>108</v>
      </c>
      <c r="N341" s="5">
        <v>2.0</v>
      </c>
      <c r="O341" s="29" t="s">
        <v>3027</v>
      </c>
      <c r="P341" s="5" t="s">
        <v>2993</v>
      </c>
      <c r="Q341" s="5" t="s">
        <v>3028</v>
      </c>
      <c r="R341" s="5" t="s">
        <v>2993</v>
      </c>
      <c r="S341" s="5" t="s">
        <v>108</v>
      </c>
      <c r="T341" s="5" t="s">
        <v>108</v>
      </c>
      <c r="U341" s="5" t="s">
        <v>108</v>
      </c>
      <c r="V341" s="5" t="s">
        <v>108</v>
      </c>
      <c r="W341" s="5" t="s">
        <v>108</v>
      </c>
      <c r="X341" s="5">
        <v>2100.0</v>
      </c>
      <c r="Y341" s="5" t="s">
        <v>108</v>
      </c>
      <c r="Z341" s="5" t="s">
        <v>264</v>
      </c>
      <c r="AA341" s="5" t="s">
        <v>223</v>
      </c>
      <c r="AB341" s="5">
        <v>1.0</v>
      </c>
      <c r="AC341" s="5" t="s">
        <v>287</v>
      </c>
      <c r="AD341" s="5" t="s">
        <v>406</v>
      </c>
      <c r="AE341" s="5" t="s">
        <v>108</v>
      </c>
      <c r="AF341" s="5" t="s">
        <v>108</v>
      </c>
      <c r="AG341" s="5" t="s">
        <v>108</v>
      </c>
      <c r="AH341" s="5" t="s">
        <v>108</v>
      </c>
      <c r="AI341" s="5" t="s">
        <v>108</v>
      </c>
      <c r="AJ341" s="5" t="s">
        <v>108</v>
      </c>
      <c r="AK341" s="5" t="s">
        <v>108</v>
      </c>
      <c r="AL341" s="5" t="s">
        <v>108</v>
      </c>
      <c r="AM341" s="5" t="s">
        <v>108</v>
      </c>
      <c r="AN341" s="5" t="s">
        <v>108</v>
      </c>
      <c r="AO341" s="5" t="s">
        <v>108</v>
      </c>
      <c r="AP341" s="5" t="s">
        <v>108</v>
      </c>
      <c r="AQ341" s="5" t="s">
        <v>108</v>
      </c>
      <c r="AR341" s="5" t="s">
        <v>108</v>
      </c>
      <c r="AS341" s="5" t="s">
        <v>108</v>
      </c>
      <c r="AT341" s="5" t="s">
        <v>108</v>
      </c>
      <c r="AU341" s="5" t="s">
        <v>108</v>
      </c>
      <c r="AV341" s="5" t="s">
        <v>108</v>
      </c>
      <c r="AW341" s="5" t="s">
        <v>108</v>
      </c>
      <c r="AX341" s="5" t="s">
        <v>108</v>
      </c>
      <c r="AY341" s="5" t="s">
        <v>108</v>
      </c>
      <c r="AZ341" s="5" t="s">
        <v>108</v>
      </c>
      <c r="BA341" s="5" t="s">
        <v>108</v>
      </c>
      <c r="BB341" s="5" t="s">
        <v>108</v>
      </c>
      <c r="BC341" s="5" t="s">
        <v>108</v>
      </c>
      <c r="BD341" s="5" t="s">
        <v>108</v>
      </c>
      <c r="BE341" s="5" t="s">
        <v>108</v>
      </c>
      <c r="BF341" s="5" t="s">
        <v>108</v>
      </c>
      <c r="BG341" s="5" t="s">
        <v>108</v>
      </c>
      <c r="BH341" s="5" t="s">
        <v>108</v>
      </c>
      <c r="BI341" s="5" t="s">
        <v>108</v>
      </c>
      <c r="BJ341" s="5" t="s">
        <v>108</v>
      </c>
      <c r="BK341" s="5" t="s">
        <v>108</v>
      </c>
      <c r="BL341" s="5" t="s">
        <v>108</v>
      </c>
      <c r="BM341" s="5" t="s">
        <v>108</v>
      </c>
      <c r="BN341" s="5" t="s">
        <v>108</v>
      </c>
      <c r="BO341" s="5" t="s">
        <v>108</v>
      </c>
      <c r="BP341" s="5" t="s">
        <v>108</v>
      </c>
      <c r="BQ341" s="5" t="s">
        <v>108</v>
      </c>
      <c r="BR341" s="5" t="s">
        <v>108</v>
      </c>
      <c r="BS341" s="5" t="s">
        <v>108</v>
      </c>
      <c r="BT341" s="5" t="s">
        <v>108</v>
      </c>
      <c r="BU341" s="5" t="s">
        <v>108</v>
      </c>
      <c r="BV341" s="5" t="s">
        <v>108</v>
      </c>
      <c r="BW341" s="5" t="s">
        <v>108</v>
      </c>
      <c r="BX341" s="5" t="s">
        <v>108</v>
      </c>
      <c r="BY341" s="10" t="s">
        <v>108</v>
      </c>
      <c r="BZ341" s="10" t="s">
        <v>108</v>
      </c>
      <c r="CA341" s="5" t="s">
        <v>3029</v>
      </c>
      <c r="CB341" s="5" t="s">
        <v>108</v>
      </c>
      <c r="CC341" s="5" t="s">
        <v>108</v>
      </c>
      <c r="CD341" s="5" t="s">
        <v>108</v>
      </c>
      <c r="CE341" s="5" t="s">
        <v>108</v>
      </c>
      <c r="CF341" s="5" t="s">
        <v>108</v>
      </c>
      <c r="CG341" s="5" t="s">
        <v>108</v>
      </c>
      <c r="CH341" s="5" t="s">
        <v>108</v>
      </c>
      <c r="CI341" s="5" t="s">
        <v>108</v>
      </c>
      <c r="CJ341" s="5" t="s">
        <v>108</v>
      </c>
      <c r="CK341" s="5" t="s">
        <v>108</v>
      </c>
      <c r="CL341" s="5" t="s">
        <v>108</v>
      </c>
      <c r="CM341" s="5" t="s">
        <v>108</v>
      </c>
      <c r="CN341" s="5" t="s">
        <v>108</v>
      </c>
      <c r="CO341" s="5" t="s">
        <v>108</v>
      </c>
      <c r="CP341" s="5" t="s">
        <v>108</v>
      </c>
      <c r="CQ341" s="5" t="s">
        <v>108</v>
      </c>
      <c r="CR341" s="5" t="s">
        <v>108</v>
      </c>
      <c r="CS341" s="5" t="s">
        <v>108</v>
      </c>
      <c r="CT341" s="29" t="s">
        <v>3030</v>
      </c>
      <c r="CU341" s="5" t="s">
        <v>108</v>
      </c>
      <c r="CV341" s="5" t="s">
        <v>108</v>
      </c>
      <c r="CW341" s="5" t="s">
        <v>108</v>
      </c>
      <c r="CX341" s="5" t="s">
        <v>108</v>
      </c>
      <c r="CY341" s="13" t="s">
        <v>3031</v>
      </c>
      <c r="CZ341" s="6"/>
      <c r="DA341" s="6"/>
      <c r="DB341" s="6"/>
      <c r="DC341" s="6"/>
      <c r="DD341" s="6"/>
      <c r="DE341" s="6"/>
      <c r="DF341" s="6"/>
      <c r="DG341" s="6"/>
      <c r="DH341" s="6"/>
      <c r="DI341" s="6"/>
    </row>
    <row r="342">
      <c r="A342" s="5" t="s">
        <v>103</v>
      </c>
      <c r="B342" s="5" t="s">
        <v>1501</v>
      </c>
      <c r="C342" s="5" t="s">
        <v>2989</v>
      </c>
      <c r="D342" s="5">
        <v>24318.0</v>
      </c>
      <c r="E342" s="5" t="s">
        <v>1751</v>
      </c>
      <c r="F342" s="5">
        <v>2008.0</v>
      </c>
      <c r="G342" s="5" t="s">
        <v>152</v>
      </c>
      <c r="H342" s="5">
        <v>31.0</v>
      </c>
      <c r="I342" s="5" t="s">
        <v>153</v>
      </c>
      <c r="J342" s="5" t="s">
        <v>110</v>
      </c>
      <c r="K342" s="5" t="s">
        <v>111</v>
      </c>
      <c r="L342" s="5" t="s">
        <v>108</v>
      </c>
      <c r="M342" s="5" t="s">
        <v>269</v>
      </c>
      <c r="N342" s="5">
        <v>1.0</v>
      </c>
      <c r="O342" s="29" t="s">
        <v>3032</v>
      </c>
      <c r="P342" s="5" t="s">
        <v>3033</v>
      </c>
      <c r="Q342" s="5" t="s">
        <v>3028</v>
      </c>
      <c r="R342" s="5" t="s">
        <v>3034</v>
      </c>
      <c r="S342" s="5" t="s">
        <v>108</v>
      </c>
      <c r="T342" s="5">
        <v>45.490044</v>
      </c>
      <c r="U342" s="5">
        <v>-122.276425</v>
      </c>
      <c r="V342" s="5" t="s">
        <v>108</v>
      </c>
      <c r="W342" s="5">
        <v>355.0</v>
      </c>
      <c r="X342" s="5">
        <v>1845.0</v>
      </c>
      <c r="Y342" s="5" t="s">
        <v>108</v>
      </c>
      <c r="Z342" s="5" t="s">
        <v>170</v>
      </c>
      <c r="AA342" s="5" t="s">
        <v>223</v>
      </c>
      <c r="AB342" s="5">
        <v>1.0</v>
      </c>
      <c r="AC342" s="5" t="s">
        <v>432</v>
      </c>
      <c r="AD342" s="5" t="s">
        <v>3035</v>
      </c>
      <c r="AE342" s="5" t="s">
        <v>108</v>
      </c>
      <c r="AF342" s="5" t="s">
        <v>108</v>
      </c>
      <c r="AG342" s="5" t="s">
        <v>108</v>
      </c>
      <c r="AH342" s="6">
        <f>5/60</f>
        <v>0.08333333333</v>
      </c>
      <c r="AI342" s="28">
        <f t="shared" ref="AI342:AI343" si="86">CONVERT(AJ342, "ft", "m")</f>
        <v>22.86</v>
      </c>
      <c r="AJ342" s="22">
        <v>75.0</v>
      </c>
      <c r="AK342" s="24">
        <f t="shared" ref="AK342:AK343" si="87">CONVERT(AJ342, "ft", "yd")</f>
        <v>25</v>
      </c>
      <c r="AL342" s="5" t="s">
        <v>108</v>
      </c>
      <c r="AM342" s="5">
        <v>1.0</v>
      </c>
      <c r="AN342" s="5">
        <v>7.5</v>
      </c>
      <c r="AO342" s="5" t="s">
        <v>108</v>
      </c>
      <c r="AP342" s="5" t="s">
        <v>108</v>
      </c>
      <c r="AQ342" s="5" t="s">
        <v>108</v>
      </c>
      <c r="AR342" s="5" t="s">
        <v>108</v>
      </c>
      <c r="AS342" s="5" t="s">
        <v>108</v>
      </c>
      <c r="AT342" s="5" t="s">
        <v>108</v>
      </c>
      <c r="AU342" s="5" t="s">
        <v>108</v>
      </c>
      <c r="AV342" s="5" t="s">
        <v>108</v>
      </c>
      <c r="AW342" s="5" t="s">
        <v>119</v>
      </c>
      <c r="AX342" s="5" t="s">
        <v>108</v>
      </c>
      <c r="AY342" s="5" t="s">
        <v>108</v>
      </c>
      <c r="AZ342" s="5" t="s">
        <v>108</v>
      </c>
      <c r="BA342" s="5" t="s">
        <v>108</v>
      </c>
      <c r="BB342" s="5" t="s">
        <v>108</v>
      </c>
      <c r="BC342" s="5" t="s">
        <v>108</v>
      </c>
      <c r="BD342" s="5" t="s">
        <v>108</v>
      </c>
      <c r="BE342" s="5" t="s">
        <v>108</v>
      </c>
      <c r="BF342" s="5" t="s">
        <v>108</v>
      </c>
      <c r="BG342" s="5" t="s">
        <v>108</v>
      </c>
      <c r="BH342" s="5" t="s">
        <v>108</v>
      </c>
      <c r="BI342" s="5" t="s">
        <v>108</v>
      </c>
      <c r="BJ342" s="5" t="s">
        <v>983</v>
      </c>
      <c r="BK342" s="5" t="s">
        <v>108</v>
      </c>
      <c r="BL342" s="5" t="s">
        <v>108</v>
      </c>
      <c r="BM342" s="5" t="s">
        <v>624</v>
      </c>
      <c r="BN342" s="5" t="s">
        <v>121</v>
      </c>
      <c r="BO342" s="5" t="s">
        <v>108</v>
      </c>
      <c r="BP342" s="5" t="s">
        <v>383</v>
      </c>
      <c r="BQ342" s="5" t="s">
        <v>108</v>
      </c>
      <c r="BR342" s="5" t="s">
        <v>108</v>
      </c>
      <c r="BS342" s="5" t="s">
        <v>3036</v>
      </c>
      <c r="BT342" s="5" t="s">
        <v>108</v>
      </c>
      <c r="BU342" s="5" t="s">
        <v>3037</v>
      </c>
      <c r="BV342" s="5" t="s">
        <v>121</v>
      </c>
      <c r="BW342" s="5" t="s">
        <v>1358</v>
      </c>
      <c r="BX342" s="5" t="s">
        <v>122</v>
      </c>
      <c r="BY342" s="10" t="s">
        <v>108</v>
      </c>
      <c r="BZ342" s="10" t="s">
        <v>108</v>
      </c>
      <c r="CA342" s="5" t="s">
        <v>108</v>
      </c>
      <c r="CB342" s="5" t="s">
        <v>108</v>
      </c>
      <c r="CC342" s="5" t="s">
        <v>108</v>
      </c>
      <c r="CD342" s="5" t="s">
        <v>108</v>
      </c>
      <c r="CE342" s="5" t="s">
        <v>108</v>
      </c>
      <c r="CF342" s="5" t="s">
        <v>108</v>
      </c>
      <c r="CG342" s="5" t="s">
        <v>108</v>
      </c>
      <c r="CH342" s="5" t="s">
        <v>108</v>
      </c>
      <c r="CI342" s="5" t="s">
        <v>108</v>
      </c>
      <c r="CJ342" s="5" t="s">
        <v>108</v>
      </c>
      <c r="CK342" s="5" t="s">
        <v>108</v>
      </c>
      <c r="CL342" s="5" t="s">
        <v>108</v>
      </c>
      <c r="CM342" s="5" t="s">
        <v>108</v>
      </c>
      <c r="CN342" s="5" t="s">
        <v>108</v>
      </c>
      <c r="CO342" s="5" t="s">
        <v>108</v>
      </c>
      <c r="CP342" s="5" t="s">
        <v>108</v>
      </c>
      <c r="CQ342" s="5" t="s">
        <v>108</v>
      </c>
      <c r="CR342" s="5" t="s">
        <v>108</v>
      </c>
      <c r="CS342" s="5" t="s">
        <v>108</v>
      </c>
      <c r="CT342" s="29" t="s">
        <v>3038</v>
      </c>
      <c r="CU342" s="5" t="s">
        <v>121</v>
      </c>
      <c r="CV342" s="5" t="s">
        <v>121</v>
      </c>
      <c r="CW342" s="5" t="s">
        <v>108</v>
      </c>
      <c r="CX342" s="5" t="s">
        <v>108</v>
      </c>
      <c r="CY342" s="13" t="s">
        <v>3039</v>
      </c>
      <c r="CZ342" s="6"/>
      <c r="DA342" s="6"/>
      <c r="DB342" s="6"/>
      <c r="DC342" s="6"/>
      <c r="DD342" s="6"/>
      <c r="DE342" s="6"/>
      <c r="DF342" s="6"/>
      <c r="DG342" s="6"/>
      <c r="DH342" s="6"/>
      <c r="DI342" s="6"/>
    </row>
    <row r="343">
      <c r="A343" s="5" t="s">
        <v>103</v>
      </c>
      <c r="B343" s="5" t="s">
        <v>1501</v>
      </c>
      <c r="C343" s="5" t="s">
        <v>3040</v>
      </c>
      <c r="D343" s="5">
        <v>24399.0</v>
      </c>
      <c r="E343" s="5" t="s">
        <v>2175</v>
      </c>
      <c r="F343" s="5">
        <v>1982.0</v>
      </c>
      <c r="G343" s="5" t="s">
        <v>497</v>
      </c>
      <c r="H343" s="5">
        <v>20.0</v>
      </c>
      <c r="I343" s="5" t="s">
        <v>139</v>
      </c>
      <c r="J343" s="5" t="s">
        <v>110</v>
      </c>
      <c r="K343" s="5" t="s">
        <v>111</v>
      </c>
      <c r="L343" s="5" t="s">
        <v>108</v>
      </c>
      <c r="M343" s="5" t="s">
        <v>140</v>
      </c>
      <c r="N343" s="5">
        <v>1.0</v>
      </c>
      <c r="O343" s="29" t="s">
        <v>3041</v>
      </c>
      <c r="P343" s="5" t="s">
        <v>3042</v>
      </c>
      <c r="Q343" s="5" t="s">
        <v>727</v>
      </c>
      <c r="R343" s="5" t="s">
        <v>2890</v>
      </c>
      <c r="S343" s="5" t="s">
        <v>108</v>
      </c>
      <c r="T343" s="5" t="s">
        <v>108</v>
      </c>
      <c r="U343" s="5" t="s">
        <v>108</v>
      </c>
      <c r="V343" s="5" t="s">
        <v>108</v>
      </c>
      <c r="W343" s="5" t="s">
        <v>108</v>
      </c>
      <c r="X343" s="5">
        <v>907.0</v>
      </c>
      <c r="Y343" s="5" t="s">
        <v>108</v>
      </c>
      <c r="Z343" s="5" t="s">
        <v>170</v>
      </c>
      <c r="AA343" s="5" t="s">
        <v>159</v>
      </c>
      <c r="AB343" s="5">
        <v>12.0</v>
      </c>
      <c r="AC343" s="5" t="s">
        <v>3043</v>
      </c>
      <c r="AD343" s="5" t="s">
        <v>3044</v>
      </c>
      <c r="AE343" s="5" t="s">
        <v>108</v>
      </c>
      <c r="AF343" s="5" t="s">
        <v>108</v>
      </c>
      <c r="AG343" s="5" t="s">
        <v>108</v>
      </c>
      <c r="AH343" s="5" t="s">
        <v>108</v>
      </c>
      <c r="AI343" s="28">
        <f t="shared" si="86"/>
        <v>182.88</v>
      </c>
      <c r="AJ343" s="22">
        <v>600.0</v>
      </c>
      <c r="AK343" s="24">
        <f t="shared" si="87"/>
        <v>200</v>
      </c>
      <c r="AL343" s="5" t="s">
        <v>108</v>
      </c>
      <c r="AM343" s="5">
        <v>2.0</v>
      </c>
      <c r="AN343" s="5">
        <v>7.0</v>
      </c>
      <c r="AO343" s="5">
        <v>3.5</v>
      </c>
      <c r="AP343" s="5" t="s">
        <v>108</v>
      </c>
      <c r="AQ343" s="5" t="s">
        <v>108</v>
      </c>
      <c r="AR343" s="5" t="s">
        <v>108</v>
      </c>
      <c r="AS343" s="5" t="s">
        <v>108</v>
      </c>
      <c r="AT343" s="5">
        <v>450.0</v>
      </c>
      <c r="AU343" s="5" t="s">
        <v>108</v>
      </c>
      <c r="AV343" s="5" t="s">
        <v>108</v>
      </c>
      <c r="AW343" s="5" t="s">
        <v>289</v>
      </c>
      <c r="AX343" s="5" t="s">
        <v>108</v>
      </c>
      <c r="AY343" s="5" t="s">
        <v>108</v>
      </c>
      <c r="AZ343" s="5">
        <v>4.0</v>
      </c>
      <c r="BA343" s="5" t="s">
        <v>289</v>
      </c>
      <c r="BB343" s="5" t="s">
        <v>108</v>
      </c>
      <c r="BC343" s="5" t="s">
        <v>108</v>
      </c>
      <c r="BD343" s="5" t="s">
        <v>108</v>
      </c>
      <c r="BE343" s="5" t="s">
        <v>108</v>
      </c>
      <c r="BF343" s="5" t="s">
        <v>108</v>
      </c>
      <c r="BG343" s="5" t="s">
        <v>108</v>
      </c>
      <c r="BH343" s="5" t="s">
        <v>108</v>
      </c>
      <c r="BI343" s="5" t="s">
        <v>108</v>
      </c>
      <c r="BJ343" s="5" t="s">
        <v>108</v>
      </c>
      <c r="BK343" s="5" t="s">
        <v>108</v>
      </c>
      <c r="BL343" s="5" t="s">
        <v>321</v>
      </c>
      <c r="BM343" s="5" t="s">
        <v>659</v>
      </c>
      <c r="BN343" s="5" t="s">
        <v>108</v>
      </c>
      <c r="BO343" s="5" t="s">
        <v>108</v>
      </c>
      <c r="BP343" s="5" t="s">
        <v>755</v>
      </c>
      <c r="BQ343" s="5" t="s">
        <v>690</v>
      </c>
      <c r="BR343" s="5" t="s">
        <v>108</v>
      </c>
      <c r="BS343" s="5" t="s">
        <v>3045</v>
      </c>
      <c r="BT343" s="5" t="s">
        <v>108</v>
      </c>
      <c r="BU343" s="5" t="s">
        <v>3046</v>
      </c>
      <c r="BV343" s="5" t="s">
        <v>108</v>
      </c>
      <c r="BW343" s="5" t="s">
        <v>3047</v>
      </c>
      <c r="BX343" s="5" t="s">
        <v>122</v>
      </c>
      <c r="BY343" s="5" t="s">
        <v>351</v>
      </c>
      <c r="BZ343" s="5" t="s">
        <v>121</v>
      </c>
      <c r="CA343" s="5" t="s">
        <v>108</v>
      </c>
      <c r="CB343" s="5" t="s">
        <v>108</v>
      </c>
      <c r="CC343" s="5" t="s">
        <v>108</v>
      </c>
      <c r="CD343" s="5" t="s">
        <v>108</v>
      </c>
      <c r="CE343" s="5" t="s">
        <v>108</v>
      </c>
      <c r="CF343" s="5" t="s">
        <v>108</v>
      </c>
      <c r="CG343" s="5" t="s">
        <v>108</v>
      </c>
      <c r="CH343" s="5" t="s">
        <v>108</v>
      </c>
      <c r="CI343" s="5" t="s">
        <v>108</v>
      </c>
      <c r="CJ343" s="5" t="s">
        <v>108</v>
      </c>
      <c r="CK343" s="5" t="s">
        <v>108</v>
      </c>
      <c r="CL343" s="5" t="s">
        <v>108</v>
      </c>
      <c r="CM343" s="5" t="s">
        <v>108</v>
      </c>
      <c r="CN343" s="5" t="s">
        <v>108</v>
      </c>
      <c r="CO343" s="5" t="s">
        <v>108</v>
      </c>
      <c r="CP343" s="5" t="s">
        <v>108</v>
      </c>
      <c r="CQ343" s="5" t="s">
        <v>108</v>
      </c>
      <c r="CR343" s="5" t="s">
        <v>108</v>
      </c>
      <c r="CS343" s="5" t="s">
        <v>3048</v>
      </c>
      <c r="CT343" s="29" t="s">
        <v>3049</v>
      </c>
      <c r="CU343" s="5" t="s">
        <v>108</v>
      </c>
      <c r="CV343" s="5" t="s">
        <v>121</v>
      </c>
      <c r="CW343" s="5" t="s">
        <v>3050</v>
      </c>
      <c r="CX343" s="5" t="s">
        <v>108</v>
      </c>
      <c r="CY343" s="13" t="s">
        <v>3051</v>
      </c>
      <c r="CZ343" s="6"/>
      <c r="DA343" s="6"/>
      <c r="DB343" s="6"/>
      <c r="DC343" s="6"/>
      <c r="DD343" s="6"/>
      <c r="DE343" s="6"/>
      <c r="DF343" s="6"/>
      <c r="DG343" s="6"/>
      <c r="DH343" s="6"/>
      <c r="DI343" s="6"/>
    </row>
    <row r="344">
      <c r="A344" s="5" t="s">
        <v>103</v>
      </c>
      <c r="B344" s="5" t="s">
        <v>1501</v>
      </c>
      <c r="C344" s="5" t="s">
        <v>3040</v>
      </c>
      <c r="D344" s="5">
        <v>8948.0</v>
      </c>
      <c r="E344" s="5" t="s">
        <v>106</v>
      </c>
      <c r="F344" s="5">
        <v>1991.0</v>
      </c>
      <c r="G344" s="5" t="s">
        <v>497</v>
      </c>
      <c r="H344" s="5" t="s">
        <v>108</v>
      </c>
      <c r="I344" s="5" t="s">
        <v>139</v>
      </c>
      <c r="J344" s="5" t="s">
        <v>127</v>
      </c>
      <c r="K344" s="5" t="s">
        <v>628</v>
      </c>
      <c r="L344" s="5" t="s">
        <v>108</v>
      </c>
      <c r="M344" s="5" t="s">
        <v>1540</v>
      </c>
      <c r="N344" s="5">
        <v>1.0</v>
      </c>
      <c r="O344" s="29" t="s">
        <v>3052</v>
      </c>
      <c r="P344" s="5" t="s">
        <v>3053</v>
      </c>
      <c r="Q344" s="5" t="s">
        <v>3054</v>
      </c>
      <c r="R344" s="5" t="s">
        <v>3055</v>
      </c>
      <c r="S344" s="5" t="s">
        <v>108</v>
      </c>
      <c r="T344" s="5" t="s">
        <v>108</v>
      </c>
      <c r="U344" s="5" t="s">
        <v>108</v>
      </c>
      <c r="V344" s="5" t="s">
        <v>108</v>
      </c>
      <c r="W344" s="5" t="s">
        <v>108</v>
      </c>
      <c r="X344" s="5">
        <v>907.0</v>
      </c>
      <c r="Y344" s="5" t="s">
        <v>108</v>
      </c>
      <c r="Z344" s="5" t="s">
        <v>810</v>
      </c>
      <c r="AA344" s="5" t="s">
        <v>108</v>
      </c>
      <c r="AB344" s="5" t="s">
        <v>108</v>
      </c>
      <c r="AC344" s="5" t="s">
        <v>287</v>
      </c>
      <c r="AD344" s="5" t="s">
        <v>108</v>
      </c>
      <c r="AE344" s="5" t="s">
        <v>108</v>
      </c>
      <c r="AF344" s="5" t="s">
        <v>108</v>
      </c>
      <c r="AG344" s="5" t="s">
        <v>108</v>
      </c>
      <c r="AH344" s="5" t="s">
        <v>108</v>
      </c>
      <c r="AI344" s="15" t="s">
        <v>108</v>
      </c>
      <c r="AJ344" s="22" t="s">
        <v>108</v>
      </c>
      <c r="AK344" s="25" t="s">
        <v>108</v>
      </c>
      <c r="AL344" s="5" t="s">
        <v>108</v>
      </c>
      <c r="AM344" s="5" t="s">
        <v>108</v>
      </c>
      <c r="AN344" s="5" t="s">
        <v>108</v>
      </c>
      <c r="AO344" s="5" t="s">
        <v>108</v>
      </c>
      <c r="AP344" s="5" t="s">
        <v>108</v>
      </c>
      <c r="AQ344" s="5" t="s">
        <v>108</v>
      </c>
      <c r="AR344" s="5" t="s">
        <v>108</v>
      </c>
      <c r="AS344" s="5" t="s">
        <v>108</v>
      </c>
      <c r="AT344" s="5" t="s">
        <v>108</v>
      </c>
      <c r="AU344" s="5" t="s">
        <v>108</v>
      </c>
      <c r="AV344" s="5" t="s">
        <v>108</v>
      </c>
      <c r="AW344" s="5" t="s">
        <v>108</v>
      </c>
      <c r="AX344" s="5" t="s">
        <v>108</v>
      </c>
      <c r="AY344" s="5" t="s">
        <v>108</v>
      </c>
      <c r="AZ344" s="5" t="s">
        <v>108</v>
      </c>
      <c r="BA344" s="5" t="s">
        <v>108</v>
      </c>
      <c r="BB344" s="5" t="s">
        <v>108</v>
      </c>
      <c r="BC344" s="5" t="s">
        <v>108</v>
      </c>
      <c r="BD344" s="5" t="s">
        <v>108</v>
      </c>
      <c r="BE344" s="5" t="s">
        <v>108</v>
      </c>
      <c r="BF344" s="5" t="s">
        <v>108</v>
      </c>
      <c r="BG344" s="5" t="s">
        <v>108</v>
      </c>
      <c r="BH344" s="5" t="s">
        <v>108</v>
      </c>
      <c r="BI344" s="5" t="s">
        <v>108</v>
      </c>
      <c r="BJ344" s="5" t="s">
        <v>108</v>
      </c>
      <c r="BK344" s="5" t="s">
        <v>108</v>
      </c>
      <c r="BL344" s="5" t="s">
        <v>108</v>
      </c>
      <c r="BM344" s="5" t="s">
        <v>108</v>
      </c>
      <c r="BN344" s="5" t="s">
        <v>108</v>
      </c>
      <c r="BO344" s="5" t="s">
        <v>108</v>
      </c>
      <c r="BP344" s="5" t="s">
        <v>108</v>
      </c>
      <c r="BQ344" s="5" t="s">
        <v>108</v>
      </c>
      <c r="BR344" s="5" t="s">
        <v>108</v>
      </c>
      <c r="BS344" s="5" t="s">
        <v>108</v>
      </c>
      <c r="BT344" s="5" t="s">
        <v>108</v>
      </c>
      <c r="BU344" s="5" t="s">
        <v>1569</v>
      </c>
      <c r="BV344" s="5" t="s">
        <v>108</v>
      </c>
      <c r="BW344" s="5" t="s">
        <v>108</v>
      </c>
      <c r="BX344" s="5" t="s">
        <v>108</v>
      </c>
      <c r="BY344" s="10" t="s">
        <v>108</v>
      </c>
      <c r="BZ344" s="10" t="s">
        <v>108</v>
      </c>
      <c r="CA344" s="5" t="s">
        <v>108</v>
      </c>
      <c r="CB344" s="5" t="s">
        <v>108</v>
      </c>
      <c r="CC344" s="5" t="s">
        <v>108</v>
      </c>
      <c r="CD344" s="5" t="s">
        <v>108</v>
      </c>
      <c r="CE344" s="5" t="s">
        <v>108</v>
      </c>
      <c r="CF344" s="5" t="s">
        <v>108</v>
      </c>
      <c r="CG344" s="5" t="s">
        <v>108</v>
      </c>
      <c r="CH344" s="5" t="s">
        <v>108</v>
      </c>
      <c r="CI344" s="5" t="s">
        <v>108</v>
      </c>
      <c r="CJ344" s="5" t="s">
        <v>108</v>
      </c>
      <c r="CK344" s="5" t="s">
        <v>108</v>
      </c>
      <c r="CL344" s="5" t="s">
        <v>108</v>
      </c>
      <c r="CM344" s="5" t="s">
        <v>108</v>
      </c>
      <c r="CN344" s="5" t="s">
        <v>108</v>
      </c>
      <c r="CO344" s="5" t="s">
        <v>108</v>
      </c>
      <c r="CP344" s="5" t="s">
        <v>108</v>
      </c>
      <c r="CQ344" s="5" t="s">
        <v>108</v>
      </c>
      <c r="CR344" s="5" t="s">
        <v>108</v>
      </c>
      <c r="CS344" s="5" t="s">
        <v>3056</v>
      </c>
      <c r="CT344" s="29" t="s">
        <v>3057</v>
      </c>
      <c r="CU344" s="5" t="s">
        <v>108</v>
      </c>
      <c r="CV344" s="5" t="s">
        <v>108</v>
      </c>
      <c r="CW344" s="5" t="s">
        <v>108</v>
      </c>
      <c r="CX344" s="5" t="s">
        <v>108</v>
      </c>
      <c r="CY344" s="13" t="s">
        <v>3058</v>
      </c>
      <c r="CZ344" s="6"/>
      <c r="DA344" s="6"/>
      <c r="DB344" s="6"/>
      <c r="DC344" s="6"/>
      <c r="DD344" s="6"/>
      <c r="DE344" s="6"/>
      <c r="DF344" s="6"/>
      <c r="DG344" s="6"/>
      <c r="DH344" s="6"/>
      <c r="DI344" s="6"/>
    </row>
    <row r="345">
      <c r="A345" s="5" t="s">
        <v>103</v>
      </c>
      <c r="B345" s="5" t="s">
        <v>1501</v>
      </c>
      <c r="C345" s="5" t="s">
        <v>3040</v>
      </c>
      <c r="D345" s="5">
        <v>25907.0</v>
      </c>
      <c r="E345" s="5" t="s">
        <v>1742</v>
      </c>
      <c r="F345" s="5">
        <v>1995.0</v>
      </c>
      <c r="G345" s="5" t="s">
        <v>138</v>
      </c>
      <c r="H345" s="5">
        <v>15.0</v>
      </c>
      <c r="I345" s="5" t="s">
        <v>139</v>
      </c>
      <c r="J345" s="5" t="s">
        <v>127</v>
      </c>
      <c r="K345" s="5" t="s">
        <v>154</v>
      </c>
      <c r="L345" s="5" t="s">
        <v>628</v>
      </c>
      <c r="M345" s="5" t="s">
        <v>154</v>
      </c>
      <c r="N345" s="5">
        <v>2.0</v>
      </c>
      <c r="O345" s="29" t="s">
        <v>3059</v>
      </c>
      <c r="P345" s="5" t="s">
        <v>108</v>
      </c>
      <c r="Q345" s="5" t="s">
        <v>3060</v>
      </c>
      <c r="R345" s="5" t="s">
        <v>3061</v>
      </c>
      <c r="S345" s="5" t="s">
        <v>108</v>
      </c>
      <c r="T345" s="5" t="s">
        <v>108</v>
      </c>
      <c r="U345" s="5" t="s">
        <v>108</v>
      </c>
      <c r="V345" s="5" t="s">
        <v>108</v>
      </c>
      <c r="W345" s="5">
        <v>1750.0</v>
      </c>
      <c r="X345" s="5">
        <v>2307.0</v>
      </c>
      <c r="Y345" s="5" t="s">
        <v>108</v>
      </c>
      <c r="Z345" s="5" t="s">
        <v>108</v>
      </c>
      <c r="AA345" s="5" t="s">
        <v>108</v>
      </c>
      <c r="AB345" s="5" t="s">
        <v>108</v>
      </c>
      <c r="AC345" s="5" t="s">
        <v>287</v>
      </c>
      <c r="AD345" s="5" t="s">
        <v>3062</v>
      </c>
      <c r="AE345" s="5" t="s">
        <v>108</v>
      </c>
      <c r="AF345" s="5" t="s">
        <v>108</v>
      </c>
      <c r="AG345" s="5" t="s">
        <v>108</v>
      </c>
      <c r="AH345" s="5" t="s">
        <v>108</v>
      </c>
      <c r="AI345" s="5" t="s">
        <v>108</v>
      </c>
      <c r="AJ345" s="5" t="s">
        <v>108</v>
      </c>
      <c r="AK345" s="5" t="s">
        <v>108</v>
      </c>
      <c r="AL345" s="5" t="s">
        <v>108</v>
      </c>
      <c r="AM345" s="5" t="s">
        <v>108</v>
      </c>
      <c r="AN345" s="5" t="s">
        <v>108</v>
      </c>
      <c r="AO345" s="5" t="s">
        <v>108</v>
      </c>
      <c r="AP345" s="5" t="s">
        <v>108</v>
      </c>
      <c r="AQ345" s="5" t="s">
        <v>108</v>
      </c>
      <c r="AR345" s="5" t="s">
        <v>108</v>
      </c>
      <c r="AS345" s="5" t="s">
        <v>108</v>
      </c>
      <c r="AT345" s="5" t="s">
        <v>108</v>
      </c>
      <c r="AU345" s="5" t="s">
        <v>108</v>
      </c>
      <c r="AV345" s="5" t="s">
        <v>108</v>
      </c>
      <c r="AW345" s="5" t="s">
        <v>108</v>
      </c>
      <c r="AX345" s="5" t="s">
        <v>108</v>
      </c>
      <c r="AY345" s="5" t="s">
        <v>108</v>
      </c>
      <c r="AZ345" s="5" t="s">
        <v>108</v>
      </c>
      <c r="BA345" s="5" t="s">
        <v>108</v>
      </c>
      <c r="BB345" s="5" t="s">
        <v>108</v>
      </c>
      <c r="BC345" s="5" t="s">
        <v>108</v>
      </c>
      <c r="BD345" s="5" t="s">
        <v>108</v>
      </c>
      <c r="BE345" s="5" t="s">
        <v>108</v>
      </c>
      <c r="BF345" s="5" t="s">
        <v>108</v>
      </c>
      <c r="BG345" s="5" t="s">
        <v>108</v>
      </c>
      <c r="BH345" s="5" t="s">
        <v>108</v>
      </c>
      <c r="BI345" s="5" t="s">
        <v>108</v>
      </c>
      <c r="BJ345" s="5" t="s">
        <v>108</v>
      </c>
      <c r="BK345" s="5" t="s">
        <v>108</v>
      </c>
      <c r="BL345" s="5" t="s">
        <v>108</v>
      </c>
      <c r="BM345" s="5" t="s">
        <v>108</v>
      </c>
      <c r="BN345" s="5" t="s">
        <v>108</v>
      </c>
      <c r="BO345" s="5" t="s">
        <v>108</v>
      </c>
      <c r="BP345" s="5" t="s">
        <v>108</v>
      </c>
      <c r="BQ345" s="5" t="s">
        <v>108</v>
      </c>
      <c r="BR345" s="5" t="s">
        <v>121</v>
      </c>
      <c r="BS345" s="5" t="s">
        <v>108</v>
      </c>
      <c r="BT345" s="5" t="s">
        <v>108</v>
      </c>
      <c r="BU345" s="5" t="s">
        <v>3063</v>
      </c>
      <c r="BV345" s="5" t="s">
        <v>108</v>
      </c>
      <c r="BW345" s="5" t="s">
        <v>108</v>
      </c>
      <c r="BX345" s="5" t="s">
        <v>108</v>
      </c>
      <c r="BY345" s="10" t="s">
        <v>108</v>
      </c>
      <c r="BZ345" s="10" t="s">
        <v>108</v>
      </c>
      <c r="CA345" s="5" t="s">
        <v>108</v>
      </c>
      <c r="CB345" s="5" t="s">
        <v>108</v>
      </c>
      <c r="CC345" s="5" t="s">
        <v>108</v>
      </c>
      <c r="CD345" s="5">
        <v>1.0</v>
      </c>
      <c r="CE345" s="5" t="s">
        <v>108</v>
      </c>
      <c r="CF345" s="5" t="s">
        <v>108</v>
      </c>
      <c r="CG345" s="5">
        <v>16.0</v>
      </c>
      <c r="CH345" s="5" t="s">
        <v>108</v>
      </c>
      <c r="CI345" s="5" t="s">
        <v>108</v>
      </c>
      <c r="CJ345" s="5" t="s">
        <v>108</v>
      </c>
      <c r="CK345" s="5" t="s">
        <v>108</v>
      </c>
      <c r="CL345" s="5" t="s">
        <v>108</v>
      </c>
      <c r="CM345" s="5" t="s">
        <v>108</v>
      </c>
      <c r="CN345" s="5" t="s">
        <v>108</v>
      </c>
      <c r="CO345" s="5" t="s">
        <v>108</v>
      </c>
      <c r="CP345" s="5" t="s">
        <v>108</v>
      </c>
      <c r="CQ345" s="5" t="s">
        <v>108</v>
      </c>
      <c r="CR345" s="5" t="s">
        <v>108</v>
      </c>
      <c r="CS345" s="5" t="s">
        <v>3064</v>
      </c>
      <c r="CT345" s="29" t="s">
        <v>3065</v>
      </c>
      <c r="CU345" s="5" t="s">
        <v>108</v>
      </c>
      <c r="CV345" s="5" t="s">
        <v>108</v>
      </c>
      <c r="CW345" s="5" t="s">
        <v>108</v>
      </c>
      <c r="CX345" s="5" t="s">
        <v>108</v>
      </c>
      <c r="CY345" s="13" t="s">
        <v>3066</v>
      </c>
      <c r="CZ345" s="6"/>
      <c r="DA345" s="6"/>
      <c r="DB345" s="6"/>
      <c r="DC345" s="6"/>
      <c r="DD345" s="6"/>
      <c r="DE345" s="6"/>
      <c r="DF345" s="6"/>
      <c r="DG345" s="6"/>
      <c r="DH345" s="6"/>
      <c r="DI345" s="6"/>
    </row>
    <row r="346">
      <c r="A346" s="5" t="s">
        <v>103</v>
      </c>
      <c r="B346" s="5" t="s">
        <v>1501</v>
      </c>
      <c r="C346" s="5" t="s">
        <v>3040</v>
      </c>
      <c r="D346" s="5">
        <v>3633.0</v>
      </c>
      <c r="E346" s="5" t="s">
        <v>108</v>
      </c>
      <c r="F346" s="5">
        <v>2000.0</v>
      </c>
      <c r="G346" s="5" t="s">
        <v>497</v>
      </c>
      <c r="H346" s="5" t="s">
        <v>108</v>
      </c>
      <c r="I346" s="5" t="s">
        <v>139</v>
      </c>
      <c r="J346" s="5" t="s">
        <v>127</v>
      </c>
      <c r="K346" s="5" t="s">
        <v>154</v>
      </c>
      <c r="L346" s="5" t="s">
        <v>108</v>
      </c>
      <c r="M346" s="5" t="s">
        <v>108</v>
      </c>
      <c r="N346" s="5">
        <v>2.0</v>
      </c>
      <c r="O346" s="29" t="s">
        <v>3067</v>
      </c>
      <c r="P346" s="5" t="s">
        <v>3068</v>
      </c>
      <c r="Q346" s="5" t="s">
        <v>3069</v>
      </c>
      <c r="R346" s="5" t="s">
        <v>3070</v>
      </c>
      <c r="S346" s="5" t="s">
        <v>108</v>
      </c>
      <c r="T346" s="5" t="s">
        <v>108</v>
      </c>
      <c r="U346" s="5" t="s">
        <v>108</v>
      </c>
      <c r="V346" s="5" t="s">
        <v>108</v>
      </c>
      <c r="W346" s="5" t="s">
        <v>108</v>
      </c>
      <c r="X346" s="5">
        <v>1507.0</v>
      </c>
      <c r="Y346" s="5" t="s">
        <v>108</v>
      </c>
      <c r="Z346" s="5" t="s">
        <v>264</v>
      </c>
      <c r="AA346" s="5" t="s">
        <v>108</v>
      </c>
      <c r="AB346" s="5" t="s">
        <v>108</v>
      </c>
      <c r="AC346" s="5" t="s">
        <v>3071</v>
      </c>
      <c r="AD346" s="5" t="s">
        <v>108</v>
      </c>
      <c r="AE346" s="5" t="s">
        <v>108</v>
      </c>
      <c r="AF346" s="5" t="s">
        <v>108</v>
      </c>
      <c r="AG346" s="5" t="s">
        <v>108</v>
      </c>
      <c r="AH346" s="5" t="s">
        <v>108</v>
      </c>
      <c r="AI346" s="28">
        <f>CONVERT(AJ346, "ft", "m")</f>
        <v>0.3048</v>
      </c>
      <c r="AJ346" s="22">
        <v>1.0</v>
      </c>
      <c r="AK346" s="24">
        <f>CONVERT(AJ346, "ft", "yd")</f>
        <v>0.3333333333</v>
      </c>
      <c r="AL346" s="5" t="s">
        <v>108</v>
      </c>
      <c r="AM346" s="5" t="s">
        <v>108</v>
      </c>
      <c r="AN346" s="5" t="s">
        <v>108</v>
      </c>
      <c r="AO346" s="5" t="s">
        <v>108</v>
      </c>
      <c r="AP346" s="5" t="s">
        <v>108</v>
      </c>
      <c r="AQ346" s="5" t="s">
        <v>108</v>
      </c>
      <c r="AR346" s="5" t="s">
        <v>108</v>
      </c>
      <c r="AS346" s="5" t="s">
        <v>108</v>
      </c>
      <c r="AT346" s="5" t="s">
        <v>108</v>
      </c>
      <c r="AU346" s="5" t="s">
        <v>108</v>
      </c>
      <c r="AV346" s="5" t="s">
        <v>108</v>
      </c>
      <c r="AW346" s="5" t="s">
        <v>108</v>
      </c>
      <c r="AX346" s="5" t="s">
        <v>108</v>
      </c>
      <c r="AY346" s="5" t="s">
        <v>108</v>
      </c>
      <c r="AZ346" s="5" t="s">
        <v>108</v>
      </c>
      <c r="BA346" s="5" t="s">
        <v>108</v>
      </c>
      <c r="BB346" s="5" t="s">
        <v>108</v>
      </c>
      <c r="BC346" s="5" t="s">
        <v>108</v>
      </c>
      <c r="BD346" s="5" t="s">
        <v>108</v>
      </c>
      <c r="BE346" s="5" t="s">
        <v>108</v>
      </c>
      <c r="BF346" s="5" t="s">
        <v>108</v>
      </c>
      <c r="BG346" s="5" t="s">
        <v>108</v>
      </c>
      <c r="BH346" s="5" t="s">
        <v>108</v>
      </c>
      <c r="BI346" s="5" t="s">
        <v>108</v>
      </c>
      <c r="BJ346" s="5" t="s">
        <v>108</v>
      </c>
      <c r="BK346" s="5" t="s">
        <v>108</v>
      </c>
      <c r="BL346" s="5" t="s">
        <v>108</v>
      </c>
      <c r="BM346" s="5" t="s">
        <v>108</v>
      </c>
      <c r="BN346" s="5" t="s">
        <v>108</v>
      </c>
      <c r="BO346" s="5" t="s">
        <v>108</v>
      </c>
      <c r="BP346" s="5" t="s">
        <v>108</v>
      </c>
      <c r="BQ346" s="5" t="s">
        <v>108</v>
      </c>
      <c r="BR346" s="5" t="s">
        <v>108</v>
      </c>
      <c r="BS346" s="5" t="s">
        <v>108</v>
      </c>
      <c r="BT346" s="5" t="s">
        <v>108</v>
      </c>
      <c r="BU346" s="5" t="s">
        <v>108</v>
      </c>
      <c r="BV346" s="5" t="s">
        <v>108</v>
      </c>
      <c r="BW346" s="5" t="s">
        <v>3072</v>
      </c>
      <c r="BX346" s="5" t="s">
        <v>122</v>
      </c>
      <c r="BY346" s="10" t="s">
        <v>108</v>
      </c>
      <c r="BZ346" s="10" t="s">
        <v>108</v>
      </c>
      <c r="CA346" s="5" t="s">
        <v>108</v>
      </c>
      <c r="CB346" s="5" t="s">
        <v>108</v>
      </c>
      <c r="CC346" s="5" t="s">
        <v>108</v>
      </c>
      <c r="CD346" s="5">
        <v>1.0</v>
      </c>
      <c r="CE346" s="5" t="s">
        <v>108</v>
      </c>
      <c r="CF346" s="5" t="s">
        <v>108</v>
      </c>
      <c r="CG346" s="5" t="s">
        <v>108</v>
      </c>
      <c r="CH346" s="5" t="s">
        <v>108</v>
      </c>
      <c r="CI346" s="5" t="s">
        <v>108</v>
      </c>
      <c r="CJ346" s="5" t="s">
        <v>108</v>
      </c>
      <c r="CK346" s="5" t="s">
        <v>108</v>
      </c>
      <c r="CL346" s="5" t="s">
        <v>108</v>
      </c>
      <c r="CM346" s="5" t="s">
        <v>108</v>
      </c>
      <c r="CN346" s="5" t="s">
        <v>108</v>
      </c>
      <c r="CO346" s="5" t="s">
        <v>121</v>
      </c>
      <c r="CP346" s="5">
        <v>5.0</v>
      </c>
      <c r="CQ346" s="5" t="s">
        <v>108</v>
      </c>
      <c r="CR346" s="5" t="s">
        <v>108</v>
      </c>
      <c r="CS346" s="5" t="s">
        <v>3073</v>
      </c>
      <c r="CT346" s="5" t="s">
        <v>108</v>
      </c>
      <c r="CU346" s="5" t="s">
        <v>108</v>
      </c>
      <c r="CV346" s="5" t="s">
        <v>108</v>
      </c>
      <c r="CW346" s="5" t="s">
        <v>108</v>
      </c>
      <c r="CX346" s="5" t="s">
        <v>108</v>
      </c>
      <c r="CY346" s="13" t="s">
        <v>3074</v>
      </c>
      <c r="CZ346" s="6"/>
      <c r="DA346" s="6"/>
      <c r="DB346" s="6"/>
      <c r="DC346" s="6"/>
      <c r="DD346" s="6"/>
      <c r="DE346" s="6"/>
      <c r="DF346" s="6"/>
      <c r="DG346" s="6"/>
      <c r="DH346" s="6"/>
      <c r="DI346" s="6"/>
    </row>
    <row r="347">
      <c r="A347" s="5" t="s">
        <v>103</v>
      </c>
      <c r="B347" s="5" t="s">
        <v>1501</v>
      </c>
      <c r="C347" s="5" t="s">
        <v>3040</v>
      </c>
      <c r="D347" s="5">
        <v>548.0</v>
      </c>
      <c r="E347" s="5" t="s">
        <v>108</v>
      </c>
      <c r="F347" s="5">
        <v>2000.0</v>
      </c>
      <c r="G347" s="5" t="s">
        <v>138</v>
      </c>
      <c r="H347" s="5">
        <v>16.0</v>
      </c>
      <c r="I347" s="5" t="s">
        <v>139</v>
      </c>
      <c r="J347" s="5" t="s">
        <v>110</v>
      </c>
      <c r="K347" s="5" t="s">
        <v>111</v>
      </c>
      <c r="L347" s="5" t="s">
        <v>108</v>
      </c>
      <c r="M347" s="5" t="s">
        <v>218</v>
      </c>
      <c r="N347" s="5">
        <v>1.0</v>
      </c>
      <c r="O347" s="29" t="s">
        <v>3075</v>
      </c>
      <c r="P347" s="5" t="s">
        <v>3076</v>
      </c>
      <c r="Q347" s="5" t="s">
        <v>3060</v>
      </c>
      <c r="R347" s="5" t="s">
        <v>3077</v>
      </c>
      <c r="S347" s="5" t="s">
        <v>108</v>
      </c>
      <c r="T347" s="5">
        <v>45.06052</v>
      </c>
      <c r="U347" s="5">
        <v>-123.698717</v>
      </c>
      <c r="V347" s="5" t="s">
        <v>108</v>
      </c>
      <c r="W347" s="5">
        <v>763.0</v>
      </c>
      <c r="X347" s="5">
        <v>330.0</v>
      </c>
      <c r="Y347" s="5" t="s">
        <v>108</v>
      </c>
      <c r="Z347" s="5" t="s">
        <v>170</v>
      </c>
      <c r="AA347" s="5" t="s">
        <v>286</v>
      </c>
      <c r="AB347" s="5">
        <v>92.0</v>
      </c>
      <c r="AC347" s="5" t="s">
        <v>2179</v>
      </c>
      <c r="AD347" s="5" t="s">
        <v>108</v>
      </c>
      <c r="AE347" s="5" t="s">
        <v>108</v>
      </c>
      <c r="AF347" s="5" t="s">
        <v>108</v>
      </c>
      <c r="AG347" s="5" t="s">
        <v>108</v>
      </c>
      <c r="AH347" s="5" t="s">
        <v>108</v>
      </c>
      <c r="AI347" s="15" t="s">
        <v>108</v>
      </c>
      <c r="AJ347" s="22" t="s">
        <v>108</v>
      </c>
      <c r="AK347" s="25" t="s">
        <v>108</v>
      </c>
      <c r="AL347" s="5" t="s">
        <v>108</v>
      </c>
      <c r="AM347" s="5">
        <v>1.0</v>
      </c>
      <c r="AN347" s="5" t="s">
        <v>108</v>
      </c>
      <c r="AO347" s="5" t="s">
        <v>108</v>
      </c>
      <c r="AP347" s="5" t="s">
        <v>108</v>
      </c>
      <c r="AQ347" s="5" t="s">
        <v>108</v>
      </c>
      <c r="AR347" s="5" t="s">
        <v>108</v>
      </c>
      <c r="AS347" s="5" t="s">
        <v>108</v>
      </c>
      <c r="AT347" s="5" t="s">
        <v>108</v>
      </c>
      <c r="AU347" s="5" t="s">
        <v>108</v>
      </c>
      <c r="AV347" s="5" t="s">
        <v>108</v>
      </c>
      <c r="AW347" s="5" t="s">
        <v>108</v>
      </c>
      <c r="AX347" s="5" t="s">
        <v>108</v>
      </c>
      <c r="AY347" s="5" t="s">
        <v>108</v>
      </c>
      <c r="AZ347" s="5" t="s">
        <v>108</v>
      </c>
      <c r="BA347" s="5" t="s">
        <v>108</v>
      </c>
      <c r="BB347" s="5" t="s">
        <v>108</v>
      </c>
      <c r="BC347" s="5" t="s">
        <v>108</v>
      </c>
      <c r="BD347" s="5" t="s">
        <v>108</v>
      </c>
      <c r="BE347" s="5" t="s">
        <v>108</v>
      </c>
      <c r="BF347" s="5" t="s">
        <v>108</v>
      </c>
      <c r="BG347" s="5" t="s">
        <v>108</v>
      </c>
      <c r="BH347" s="5" t="s">
        <v>108</v>
      </c>
      <c r="BI347" s="5" t="s">
        <v>108</v>
      </c>
      <c r="BJ347" s="5" t="s">
        <v>108</v>
      </c>
      <c r="BK347" s="5" t="s">
        <v>108</v>
      </c>
      <c r="BL347" s="5" t="s">
        <v>108</v>
      </c>
      <c r="BM347" s="5" t="s">
        <v>108</v>
      </c>
      <c r="BN347" s="5" t="s">
        <v>108</v>
      </c>
      <c r="BO347" s="5" t="s">
        <v>108</v>
      </c>
      <c r="BP347" s="5" t="s">
        <v>108</v>
      </c>
      <c r="BQ347" s="5" t="s">
        <v>108</v>
      </c>
      <c r="BR347" s="5" t="s">
        <v>121</v>
      </c>
      <c r="BS347" s="5" t="s">
        <v>108</v>
      </c>
      <c r="BT347" s="5" t="s">
        <v>108</v>
      </c>
      <c r="BU347" s="5" t="s">
        <v>218</v>
      </c>
      <c r="BV347" s="5" t="s">
        <v>108</v>
      </c>
      <c r="BW347" s="5" t="s">
        <v>108</v>
      </c>
      <c r="BX347" s="5" t="s">
        <v>122</v>
      </c>
      <c r="BY347" s="10" t="s">
        <v>108</v>
      </c>
      <c r="BZ347" s="10" t="s">
        <v>108</v>
      </c>
      <c r="CA347" s="5" t="s">
        <v>108</v>
      </c>
      <c r="CB347" s="5" t="s">
        <v>108</v>
      </c>
      <c r="CC347" s="5" t="s">
        <v>108</v>
      </c>
      <c r="CD347" s="5" t="s">
        <v>108</v>
      </c>
      <c r="CE347" s="5" t="s">
        <v>108</v>
      </c>
      <c r="CF347" s="5" t="s">
        <v>108</v>
      </c>
      <c r="CG347" s="5" t="s">
        <v>108</v>
      </c>
      <c r="CH347" s="5" t="s">
        <v>108</v>
      </c>
      <c r="CI347" s="5" t="s">
        <v>108</v>
      </c>
      <c r="CJ347" s="5" t="s">
        <v>108</v>
      </c>
      <c r="CK347" s="5" t="s">
        <v>108</v>
      </c>
      <c r="CL347" s="5" t="s">
        <v>108</v>
      </c>
      <c r="CM347" s="5" t="s">
        <v>108</v>
      </c>
      <c r="CN347" s="5" t="s">
        <v>108</v>
      </c>
      <c r="CO347" s="5" t="s">
        <v>108</v>
      </c>
      <c r="CP347" s="5" t="s">
        <v>108</v>
      </c>
      <c r="CQ347" s="5" t="s">
        <v>108</v>
      </c>
      <c r="CR347" s="5" t="s">
        <v>108</v>
      </c>
      <c r="CS347" s="5" t="s">
        <v>108</v>
      </c>
      <c r="CT347" s="29" t="s">
        <v>3078</v>
      </c>
      <c r="CU347" s="5" t="s">
        <v>121</v>
      </c>
      <c r="CV347" s="5" t="s">
        <v>108</v>
      </c>
      <c r="CW347" s="5" t="s">
        <v>108</v>
      </c>
      <c r="CX347" s="5" t="s">
        <v>108</v>
      </c>
      <c r="CY347" s="13" t="s">
        <v>3079</v>
      </c>
      <c r="CZ347" s="6"/>
      <c r="DA347" s="6"/>
      <c r="DB347" s="6"/>
      <c r="DC347" s="6"/>
      <c r="DD347" s="6"/>
      <c r="DE347" s="6"/>
      <c r="DF347" s="6"/>
      <c r="DG347" s="6"/>
      <c r="DH347" s="6"/>
      <c r="DI347" s="6"/>
    </row>
    <row r="348">
      <c r="A348" s="5" t="s">
        <v>103</v>
      </c>
      <c r="B348" s="5" t="s">
        <v>1501</v>
      </c>
      <c r="C348" s="5" t="s">
        <v>3040</v>
      </c>
      <c r="D348" s="5">
        <v>3064.0</v>
      </c>
      <c r="E348" s="5" t="s">
        <v>108</v>
      </c>
      <c r="F348" s="5">
        <v>2001.0</v>
      </c>
      <c r="G348" s="5" t="s">
        <v>138</v>
      </c>
      <c r="H348" s="5">
        <v>1.0</v>
      </c>
      <c r="I348" s="5" t="s">
        <v>139</v>
      </c>
      <c r="J348" s="5" t="s">
        <v>127</v>
      </c>
      <c r="K348" s="5" t="s">
        <v>628</v>
      </c>
      <c r="L348" s="5" t="s">
        <v>202</v>
      </c>
      <c r="M348" s="5" t="s">
        <v>375</v>
      </c>
      <c r="N348" s="5">
        <v>1.0</v>
      </c>
      <c r="O348" s="29" t="s">
        <v>3080</v>
      </c>
      <c r="P348" s="5" t="s">
        <v>3081</v>
      </c>
      <c r="Q348" s="5" t="s">
        <v>3060</v>
      </c>
      <c r="R348" s="5" t="s">
        <v>3077</v>
      </c>
      <c r="S348" s="5" t="s">
        <v>108</v>
      </c>
      <c r="T348" s="5" t="s">
        <v>108</v>
      </c>
      <c r="U348" s="5" t="s">
        <v>108</v>
      </c>
      <c r="V348" s="5" t="s">
        <v>108</v>
      </c>
      <c r="W348" s="5" t="s">
        <v>108</v>
      </c>
      <c r="X348" s="5" t="s">
        <v>108</v>
      </c>
      <c r="Y348" s="5" t="s">
        <v>108</v>
      </c>
      <c r="Z348" s="5" t="s">
        <v>170</v>
      </c>
      <c r="AA348" s="5" t="s">
        <v>144</v>
      </c>
      <c r="AB348" s="5">
        <v>98.0</v>
      </c>
      <c r="AC348" s="5" t="s">
        <v>287</v>
      </c>
      <c r="AD348" s="5" t="s">
        <v>3082</v>
      </c>
      <c r="AE348" s="5" t="s">
        <v>108</v>
      </c>
      <c r="AF348" s="5" t="s">
        <v>108</v>
      </c>
      <c r="AG348" s="5" t="s">
        <v>108</v>
      </c>
      <c r="AH348" s="5" t="s">
        <v>108</v>
      </c>
      <c r="AI348" s="5" t="s">
        <v>108</v>
      </c>
      <c r="AJ348" s="5" t="s">
        <v>108</v>
      </c>
      <c r="AK348" s="25" t="s">
        <v>108</v>
      </c>
      <c r="AL348" s="5" t="s">
        <v>108</v>
      </c>
      <c r="AM348" s="5" t="s">
        <v>108</v>
      </c>
      <c r="AN348" s="5" t="s">
        <v>108</v>
      </c>
      <c r="AO348" s="5" t="s">
        <v>108</v>
      </c>
      <c r="AP348" s="5" t="s">
        <v>108</v>
      </c>
      <c r="AQ348" s="5" t="s">
        <v>108</v>
      </c>
      <c r="AR348" s="5" t="s">
        <v>108</v>
      </c>
      <c r="AS348" s="5" t="s">
        <v>108</v>
      </c>
      <c r="AT348" s="5" t="s">
        <v>108</v>
      </c>
      <c r="AU348" s="5" t="s">
        <v>108</v>
      </c>
      <c r="AV348" s="5" t="s">
        <v>108</v>
      </c>
      <c r="AW348" s="5" t="s">
        <v>108</v>
      </c>
      <c r="AX348" s="5" t="s">
        <v>108</v>
      </c>
      <c r="AY348" s="5" t="s">
        <v>108</v>
      </c>
      <c r="AZ348" s="5" t="s">
        <v>108</v>
      </c>
      <c r="BA348" s="5" t="s">
        <v>108</v>
      </c>
      <c r="BB348" s="5" t="s">
        <v>108</v>
      </c>
      <c r="BC348" s="5" t="s">
        <v>108</v>
      </c>
      <c r="BD348" s="5" t="s">
        <v>108</v>
      </c>
      <c r="BE348" s="5" t="s">
        <v>108</v>
      </c>
      <c r="BF348" s="5" t="s">
        <v>108</v>
      </c>
      <c r="BG348" s="5" t="s">
        <v>108</v>
      </c>
      <c r="BH348" s="5" t="s">
        <v>108</v>
      </c>
      <c r="BI348" s="5" t="s">
        <v>108</v>
      </c>
      <c r="BJ348" s="5" t="s">
        <v>108</v>
      </c>
      <c r="BK348" s="5" t="s">
        <v>108</v>
      </c>
      <c r="BL348" s="5" t="s">
        <v>108</v>
      </c>
      <c r="BM348" s="5" t="s">
        <v>108</v>
      </c>
      <c r="BN348" s="5" t="s">
        <v>108</v>
      </c>
      <c r="BO348" s="5" t="s">
        <v>108</v>
      </c>
      <c r="BP348" s="5" t="s">
        <v>108</v>
      </c>
      <c r="BQ348" s="5" t="s">
        <v>108</v>
      </c>
      <c r="BR348" s="5" t="s">
        <v>108</v>
      </c>
      <c r="BS348" s="5" t="s">
        <v>108</v>
      </c>
      <c r="BT348" s="5" t="s">
        <v>108</v>
      </c>
      <c r="BU348" s="5" t="s">
        <v>3083</v>
      </c>
      <c r="BV348" s="5" t="s">
        <v>108</v>
      </c>
      <c r="BW348" s="5" t="s">
        <v>108</v>
      </c>
      <c r="BX348" s="5" t="s">
        <v>108</v>
      </c>
      <c r="BY348" s="10" t="s">
        <v>108</v>
      </c>
      <c r="BZ348" s="10" t="s">
        <v>108</v>
      </c>
      <c r="CA348" s="5" t="s">
        <v>3084</v>
      </c>
      <c r="CB348" s="5" t="s">
        <v>121</v>
      </c>
      <c r="CC348" s="5" t="s">
        <v>108</v>
      </c>
      <c r="CD348" s="5" t="s">
        <v>108</v>
      </c>
      <c r="CE348" s="5" t="s">
        <v>108</v>
      </c>
      <c r="CF348" s="5" t="s">
        <v>108</v>
      </c>
      <c r="CG348" s="5" t="s">
        <v>108</v>
      </c>
      <c r="CH348" s="5" t="s">
        <v>108</v>
      </c>
      <c r="CI348" s="5" t="s">
        <v>108</v>
      </c>
      <c r="CJ348" s="5" t="s">
        <v>108</v>
      </c>
      <c r="CK348" s="5" t="s">
        <v>108</v>
      </c>
      <c r="CL348" s="5" t="s">
        <v>108</v>
      </c>
      <c r="CM348" s="5" t="s">
        <v>108</v>
      </c>
      <c r="CN348" s="5" t="s">
        <v>108</v>
      </c>
      <c r="CO348" s="5" t="s">
        <v>108</v>
      </c>
      <c r="CP348" s="5" t="s">
        <v>108</v>
      </c>
      <c r="CQ348" s="5" t="s">
        <v>108</v>
      </c>
      <c r="CR348" s="5" t="s">
        <v>108</v>
      </c>
      <c r="CS348" s="5" t="s">
        <v>3085</v>
      </c>
      <c r="CT348" s="29" t="s">
        <v>3086</v>
      </c>
      <c r="CU348" s="5" t="s">
        <v>108</v>
      </c>
      <c r="CV348" s="5" t="s">
        <v>108</v>
      </c>
      <c r="CW348" s="5" t="s">
        <v>108</v>
      </c>
      <c r="CX348" s="5" t="s">
        <v>108</v>
      </c>
      <c r="CY348" s="13" t="s">
        <v>3087</v>
      </c>
      <c r="CZ348" s="6"/>
      <c r="DA348" s="6"/>
      <c r="DB348" s="6"/>
      <c r="DC348" s="6"/>
      <c r="DD348" s="6"/>
      <c r="DE348" s="6"/>
      <c r="DF348" s="6"/>
      <c r="DG348" s="6"/>
      <c r="DH348" s="6"/>
      <c r="DI348" s="6"/>
    </row>
    <row r="349">
      <c r="A349" s="5" t="s">
        <v>103</v>
      </c>
      <c r="B349" s="5" t="s">
        <v>1501</v>
      </c>
      <c r="C349" s="5" t="s">
        <v>3040</v>
      </c>
      <c r="D349" s="5">
        <v>6734.0</v>
      </c>
      <c r="E349" s="5" t="s">
        <v>106</v>
      </c>
      <c r="F349" s="5">
        <v>2003.0</v>
      </c>
      <c r="G349" s="5" t="s">
        <v>152</v>
      </c>
      <c r="H349" s="5">
        <v>24.0</v>
      </c>
      <c r="I349" s="5" t="s">
        <v>153</v>
      </c>
      <c r="J349" s="5" t="s">
        <v>127</v>
      </c>
      <c r="K349" s="5" t="s">
        <v>154</v>
      </c>
      <c r="L349" s="5" t="s">
        <v>108</v>
      </c>
      <c r="M349" s="5" t="s">
        <v>154</v>
      </c>
      <c r="N349" s="5">
        <v>3.0</v>
      </c>
      <c r="O349" s="29" t="s">
        <v>3088</v>
      </c>
      <c r="P349" s="5" t="s">
        <v>3089</v>
      </c>
      <c r="Q349" s="5" t="s">
        <v>727</v>
      </c>
      <c r="R349" s="5" t="s">
        <v>3090</v>
      </c>
      <c r="S349" s="5" t="s">
        <v>3091</v>
      </c>
      <c r="T349" s="5">
        <v>44.605241</v>
      </c>
      <c r="U349" s="5">
        <v>-124.039935</v>
      </c>
      <c r="V349" s="6"/>
      <c r="W349" s="5">
        <v>170.0</v>
      </c>
      <c r="X349" s="5">
        <v>1230.0</v>
      </c>
      <c r="Y349" s="5">
        <v>90.0</v>
      </c>
      <c r="Z349" s="5" t="s">
        <v>170</v>
      </c>
      <c r="AA349" s="5" t="s">
        <v>223</v>
      </c>
      <c r="AB349" s="5">
        <v>21.0</v>
      </c>
      <c r="AC349" s="5" t="s">
        <v>3092</v>
      </c>
      <c r="AD349" s="5" t="s">
        <v>406</v>
      </c>
      <c r="AE349" s="5" t="s">
        <v>108</v>
      </c>
      <c r="AF349" s="5" t="s">
        <v>108</v>
      </c>
      <c r="AG349" s="5" t="s">
        <v>108</v>
      </c>
      <c r="AH349" s="5" t="s">
        <v>108</v>
      </c>
      <c r="AI349" s="28">
        <f t="shared" ref="AI349:AI359" si="88">CONVERT(AJ349, "ft", "m")</f>
        <v>0.3048</v>
      </c>
      <c r="AJ349" s="22">
        <v>1.0</v>
      </c>
      <c r="AK349" s="24">
        <f t="shared" ref="AK349:AK359" si="89">CONVERT(AJ349, "ft", "yd")</f>
        <v>0.3333333333</v>
      </c>
      <c r="AL349" s="5" t="s">
        <v>108</v>
      </c>
      <c r="AM349" s="5">
        <v>1.0</v>
      </c>
      <c r="AN349" s="5" t="s">
        <v>108</v>
      </c>
      <c r="AO349" s="5" t="s">
        <v>108</v>
      </c>
      <c r="AP349" s="5" t="s">
        <v>108</v>
      </c>
      <c r="AQ349" s="5" t="s">
        <v>108</v>
      </c>
      <c r="AR349" s="5" t="s">
        <v>108</v>
      </c>
      <c r="AS349" s="5" t="s">
        <v>108</v>
      </c>
      <c r="AT349" s="5" t="s">
        <v>108</v>
      </c>
      <c r="AU349" s="5" t="s">
        <v>108</v>
      </c>
      <c r="AV349" s="5" t="s">
        <v>108</v>
      </c>
      <c r="AW349" s="5" t="s">
        <v>108</v>
      </c>
      <c r="AX349" s="5" t="s">
        <v>108</v>
      </c>
      <c r="AY349" s="5" t="s">
        <v>108</v>
      </c>
      <c r="AZ349" s="5" t="s">
        <v>108</v>
      </c>
      <c r="BA349" s="5" t="s">
        <v>108</v>
      </c>
      <c r="BB349" s="5" t="s">
        <v>108</v>
      </c>
      <c r="BC349" s="5" t="s">
        <v>108</v>
      </c>
      <c r="BD349" s="5" t="s">
        <v>108</v>
      </c>
      <c r="BE349" s="5" t="s">
        <v>108</v>
      </c>
      <c r="BF349" s="5" t="s">
        <v>108</v>
      </c>
      <c r="BG349" s="5" t="s">
        <v>108</v>
      </c>
      <c r="BH349" s="5" t="s">
        <v>108</v>
      </c>
      <c r="BI349" s="5" t="s">
        <v>108</v>
      </c>
      <c r="BJ349" s="5" t="s">
        <v>108</v>
      </c>
      <c r="BK349" s="5" t="s">
        <v>108</v>
      </c>
      <c r="BL349" s="5" t="s">
        <v>108</v>
      </c>
      <c r="BM349" s="5" t="s">
        <v>108</v>
      </c>
      <c r="BN349" s="5" t="s">
        <v>108</v>
      </c>
      <c r="BO349" s="5" t="s">
        <v>108</v>
      </c>
      <c r="BP349" s="5" t="s">
        <v>108</v>
      </c>
      <c r="BQ349" s="5" t="s">
        <v>108</v>
      </c>
      <c r="BR349" s="5" t="s">
        <v>108</v>
      </c>
      <c r="BS349" s="5" t="s">
        <v>108</v>
      </c>
      <c r="BT349" s="5" t="s">
        <v>108</v>
      </c>
      <c r="BU349" s="5" t="s">
        <v>3093</v>
      </c>
      <c r="BV349" s="5" t="s">
        <v>108</v>
      </c>
      <c r="BW349" s="5" t="s">
        <v>108</v>
      </c>
      <c r="BX349" s="5" t="s">
        <v>122</v>
      </c>
      <c r="BY349" s="10" t="s">
        <v>108</v>
      </c>
      <c r="BZ349" s="10" t="s">
        <v>108</v>
      </c>
      <c r="CA349" s="5" t="s">
        <v>108</v>
      </c>
      <c r="CB349" s="5" t="s">
        <v>108</v>
      </c>
      <c r="CC349" s="5" t="s">
        <v>108</v>
      </c>
      <c r="CD349" s="5">
        <v>1.0</v>
      </c>
      <c r="CE349" s="5">
        <v>1.0</v>
      </c>
      <c r="CF349" s="5" t="s">
        <v>108</v>
      </c>
      <c r="CG349" s="5">
        <v>14.0</v>
      </c>
      <c r="CH349" s="5">
        <v>9.0</v>
      </c>
      <c r="CI349" s="5" t="s">
        <v>108</v>
      </c>
      <c r="CJ349" s="5" t="s">
        <v>108</v>
      </c>
      <c r="CK349" s="5" t="s">
        <v>108</v>
      </c>
      <c r="CL349" s="5" t="s">
        <v>108</v>
      </c>
      <c r="CM349" s="5" t="s">
        <v>108</v>
      </c>
      <c r="CN349" s="5" t="s">
        <v>108</v>
      </c>
      <c r="CO349" s="5" t="s">
        <v>108</v>
      </c>
      <c r="CP349" s="5" t="s">
        <v>108</v>
      </c>
      <c r="CQ349" s="5" t="s">
        <v>108</v>
      </c>
      <c r="CR349" s="5" t="s">
        <v>108</v>
      </c>
      <c r="CS349" s="5" t="s">
        <v>3094</v>
      </c>
      <c r="CT349" s="29" t="s">
        <v>3095</v>
      </c>
      <c r="CU349" s="5" t="s">
        <v>121</v>
      </c>
      <c r="CV349" s="5" t="s">
        <v>108</v>
      </c>
      <c r="CW349" s="5" t="s">
        <v>108</v>
      </c>
      <c r="CX349" s="5" t="s">
        <v>108</v>
      </c>
      <c r="CY349" s="13" t="s">
        <v>3096</v>
      </c>
      <c r="CZ349" s="6"/>
      <c r="DA349" s="6"/>
      <c r="DB349" s="6"/>
      <c r="DC349" s="6"/>
      <c r="DD349" s="6"/>
      <c r="DE349" s="6"/>
      <c r="DF349" s="6"/>
      <c r="DG349" s="6"/>
      <c r="DH349" s="6"/>
      <c r="DI349" s="6"/>
    </row>
    <row r="350">
      <c r="A350" s="5" t="s">
        <v>103</v>
      </c>
      <c r="B350" s="5" t="s">
        <v>1501</v>
      </c>
      <c r="C350" s="5" t="s">
        <v>3040</v>
      </c>
      <c r="D350" s="5">
        <v>7537.0</v>
      </c>
      <c r="E350" s="5" t="s">
        <v>108</v>
      </c>
      <c r="F350" s="5">
        <v>2003.0</v>
      </c>
      <c r="G350" s="5" t="s">
        <v>126</v>
      </c>
      <c r="H350" s="5">
        <v>8.0</v>
      </c>
      <c r="I350" s="5" t="s">
        <v>109</v>
      </c>
      <c r="J350" s="5" t="s">
        <v>110</v>
      </c>
      <c r="K350" s="5" t="s">
        <v>111</v>
      </c>
      <c r="L350" s="5" t="s">
        <v>108</v>
      </c>
      <c r="M350" s="5" t="s">
        <v>3097</v>
      </c>
      <c r="N350" s="5">
        <v>1.0</v>
      </c>
      <c r="O350" s="29" t="s">
        <v>3098</v>
      </c>
      <c r="P350" s="5" t="s">
        <v>3099</v>
      </c>
      <c r="Q350" s="5" t="s">
        <v>3060</v>
      </c>
      <c r="R350" s="5" t="s">
        <v>3077</v>
      </c>
      <c r="S350" s="5" t="s">
        <v>3100</v>
      </c>
      <c r="T350" s="5">
        <v>45.060946</v>
      </c>
      <c r="U350" s="5">
        <v>-123.691977</v>
      </c>
      <c r="V350" s="6"/>
      <c r="W350" s="5">
        <v>708.0</v>
      </c>
      <c r="X350" s="5">
        <v>530.0</v>
      </c>
      <c r="Y350" s="5" t="s">
        <v>108</v>
      </c>
      <c r="Z350" s="5" t="s">
        <v>264</v>
      </c>
      <c r="AA350" s="5" t="s">
        <v>550</v>
      </c>
      <c r="AB350" s="5">
        <v>100.0</v>
      </c>
      <c r="AC350" s="5" t="s">
        <v>1560</v>
      </c>
      <c r="AD350" s="5" t="s">
        <v>108</v>
      </c>
      <c r="AE350" s="5" t="s">
        <v>108</v>
      </c>
      <c r="AF350" s="5" t="s">
        <v>108</v>
      </c>
      <c r="AG350" s="5" t="s">
        <v>108</v>
      </c>
      <c r="AH350" s="5" t="s">
        <v>108</v>
      </c>
      <c r="AI350" s="28">
        <f t="shared" si="88"/>
        <v>22.86</v>
      </c>
      <c r="AJ350" s="8">
        <f>25*3</f>
        <v>75</v>
      </c>
      <c r="AK350" s="24">
        <f t="shared" si="89"/>
        <v>25</v>
      </c>
      <c r="AL350" s="5" t="s">
        <v>108</v>
      </c>
      <c r="AM350" s="5">
        <v>1.0</v>
      </c>
      <c r="AN350" s="5">
        <v>7.0</v>
      </c>
      <c r="AO350" s="5" t="s">
        <v>108</v>
      </c>
      <c r="AP350" s="5" t="s">
        <v>108</v>
      </c>
      <c r="AQ350" s="5" t="s">
        <v>108</v>
      </c>
      <c r="AR350" s="5" t="s">
        <v>108</v>
      </c>
      <c r="AS350" s="5" t="s">
        <v>108</v>
      </c>
      <c r="AT350" s="5" t="s">
        <v>108</v>
      </c>
      <c r="AU350" s="5" t="s">
        <v>108</v>
      </c>
      <c r="AV350" s="5" t="s">
        <v>108</v>
      </c>
      <c r="AW350" s="5" t="s">
        <v>119</v>
      </c>
      <c r="AX350" s="5" t="s">
        <v>108</v>
      </c>
      <c r="AY350" s="5" t="s">
        <v>108</v>
      </c>
      <c r="AZ350" s="5">
        <v>4.5</v>
      </c>
      <c r="BA350" s="5" t="s">
        <v>108</v>
      </c>
      <c r="BB350" s="5" t="s">
        <v>108</v>
      </c>
      <c r="BC350" s="5" t="s">
        <v>445</v>
      </c>
      <c r="BD350" s="5" t="s">
        <v>108</v>
      </c>
      <c r="BE350" s="5" t="s">
        <v>108</v>
      </c>
      <c r="BF350" s="5" t="s">
        <v>108</v>
      </c>
      <c r="BG350" s="5" t="s">
        <v>108</v>
      </c>
      <c r="BH350" s="5" t="s">
        <v>108</v>
      </c>
      <c r="BI350" s="5" t="s">
        <v>108</v>
      </c>
      <c r="BJ350" s="5" t="s">
        <v>108</v>
      </c>
      <c r="BK350" s="5" t="s">
        <v>108</v>
      </c>
      <c r="BL350" s="5" t="s">
        <v>3101</v>
      </c>
      <c r="BM350" s="5" t="s">
        <v>108</v>
      </c>
      <c r="BN350" s="5" t="s">
        <v>108</v>
      </c>
      <c r="BO350" s="5" t="s">
        <v>108</v>
      </c>
      <c r="BP350" s="5" t="s">
        <v>108</v>
      </c>
      <c r="BQ350" s="5" t="s">
        <v>690</v>
      </c>
      <c r="BR350" s="5" t="s">
        <v>121</v>
      </c>
      <c r="BS350" s="5" t="s">
        <v>3102</v>
      </c>
      <c r="BT350" s="5" t="s">
        <v>108</v>
      </c>
      <c r="BU350" s="5" t="s">
        <v>218</v>
      </c>
      <c r="BV350" s="5" t="s">
        <v>108</v>
      </c>
      <c r="BW350" s="5" t="s">
        <v>108</v>
      </c>
      <c r="BX350" s="5" t="s">
        <v>122</v>
      </c>
      <c r="BY350" s="10" t="s">
        <v>108</v>
      </c>
      <c r="BZ350" s="10" t="s">
        <v>108</v>
      </c>
      <c r="CA350" s="5" t="s">
        <v>108</v>
      </c>
      <c r="CB350" s="5" t="s">
        <v>108</v>
      </c>
      <c r="CC350" s="5" t="s">
        <v>108</v>
      </c>
      <c r="CD350" s="5" t="s">
        <v>108</v>
      </c>
      <c r="CE350" s="5" t="s">
        <v>108</v>
      </c>
      <c r="CF350" s="5" t="s">
        <v>108</v>
      </c>
      <c r="CG350" s="5" t="s">
        <v>108</v>
      </c>
      <c r="CH350" s="5" t="s">
        <v>108</v>
      </c>
      <c r="CI350" s="5" t="s">
        <v>108</v>
      </c>
      <c r="CJ350" s="5" t="s">
        <v>108</v>
      </c>
      <c r="CK350" s="5" t="s">
        <v>108</v>
      </c>
      <c r="CL350" s="5" t="s">
        <v>108</v>
      </c>
      <c r="CM350" s="5" t="s">
        <v>108</v>
      </c>
      <c r="CN350" s="5" t="s">
        <v>108</v>
      </c>
      <c r="CO350" s="5" t="s">
        <v>108</v>
      </c>
      <c r="CP350" s="5" t="s">
        <v>108</v>
      </c>
      <c r="CQ350" s="5" t="s">
        <v>108</v>
      </c>
      <c r="CR350" s="5" t="s">
        <v>108</v>
      </c>
      <c r="CS350" s="5" t="s">
        <v>3103</v>
      </c>
      <c r="CT350" s="5" t="s">
        <v>108</v>
      </c>
      <c r="CU350" s="5" t="s">
        <v>3104</v>
      </c>
      <c r="CV350" s="5" t="s">
        <v>121</v>
      </c>
      <c r="CW350" s="5" t="s">
        <v>108</v>
      </c>
      <c r="CX350" s="5" t="s">
        <v>108</v>
      </c>
      <c r="CY350" s="13" t="s">
        <v>3105</v>
      </c>
      <c r="CZ350" s="6"/>
      <c r="DA350" s="6"/>
      <c r="DB350" s="6"/>
      <c r="DC350" s="6"/>
      <c r="DD350" s="6"/>
      <c r="DE350" s="6"/>
      <c r="DF350" s="6"/>
      <c r="DG350" s="6"/>
      <c r="DH350" s="6"/>
      <c r="DI350" s="6"/>
    </row>
    <row r="351">
      <c r="A351" s="5" t="s">
        <v>103</v>
      </c>
      <c r="B351" s="5" t="s">
        <v>1501</v>
      </c>
      <c r="C351" s="5" t="s">
        <v>3106</v>
      </c>
      <c r="D351" s="5">
        <v>691.0</v>
      </c>
      <c r="E351" s="5" t="s">
        <v>108</v>
      </c>
      <c r="F351" s="5">
        <v>1979.0</v>
      </c>
      <c r="G351" s="5" t="s">
        <v>108</v>
      </c>
      <c r="H351" s="5" t="s">
        <v>108</v>
      </c>
      <c r="I351" s="5" t="s">
        <v>153</v>
      </c>
      <c r="J351" s="5" t="s">
        <v>127</v>
      </c>
      <c r="K351" s="5" t="s">
        <v>628</v>
      </c>
      <c r="L351" s="5" t="s">
        <v>108</v>
      </c>
      <c r="M351" s="5" t="s">
        <v>375</v>
      </c>
      <c r="N351" s="5">
        <v>2.0</v>
      </c>
      <c r="O351" s="29" t="s">
        <v>3107</v>
      </c>
      <c r="P351" s="5" t="s">
        <v>3108</v>
      </c>
      <c r="Q351" s="5" t="s">
        <v>108</v>
      </c>
      <c r="R351" s="5" t="s">
        <v>108</v>
      </c>
      <c r="S351" s="5" t="s">
        <v>3109</v>
      </c>
      <c r="T351" s="5" t="s">
        <v>108</v>
      </c>
      <c r="U351" s="5" t="s">
        <v>108</v>
      </c>
      <c r="V351" s="6"/>
      <c r="W351" s="5" t="s">
        <v>108</v>
      </c>
      <c r="X351" s="5" t="s">
        <v>108</v>
      </c>
      <c r="Y351" s="5" t="s">
        <v>108</v>
      </c>
      <c r="Z351" s="5" t="s">
        <v>108</v>
      </c>
      <c r="AA351" s="5" t="s">
        <v>108</v>
      </c>
      <c r="AB351" s="5" t="s">
        <v>108</v>
      </c>
      <c r="AC351" s="5" t="s">
        <v>287</v>
      </c>
      <c r="AD351" s="5" t="s">
        <v>3110</v>
      </c>
      <c r="AE351" s="5" t="s">
        <v>108</v>
      </c>
      <c r="AF351" s="5" t="s">
        <v>108</v>
      </c>
      <c r="AG351" s="5" t="s">
        <v>108</v>
      </c>
      <c r="AH351" s="5" t="s">
        <v>108</v>
      </c>
      <c r="AI351" s="28">
        <f t="shared" si="88"/>
        <v>1.2192</v>
      </c>
      <c r="AJ351" s="22">
        <v>4.0</v>
      </c>
      <c r="AK351" s="24">
        <f t="shared" si="89"/>
        <v>1.333333333</v>
      </c>
      <c r="AL351" s="5" t="s">
        <v>108</v>
      </c>
      <c r="AM351" s="5" t="s">
        <v>108</v>
      </c>
      <c r="AN351" s="5" t="s">
        <v>108</v>
      </c>
      <c r="AO351" s="5" t="s">
        <v>108</v>
      </c>
      <c r="AP351" s="5" t="s">
        <v>108</v>
      </c>
      <c r="AQ351" s="5" t="s">
        <v>108</v>
      </c>
      <c r="AR351" s="5" t="s">
        <v>108</v>
      </c>
      <c r="AS351" s="5" t="s">
        <v>108</v>
      </c>
      <c r="AT351" s="5" t="s">
        <v>108</v>
      </c>
      <c r="AU351" s="5" t="s">
        <v>108</v>
      </c>
      <c r="AV351" s="5" t="s">
        <v>108</v>
      </c>
      <c r="AW351" s="5" t="s">
        <v>108</v>
      </c>
      <c r="AX351" s="5" t="s">
        <v>108</v>
      </c>
      <c r="AY351" s="5" t="s">
        <v>108</v>
      </c>
      <c r="AZ351" s="5" t="s">
        <v>108</v>
      </c>
      <c r="BA351" s="5" t="s">
        <v>108</v>
      </c>
      <c r="BB351" s="5" t="s">
        <v>108</v>
      </c>
      <c r="BC351" s="5" t="s">
        <v>108</v>
      </c>
      <c r="BD351" s="5" t="s">
        <v>108</v>
      </c>
      <c r="BE351" s="5" t="s">
        <v>108</v>
      </c>
      <c r="BF351" s="5" t="s">
        <v>108</v>
      </c>
      <c r="BG351" s="5" t="s">
        <v>108</v>
      </c>
      <c r="BH351" s="5" t="s">
        <v>108</v>
      </c>
      <c r="BI351" s="5" t="s">
        <v>108</v>
      </c>
      <c r="BJ351" s="5" t="s">
        <v>108</v>
      </c>
      <c r="BK351" s="5" t="s">
        <v>108</v>
      </c>
      <c r="BL351" s="5" t="s">
        <v>108</v>
      </c>
      <c r="BM351" s="5" t="s">
        <v>108</v>
      </c>
      <c r="BN351" s="5" t="s">
        <v>108</v>
      </c>
      <c r="BO351" s="5" t="s">
        <v>108</v>
      </c>
      <c r="BP351" s="5" t="s">
        <v>108</v>
      </c>
      <c r="BQ351" s="5" t="s">
        <v>108</v>
      </c>
      <c r="BR351" s="5" t="s">
        <v>108</v>
      </c>
      <c r="BS351" s="5" t="s">
        <v>108</v>
      </c>
      <c r="BT351" s="5" t="s">
        <v>108</v>
      </c>
      <c r="BU351" s="5" t="s">
        <v>3111</v>
      </c>
      <c r="BV351" s="5" t="s">
        <v>108</v>
      </c>
      <c r="BW351" s="5" t="s">
        <v>108</v>
      </c>
      <c r="BX351" s="5" t="s">
        <v>108</v>
      </c>
      <c r="BY351" s="10" t="s">
        <v>108</v>
      </c>
      <c r="BZ351" s="10" t="s">
        <v>108</v>
      </c>
      <c r="CA351" s="5" t="s">
        <v>108</v>
      </c>
      <c r="CB351" s="5" t="s">
        <v>108</v>
      </c>
      <c r="CC351" s="5" t="s">
        <v>108</v>
      </c>
      <c r="CD351" s="5" t="s">
        <v>108</v>
      </c>
      <c r="CE351" s="5" t="s">
        <v>108</v>
      </c>
      <c r="CF351" s="5" t="s">
        <v>108</v>
      </c>
      <c r="CG351" s="5" t="s">
        <v>108</v>
      </c>
      <c r="CH351" s="5" t="s">
        <v>108</v>
      </c>
      <c r="CI351" s="5" t="s">
        <v>108</v>
      </c>
      <c r="CJ351" s="5" t="s">
        <v>108</v>
      </c>
      <c r="CK351" s="5" t="s">
        <v>108</v>
      </c>
      <c r="CL351" s="5" t="s">
        <v>108</v>
      </c>
      <c r="CM351" s="5" t="s">
        <v>108</v>
      </c>
      <c r="CN351" s="5" t="s">
        <v>108</v>
      </c>
      <c r="CO351" s="5" t="s">
        <v>108</v>
      </c>
      <c r="CP351" s="5" t="s">
        <v>108</v>
      </c>
      <c r="CQ351" s="5" t="s">
        <v>108</v>
      </c>
      <c r="CR351" s="5" t="s">
        <v>108</v>
      </c>
      <c r="CS351" s="5" t="s">
        <v>108</v>
      </c>
      <c r="CT351" s="5" t="s">
        <v>108</v>
      </c>
      <c r="CU351" s="5" t="s">
        <v>108</v>
      </c>
      <c r="CV351" s="5" t="s">
        <v>108</v>
      </c>
      <c r="CW351" s="5" t="s">
        <v>108</v>
      </c>
      <c r="CX351" s="5" t="s">
        <v>108</v>
      </c>
      <c r="CY351" s="13" t="s">
        <v>3112</v>
      </c>
      <c r="CZ351" s="6"/>
      <c r="DA351" s="6"/>
      <c r="DB351" s="6"/>
      <c r="DC351" s="6"/>
      <c r="DD351" s="6"/>
      <c r="DE351" s="6"/>
      <c r="DF351" s="6"/>
      <c r="DG351" s="6"/>
      <c r="DH351" s="6"/>
      <c r="DI351" s="6"/>
    </row>
    <row r="352">
      <c r="A352" s="5" t="s">
        <v>103</v>
      </c>
      <c r="B352" s="5" t="s">
        <v>1501</v>
      </c>
      <c r="C352" s="5" t="s">
        <v>3106</v>
      </c>
      <c r="D352" s="5">
        <v>13653.0</v>
      </c>
      <c r="E352" s="5" t="s">
        <v>3113</v>
      </c>
      <c r="F352" s="5">
        <v>1995.0</v>
      </c>
      <c r="G352" s="5" t="s">
        <v>200</v>
      </c>
      <c r="H352" s="5">
        <v>14.0</v>
      </c>
      <c r="I352" s="5" t="s">
        <v>153</v>
      </c>
      <c r="J352" s="5" t="s">
        <v>110</v>
      </c>
      <c r="K352" s="5" t="s">
        <v>111</v>
      </c>
      <c r="L352" s="5" t="s">
        <v>108</v>
      </c>
      <c r="M352" s="5" t="s">
        <v>140</v>
      </c>
      <c r="N352" s="5">
        <v>2.0</v>
      </c>
      <c r="O352" s="29" t="s">
        <v>3114</v>
      </c>
      <c r="P352" s="5" t="s">
        <v>108</v>
      </c>
      <c r="Q352" s="5" t="s">
        <v>3106</v>
      </c>
      <c r="R352" s="5" t="s">
        <v>1806</v>
      </c>
      <c r="S352" s="5" t="s">
        <v>108</v>
      </c>
      <c r="T352" s="5" t="s">
        <v>108</v>
      </c>
      <c r="U352" s="5" t="s">
        <v>108</v>
      </c>
      <c r="V352" s="5" t="s">
        <v>108</v>
      </c>
      <c r="W352" s="5" t="s">
        <v>108</v>
      </c>
      <c r="X352" s="5">
        <v>2100.0</v>
      </c>
      <c r="Y352" s="5" t="s">
        <v>108</v>
      </c>
      <c r="Z352" s="5" t="s">
        <v>108</v>
      </c>
      <c r="AA352" s="5" t="s">
        <v>286</v>
      </c>
      <c r="AB352" s="5">
        <v>83.0</v>
      </c>
      <c r="AC352" s="5" t="s">
        <v>1792</v>
      </c>
      <c r="AD352" s="5" t="s">
        <v>108</v>
      </c>
      <c r="AE352" s="5" t="s">
        <v>108</v>
      </c>
      <c r="AF352" s="5" t="s">
        <v>108</v>
      </c>
      <c r="AG352" s="5" t="s">
        <v>108</v>
      </c>
      <c r="AH352" s="5">
        <v>45.0</v>
      </c>
      <c r="AI352" s="28">
        <f t="shared" si="88"/>
        <v>73.152</v>
      </c>
      <c r="AJ352" s="22">
        <v>240.0</v>
      </c>
      <c r="AK352" s="24">
        <f t="shared" si="89"/>
        <v>80</v>
      </c>
      <c r="AL352" s="5" t="s">
        <v>108</v>
      </c>
      <c r="AM352" s="5">
        <v>1.0</v>
      </c>
      <c r="AN352" s="5">
        <v>7.75</v>
      </c>
      <c r="AO352" s="5" t="s">
        <v>108</v>
      </c>
      <c r="AP352" s="5" t="s">
        <v>108</v>
      </c>
      <c r="AQ352" s="5">
        <v>4.5</v>
      </c>
      <c r="AR352" s="5" t="s">
        <v>108</v>
      </c>
      <c r="AS352" s="5" t="s">
        <v>108</v>
      </c>
      <c r="AT352" s="5" t="s">
        <v>108</v>
      </c>
      <c r="AU352" s="5" t="s">
        <v>108</v>
      </c>
      <c r="AV352" s="5" t="s">
        <v>108</v>
      </c>
      <c r="AW352" s="5" t="s">
        <v>289</v>
      </c>
      <c r="AX352" s="5" t="s">
        <v>108</v>
      </c>
      <c r="AY352" s="5" t="s">
        <v>108</v>
      </c>
      <c r="AZ352" s="5" t="s">
        <v>108</v>
      </c>
      <c r="BA352" s="5" t="s">
        <v>108</v>
      </c>
      <c r="BB352" s="5" t="s">
        <v>108</v>
      </c>
      <c r="BC352" s="5" t="s">
        <v>108</v>
      </c>
      <c r="BD352" s="5" t="s">
        <v>108</v>
      </c>
      <c r="BE352" s="5" t="s">
        <v>108</v>
      </c>
      <c r="BF352" s="5" t="s">
        <v>108</v>
      </c>
      <c r="BG352" s="5" t="s">
        <v>108</v>
      </c>
      <c r="BH352" s="5" t="s">
        <v>108</v>
      </c>
      <c r="BI352" s="5" t="s">
        <v>309</v>
      </c>
      <c r="BJ352" s="5" t="s">
        <v>108</v>
      </c>
      <c r="BK352" s="5" t="s">
        <v>108</v>
      </c>
      <c r="BL352" s="5" t="s">
        <v>108</v>
      </c>
      <c r="BM352" s="5" t="s">
        <v>659</v>
      </c>
      <c r="BN352" s="5" t="s">
        <v>309</v>
      </c>
      <c r="BO352" s="5" t="s">
        <v>108</v>
      </c>
      <c r="BP352" s="5" t="s">
        <v>108</v>
      </c>
      <c r="BQ352" s="5" t="s">
        <v>690</v>
      </c>
      <c r="BR352" s="5" t="s">
        <v>108</v>
      </c>
      <c r="BS352" s="5" t="s">
        <v>108</v>
      </c>
      <c r="BT352" s="5" t="s">
        <v>108</v>
      </c>
      <c r="BU352" s="5" t="s">
        <v>3115</v>
      </c>
      <c r="BV352" s="5" t="s">
        <v>108</v>
      </c>
      <c r="BW352" s="5" t="s">
        <v>3116</v>
      </c>
      <c r="BX352" s="5" t="s">
        <v>122</v>
      </c>
      <c r="BY352" s="5" t="s">
        <v>351</v>
      </c>
      <c r="BZ352" s="5" t="s">
        <v>121</v>
      </c>
      <c r="CA352" s="5" t="s">
        <v>108</v>
      </c>
      <c r="CB352" s="5" t="s">
        <v>108</v>
      </c>
      <c r="CC352" s="5" t="s">
        <v>108</v>
      </c>
      <c r="CD352" s="5">
        <v>1.0</v>
      </c>
      <c r="CE352" s="5" t="s">
        <v>108</v>
      </c>
      <c r="CF352" s="5" t="s">
        <v>108</v>
      </c>
      <c r="CG352" s="5">
        <v>16.0</v>
      </c>
      <c r="CH352" s="5">
        <v>10.0</v>
      </c>
      <c r="CI352" s="5" t="s">
        <v>108</v>
      </c>
      <c r="CJ352" s="5">
        <v>10.0</v>
      </c>
      <c r="CK352" s="5" t="s">
        <v>108</v>
      </c>
      <c r="CL352" s="5" t="s">
        <v>108</v>
      </c>
      <c r="CM352" s="5" t="s">
        <v>108</v>
      </c>
      <c r="CN352" s="5" t="s">
        <v>108</v>
      </c>
      <c r="CO352" s="5" t="s">
        <v>108</v>
      </c>
      <c r="CP352" s="5" t="s">
        <v>108</v>
      </c>
      <c r="CQ352" s="5" t="s">
        <v>108</v>
      </c>
      <c r="CR352" s="5" t="s">
        <v>108</v>
      </c>
      <c r="CS352" s="5" t="s">
        <v>3117</v>
      </c>
      <c r="CT352" s="29" t="s">
        <v>3118</v>
      </c>
      <c r="CU352" s="5" t="s">
        <v>108</v>
      </c>
      <c r="CV352" s="5" t="s">
        <v>121</v>
      </c>
      <c r="CW352" s="5" t="s">
        <v>108</v>
      </c>
      <c r="CX352" s="5" t="s">
        <v>108</v>
      </c>
      <c r="CY352" s="13" t="s">
        <v>3119</v>
      </c>
      <c r="CZ352" s="6"/>
      <c r="DA352" s="6"/>
      <c r="DB352" s="6"/>
      <c r="DC352" s="6"/>
      <c r="DD352" s="6"/>
      <c r="DE352" s="6"/>
      <c r="DF352" s="6"/>
      <c r="DG352" s="6"/>
      <c r="DH352" s="6"/>
      <c r="DI352" s="6"/>
    </row>
    <row r="353">
      <c r="A353" s="5" t="s">
        <v>103</v>
      </c>
      <c r="B353" s="5" t="s">
        <v>1501</v>
      </c>
      <c r="C353" s="5" t="s">
        <v>3106</v>
      </c>
      <c r="D353" s="5">
        <v>2102.0</v>
      </c>
      <c r="E353" s="5" t="s">
        <v>108</v>
      </c>
      <c r="F353" s="5">
        <v>1997.0</v>
      </c>
      <c r="G353" s="5" t="s">
        <v>138</v>
      </c>
      <c r="H353" s="5" t="s">
        <v>108</v>
      </c>
      <c r="I353" s="5" t="s">
        <v>139</v>
      </c>
      <c r="J353" s="5" t="s">
        <v>110</v>
      </c>
      <c r="K353" s="5" t="s">
        <v>111</v>
      </c>
      <c r="L353" s="5" t="s">
        <v>108</v>
      </c>
      <c r="M353" s="5" t="s">
        <v>112</v>
      </c>
      <c r="N353" s="5">
        <v>2.0</v>
      </c>
      <c r="O353" s="29" t="s">
        <v>3120</v>
      </c>
      <c r="P353" s="5" t="s">
        <v>3121</v>
      </c>
      <c r="Q353" s="5" t="s">
        <v>3122</v>
      </c>
      <c r="R353" s="5" t="s">
        <v>3123</v>
      </c>
      <c r="S353" s="5" t="s">
        <v>3124</v>
      </c>
      <c r="T353" s="5" t="s">
        <v>108</v>
      </c>
      <c r="U353" s="5" t="s">
        <v>108</v>
      </c>
      <c r="V353" s="6"/>
      <c r="W353" s="5" t="s">
        <v>108</v>
      </c>
      <c r="X353" s="5">
        <v>600.0</v>
      </c>
      <c r="Y353" s="5" t="s">
        <v>108</v>
      </c>
      <c r="Z353" s="5" t="s">
        <v>170</v>
      </c>
      <c r="AA353" s="5" t="s">
        <v>108</v>
      </c>
      <c r="AB353" s="5" t="s">
        <v>108</v>
      </c>
      <c r="AC353" s="5" t="s">
        <v>2179</v>
      </c>
      <c r="AD353" s="5" t="s">
        <v>406</v>
      </c>
      <c r="AE353" s="5" t="s">
        <v>108</v>
      </c>
      <c r="AF353" s="5" t="s">
        <v>108</v>
      </c>
      <c r="AG353" s="5" t="s">
        <v>108</v>
      </c>
      <c r="AH353" s="5" t="s">
        <v>108</v>
      </c>
      <c r="AI353" s="28">
        <f t="shared" si="88"/>
        <v>365.76</v>
      </c>
      <c r="AJ353" s="22">
        <v>1200.0</v>
      </c>
      <c r="AK353" s="24">
        <f t="shared" si="89"/>
        <v>400</v>
      </c>
      <c r="AL353" s="5" t="s">
        <v>108</v>
      </c>
      <c r="AM353" s="5">
        <v>1.0</v>
      </c>
      <c r="AN353" s="5">
        <v>9.0</v>
      </c>
      <c r="AO353" s="5" t="s">
        <v>108</v>
      </c>
      <c r="AP353" s="5" t="s">
        <v>108</v>
      </c>
      <c r="AQ353" s="5" t="s">
        <v>108</v>
      </c>
      <c r="AR353" s="5" t="s">
        <v>108</v>
      </c>
      <c r="AS353" s="5" t="s">
        <v>108</v>
      </c>
      <c r="AT353" s="5" t="s">
        <v>108</v>
      </c>
      <c r="AU353" s="5" t="s">
        <v>108</v>
      </c>
      <c r="AV353" s="5" t="s">
        <v>108</v>
      </c>
      <c r="AW353" s="5" t="s">
        <v>289</v>
      </c>
      <c r="AX353" s="5" t="s">
        <v>108</v>
      </c>
      <c r="AY353" s="5" t="s">
        <v>108</v>
      </c>
      <c r="AZ353" s="5" t="s">
        <v>108</v>
      </c>
      <c r="BA353" s="5" t="s">
        <v>108</v>
      </c>
      <c r="BB353" s="5" t="s">
        <v>108</v>
      </c>
      <c r="BC353" s="5" t="s">
        <v>108</v>
      </c>
      <c r="BD353" s="5" t="s">
        <v>108</v>
      </c>
      <c r="BE353" s="5" t="s">
        <v>108</v>
      </c>
      <c r="BF353" s="5" t="s">
        <v>108</v>
      </c>
      <c r="BG353" s="5" t="s">
        <v>108</v>
      </c>
      <c r="BH353" s="5" t="s">
        <v>108</v>
      </c>
      <c r="BI353" s="5" t="s">
        <v>108</v>
      </c>
      <c r="BJ353" s="5" t="s">
        <v>108</v>
      </c>
      <c r="BK353" s="5" t="s">
        <v>108</v>
      </c>
      <c r="BL353" s="5" t="s">
        <v>108</v>
      </c>
      <c r="BM353" s="5" t="s">
        <v>108</v>
      </c>
      <c r="BN353" s="5" t="s">
        <v>108</v>
      </c>
      <c r="BO353" s="5" t="s">
        <v>108</v>
      </c>
      <c r="BP353" s="5" t="s">
        <v>108</v>
      </c>
      <c r="BQ353" s="5" t="s">
        <v>108</v>
      </c>
      <c r="BR353" s="5" t="s">
        <v>108</v>
      </c>
      <c r="BS353" s="5" t="s">
        <v>2488</v>
      </c>
      <c r="BT353" s="5" t="s">
        <v>108</v>
      </c>
      <c r="BU353" s="5" t="s">
        <v>3125</v>
      </c>
      <c r="BV353" s="5" t="s">
        <v>121</v>
      </c>
      <c r="BW353" s="5" t="s">
        <v>3126</v>
      </c>
      <c r="BX353" s="5" t="s">
        <v>122</v>
      </c>
      <c r="BY353" s="10" t="s">
        <v>108</v>
      </c>
      <c r="BZ353" s="5" t="s">
        <v>121</v>
      </c>
      <c r="CA353" s="5" t="s">
        <v>108</v>
      </c>
      <c r="CB353" s="5" t="s">
        <v>108</v>
      </c>
      <c r="CC353" s="5" t="s">
        <v>108</v>
      </c>
      <c r="CD353" s="5" t="s">
        <v>108</v>
      </c>
      <c r="CE353" s="5" t="s">
        <v>108</v>
      </c>
      <c r="CF353" s="5" t="s">
        <v>108</v>
      </c>
      <c r="CG353" s="5" t="s">
        <v>108</v>
      </c>
      <c r="CH353" s="5" t="s">
        <v>108</v>
      </c>
      <c r="CI353" s="5" t="s">
        <v>108</v>
      </c>
      <c r="CJ353" s="5" t="s">
        <v>108</v>
      </c>
      <c r="CK353" s="5" t="s">
        <v>108</v>
      </c>
      <c r="CL353" s="5" t="s">
        <v>108</v>
      </c>
      <c r="CM353" s="5" t="s">
        <v>108</v>
      </c>
      <c r="CN353" s="5" t="s">
        <v>108</v>
      </c>
      <c r="CO353" s="5" t="s">
        <v>108</v>
      </c>
      <c r="CP353" s="5" t="s">
        <v>108</v>
      </c>
      <c r="CQ353" s="5" t="s">
        <v>108</v>
      </c>
      <c r="CR353" s="5" t="s">
        <v>108</v>
      </c>
      <c r="CS353" s="5" t="s">
        <v>108</v>
      </c>
      <c r="CT353" s="29" t="s">
        <v>3127</v>
      </c>
      <c r="CU353" s="5" t="s">
        <v>108</v>
      </c>
      <c r="CV353" s="5" t="s">
        <v>108</v>
      </c>
      <c r="CW353" s="5" t="s">
        <v>108</v>
      </c>
      <c r="CX353" s="5" t="s">
        <v>108</v>
      </c>
      <c r="CY353" s="13" t="s">
        <v>3128</v>
      </c>
      <c r="CZ353" s="6"/>
      <c r="DA353" s="6"/>
      <c r="DB353" s="6"/>
      <c r="DC353" s="6"/>
      <c r="DD353" s="6"/>
      <c r="DE353" s="6"/>
      <c r="DF353" s="6"/>
      <c r="DG353" s="6"/>
      <c r="DH353" s="6"/>
      <c r="DI353" s="6"/>
    </row>
    <row r="354">
      <c r="A354" s="5" t="s">
        <v>103</v>
      </c>
      <c r="B354" s="5" t="s">
        <v>1501</v>
      </c>
      <c r="C354" s="5" t="s">
        <v>3106</v>
      </c>
      <c r="D354" s="5">
        <v>702.0</v>
      </c>
      <c r="E354" s="5" t="s">
        <v>108</v>
      </c>
      <c r="F354" s="5">
        <v>1997.0</v>
      </c>
      <c r="G354" s="5" t="s">
        <v>244</v>
      </c>
      <c r="H354" s="5" t="s">
        <v>108</v>
      </c>
      <c r="I354" s="5" t="s">
        <v>139</v>
      </c>
      <c r="J354" s="5" t="s">
        <v>110</v>
      </c>
      <c r="K354" s="5" t="s">
        <v>111</v>
      </c>
      <c r="L354" s="5" t="s">
        <v>108</v>
      </c>
      <c r="M354" s="5" t="s">
        <v>140</v>
      </c>
      <c r="N354" s="5">
        <v>3.0</v>
      </c>
      <c r="O354" s="29" t="s">
        <v>3129</v>
      </c>
      <c r="P354" s="5" t="s">
        <v>3130</v>
      </c>
      <c r="Q354" s="5" t="s">
        <v>108</v>
      </c>
      <c r="R354" s="5" t="s">
        <v>108</v>
      </c>
      <c r="S354" s="5" t="s">
        <v>3131</v>
      </c>
      <c r="T354" s="5">
        <v>45.61763</v>
      </c>
      <c r="U354" s="5">
        <v>-123.33157</v>
      </c>
      <c r="V354" s="6"/>
      <c r="W354" s="5">
        <v>2027.0</v>
      </c>
      <c r="X354" s="5">
        <v>1630.0</v>
      </c>
      <c r="Y354" s="5" t="s">
        <v>108</v>
      </c>
      <c r="Z354" s="5" t="s">
        <v>108</v>
      </c>
      <c r="AA354" s="5" t="s">
        <v>108</v>
      </c>
      <c r="AB354" s="5" t="s">
        <v>108</v>
      </c>
      <c r="AC354" s="5" t="s">
        <v>287</v>
      </c>
      <c r="AD354" s="5" t="s">
        <v>3132</v>
      </c>
      <c r="AE354" s="5" t="s">
        <v>108</v>
      </c>
      <c r="AF354" s="5" t="s">
        <v>108</v>
      </c>
      <c r="AG354" s="5" t="s">
        <v>108</v>
      </c>
      <c r="AH354" s="5" t="s">
        <v>108</v>
      </c>
      <c r="AI354" s="28">
        <f t="shared" si="88"/>
        <v>182.88</v>
      </c>
      <c r="AJ354" s="22">
        <v>600.0</v>
      </c>
      <c r="AK354" s="24">
        <f t="shared" si="89"/>
        <v>200</v>
      </c>
      <c r="AL354" s="5" t="s">
        <v>108</v>
      </c>
      <c r="AM354" s="5">
        <v>2.0</v>
      </c>
      <c r="AN354" s="5" t="s">
        <v>108</v>
      </c>
      <c r="AO354" s="5" t="s">
        <v>108</v>
      </c>
      <c r="AP354" s="5" t="s">
        <v>108</v>
      </c>
      <c r="AQ354" s="5" t="s">
        <v>108</v>
      </c>
      <c r="AR354" s="5" t="s">
        <v>108</v>
      </c>
      <c r="AS354" s="5" t="s">
        <v>108</v>
      </c>
      <c r="AT354" s="5" t="s">
        <v>108</v>
      </c>
      <c r="AU354" s="5" t="s">
        <v>108</v>
      </c>
      <c r="AV354" s="5" t="s">
        <v>108</v>
      </c>
      <c r="AW354" s="5" t="s">
        <v>173</v>
      </c>
      <c r="AX354" s="5" t="s">
        <v>108</v>
      </c>
      <c r="AY354" s="5" t="s">
        <v>108</v>
      </c>
      <c r="AZ354" s="5" t="s">
        <v>108</v>
      </c>
      <c r="BA354" s="5" t="s">
        <v>108</v>
      </c>
      <c r="BB354" s="5" t="s">
        <v>108</v>
      </c>
      <c r="BC354" s="5" t="s">
        <v>108</v>
      </c>
      <c r="BD354" s="5" t="s">
        <v>108</v>
      </c>
      <c r="BE354" s="5" t="s">
        <v>108</v>
      </c>
      <c r="BF354" s="5" t="s">
        <v>108</v>
      </c>
      <c r="BG354" s="5" t="s">
        <v>108</v>
      </c>
      <c r="BH354" s="5" t="s">
        <v>108</v>
      </c>
      <c r="BI354" s="5" t="s">
        <v>108</v>
      </c>
      <c r="BJ354" s="5" t="s">
        <v>108</v>
      </c>
      <c r="BK354" s="5" t="s">
        <v>108</v>
      </c>
      <c r="BL354" s="5" t="s">
        <v>108</v>
      </c>
      <c r="BM354" s="5" t="s">
        <v>108</v>
      </c>
      <c r="BN354" s="5" t="s">
        <v>108</v>
      </c>
      <c r="BO354" s="5" t="s">
        <v>108</v>
      </c>
      <c r="BP354" s="5" t="s">
        <v>108</v>
      </c>
      <c r="BQ354" s="5" t="s">
        <v>108</v>
      </c>
      <c r="BR354" s="5" t="s">
        <v>108</v>
      </c>
      <c r="BS354" s="5" t="s">
        <v>1369</v>
      </c>
      <c r="BT354" s="5" t="s">
        <v>108</v>
      </c>
      <c r="BU354" s="5" t="s">
        <v>3133</v>
      </c>
      <c r="BV354" s="5" t="s">
        <v>108</v>
      </c>
      <c r="BW354" s="5" t="s">
        <v>1358</v>
      </c>
      <c r="BX354" s="5" t="s">
        <v>122</v>
      </c>
      <c r="BY354" s="10" t="s">
        <v>108</v>
      </c>
      <c r="BZ354" s="10" t="s">
        <v>108</v>
      </c>
      <c r="CA354" s="5" t="s">
        <v>108</v>
      </c>
      <c r="CB354" s="5" t="s">
        <v>108</v>
      </c>
      <c r="CC354" s="5" t="s">
        <v>108</v>
      </c>
      <c r="CD354" s="5" t="s">
        <v>108</v>
      </c>
      <c r="CE354" s="5" t="s">
        <v>108</v>
      </c>
      <c r="CF354" s="5" t="s">
        <v>108</v>
      </c>
      <c r="CG354" s="5" t="s">
        <v>108</v>
      </c>
      <c r="CH354" s="5" t="s">
        <v>108</v>
      </c>
      <c r="CI354" s="5" t="s">
        <v>108</v>
      </c>
      <c r="CJ354" s="5" t="s">
        <v>108</v>
      </c>
      <c r="CK354" s="5" t="s">
        <v>108</v>
      </c>
      <c r="CL354" s="5" t="s">
        <v>108</v>
      </c>
      <c r="CM354" s="5" t="s">
        <v>108</v>
      </c>
      <c r="CN354" s="5" t="s">
        <v>108</v>
      </c>
      <c r="CO354" s="5" t="s">
        <v>108</v>
      </c>
      <c r="CP354" s="5" t="s">
        <v>108</v>
      </c>
      <c r="CQ354" s="5" t="s">
        <v>108</v>
      </c>
      <c r="CR354" s="5" t="s">
        <v>108</v>
      </c>
      <c r="CS354" s="5" t="s">
        <v>108</v>
      </c>
      <c r="CT354" s="29" t="s">
        <v>108</v>
      </c>
      <c r="CU354" s="5" t="s">
        <v>121</v>
      </c>
      <c r="CV354" s="5" t="s">
        <v>108</v>
      </c>
      <c r="CW354" s="5" t="s">
        <v>108</v>
      </c>
      <c r="CX354" s="5" t="s">
        <v>108</v>
      </c>
      <c r="CY354" s="13" t="s">
        <v>3134</v>
      </c>
      <c r="CZ354" s="6"/>
      <c r="DA354" s="6"/>
      <c r="DB354" s="6"/>
      <c r="DC354" s="6"/>
      <c r="DD354" s="6"/>
      <c r="DE354" s="6"/>
      <c r="DF354" s="6"/>
      <c r="DG354" s="6"/>
      <c r="DH354" s="6"/>
      <c r="DI354" s="6"/>
    </row>
    <row r="355">
      <c r="A355" s="5" t="s">
        <v>103</v>
      </c>
      <c r="B355" s="5" t="s">
        <v>1501</v>
      </c>
      <c r="C355" s="5" t="s">
        <v>3106</v>
      </c>
      <c r="D355" s="5">
        <v>690.0</v>
      </c>
      <c r="E355" s="5" t="s">
        <v>106</v>
      </c>
      <c r="F355" s="5">
        <v>1998.0</v>
      </c>
      <c r="G355" s="5" t="s">
        <v>200</v>
      </c>
      <c r="H355" s="5">
        <v>2.0</v>
      </c>
      <c r="I355" s="5" t="s">
        <v>153</v>
      </c>
      <c r="J355" s="5" t="s">
        <v>110</v>
      </c>
      <c r="K355" s="5" t="s">
        <v>111</v>
      </c>
      <c r="L355" s="5" t="s">
        <v>108</v>
      </c>
      <c r="M355" s="5" t="s">
        <v>112</v>
      </c>
      <c r="N355" s="5">
        <v>2.0</v>
      </c>
      <c r="O355" s="29" t="s">
        <v>3135</v>
      </c>
      <c r="P355" s="5" t="s">
        <v>3136</v>
      </c>
      <c r="Q355" s="5" t="s">
        <v>3106</v>
      </c>
      <c r="R355" s="5" t="s">
        <v>3137</v>
      </c>
      <c r="S355" s="5" t="s">
        <v>3109</v>
      </c>
      <c r="T355" s="5" t="s">
        <v>108</v>
      </c>
      <c r="U355" s="5" t="s">
        <v>108</v>
      </c>
      <c r="V355" s="6"/>
      <c r="W355" s="5" t="s">
        <v>108</v>
      </c>
      <c r="X355" s="5">
        <v>1200.0</v>
      </c>
      <c r="Y355" s="5">
        <v>90.0</v>
      </c>
      <c r="Z355" s="5" t="s">
        <v>108</v>
      </c>
      <c r="AA355" s="5" t="s">
        <v>144</v>
      </c>
      <c r="AB355" s="5">
        <v>69.0</v>
      </c>
      <c r="AC355" s="5" t="s">
        <v>1719</v>
      </c>
      <c r="AD355" s="5" t="s">
        <v>3138</v>
      </c>
      <c r="AE355" s="5" t="s">
        <v>108</v>
      </c>
      <c r="AF355" s="5" t="s">
        <v>108</v>
      </c>
      <c r="AG355" s="5" t="s">
        <v>108</v>
      </c>
      <c r="AH355" s="5">
        <v>90.0</v>
      </c>
      <c r="AI355" s="28">
        <f t="shared" si="88"/>
        <v>68.58</v>
      </c>
      <c r="AJ355" s="8">
        <f>(150+300)/2</f>
        <v>225</v>
      </c>
      <c r="AK355" s="24">
        <f t="shared" si="89"/>
        <v>75</v>
      </c>
      <c r="AL355" s="5" t="s">
        <v>108</v>
      </c>
      <c r="AM355" s="5">
        <v>1.0</v>
      </c>
      <c r="AN355" s="5">
        <v>6.0</v>
      </c>
      <c r="AO355" s="5" t="s">
        <v>108</v>
      </c>
      <c r="AP355" s="5" t="s">
        <v>108</v>
      </c>
      <c r="AQ355" s="5" t="s">
        <v>108</v>
      </c>
      <c r="AR355" s="5" t="s">
        <v>108</v>
      </c>
      <c r="AS355" s="5" t="s">
        <v>108</v>
      </c>
      <c r="AT355" s="5" t="s">
        <v>108</v>
      </c>
      <c r="AU355" s="5" t="s">
        <v>108</v>
      </c>
      <c r="AV355" s="5" t="s">
        <v>108</v>
      </c>
      <c r="AW355" s="5" t="s">
        <v>119</v>
      </c>
      <c r="AX355" s="5" t="s">
        <v>108</v>
      </c>
      <c r="AY355" s="5" t="s">
        <v>235</v>
      </c>
      <c r="AZ355" s="5" t="s">
        <v>108</v>
      </c>
      <c r="BA355" s="5" t="s">
        <v>108</v>
      </c>
      <c r="BB355" s="5" t="s">
        <v>108</v>
      </c>
      <c r="BC355" s="5" t="s">
        <v>108</v>
      </c>
      <c r="BD355" s="5" t="s">
        <v>108</v>
      </c>
      <c r="BE355" s="5" t="s">
        <v>108</v>
      </c>
      <c r="BF355" s="5" t="s">
        <v>121</v>
      </c>
      <c r="BG355" s="5" t="s">
        <v>108</v>
      </c>
      <c r="BH355" s="5" t="s">
        <v>108</v>
      </c>
      <c r="BI355" s="5" t="s">
        <v>108</v>
      </c>
      <c r="BJ355" s="5" t="s">
        <v>108</v>
      </c>
      <c r="BK355" s="5" t="s">
        <v>108</v>
      </c>
      <c r="BL355" s="5" t="s">
        <v>108</v>
      </c>
      <c r="BM355" s="5" t="s">
        <v>624</v>
      </c>
      <c r="BN355" s="5" t="s">
        <v>121</v>
      </c>
      <c r="BO355" s="5" t="s">
        <v>108</v>
      </c>
      <c r="BP355" s="5" t="s">
        <v>108</v>
      </c>
      <c r="BQ355" s="5" t="s">
        <v>108</v>
      </c>
      <c r="BR355" s="5" t="s">
        <v>108</v>
      </c>
      <c r="BS355" s="5" t="s">
        <v>3139</v>
      </c>
      <c r="BT355" s="5" t="s">
        <v>108</v>
      </c>
      <c r="BU355" s="5" t="s">
        <v>3140</v>
      </c>
      <c r="BV355" s="5" t="s">
        <v>108</v>
      </c>
      <c r="BW355" s="5" t="s">
        <v>3141</v>
      </c>
      <c r="BX355" s="5" t="s">
        <v>122</v>
      </c>
      <c r="BY355" s="10" t="s">
        <v>108</v>
      </c>
      <c r="BZ355" s="10" t="s">
        <v>108</v>
      </c>
      <c r="CA355" s="5" t="s">
        <v>108</v>
      </c>
      <c r="CB355" s="5" t="s">
        <v>108</v>
      </c>
      <c r="CC355" s="5" t="s">
        <v>108</v>
      </c>
      <c r="CD355" s="5" t="s">
        <v>108</v>
      </c>
      <c r="CE355" s="5" t="s">
        <v>108</v>
      </c>
      <c r="CF355" s="5" t="s">
        <v>108</v>
      </c>
      <c r="CG355" s="5" t="s">
        <v>108</v>
      </c>
      <c r="CH355" s="5" t="s">
        <v>108</v>
      </c>
      <c r="CI355" s="5" t="s">
        <v>108</v>
      </c>
      <c r="CJ355" s="5" t="s">
        <v>108</v>
      </c>
      <c r="CK355" s="5" t="s">
        <v>108</v>
      </c>
      <c r="CL355" s="5" t="s">
        <v>108</v>
      </c>
      <c r="CM355" s="5" t="s">
        <v>108</v>
      </c>
      <c r="CN355" s="5" t="s">
        <v>108</v>
      </c>
      <c r="CO355" s="5" t="s">
        <v>108</v>
      </c>
      <c r="CP355" s="5" t="s">
        <v>108</v>
      </c>
      <c r="CQ355" s="5" t="s">
        <v>108</v>
      </c>
      <c r="CR355" s="5" t="s">
        <v>108</v>
      </c>
      <c r="CS355" s="5" t="s">
        <v>108</v>
      </c>
      <c r="CT355" s="29" t="s">
        <v>3142</v>
      </c>
      <c r="CU355" s="5" t="s">
        <v>108</v>
      </c>
      <c r="CV355" s="5" t="s">
        <v>108</v>
      </c>
      <c r="CW355" s="5" t="s">
        <v>108</v>
      </c>
      <c r="CX355" s="5" t="s">
        <v>108</v>
      </c>
      <c r="CY355" s="13" t="s">
        <v>3143</v>
      </c>
      <c r="CZ355" s="6"/>
      <c r="DA355" s="6"/>
      <c r="DB355" s="6"/>
      <c r="DC355" s="6"/>
      <c r="DD355" s="6"/>
      <c r="DE355" s="6"/>
      <c r="DF355" s="6"/>
      <c r="DG355" s="6"/>
      <c r="DH355" s="6"/>
      <c r="DI355" s="6"/>
    </row>
    <row r="356">
      <c r="A356" s="5" t="s">
        <v>103</v>
      </c>
      <c r="B356" s="5" t="s">
        <v>1501</v>
      </c>
      <c r="C356" s="5" t="s">
        <v>3106</v>
      </c>
      <c r="D356" s="5">
        <v>102.0</v>
      </c>
      <c r="E356" s="5" t="s">
        <v>108</v>
      </c>
      <c r="F356" s="5">
        <v>2000.0</v>
      </c>
      <c r="G356" s="5" t="s">
        <v>200</v>
      </c>
      <c r="H356" s="5">
        <v>19.0</v>
      </c>
      <c r="I356" s="5" t="s">
        <v>153</v>
      </c>
      <c r="J356" s="5" t="s">
        <v>127</v>
      </c>
      <c r="K356" s="5" t="s">
        <v>202</v>
      </c>
      <c r="L356" s="5" t="s">
        <v>154</v>
      </c>
      <c r="M356" s="5" t="s">
        <v>108</v>
      </c>
      <c r="N356" s="5">
        <v>1.0</v>
      </c>
      <c r="O356" s="29" t="s">
        <v>3144</v>
      </c>
      <c r="P356" s="5" t="s">
        <v>108</v>
      </c>
      <c r="Q356" s="5" t="s">
        <v>1830</v>
      </c>
      <c r="R356" s="5" t="s">
        <v>3145</v>
      </c>
      <c r="S356" s="5" t="s">
        <v>108</v>
      </c>
      <c r="T356" s="5" t="s">
        <v>108</v>
      </c>
      <c r="U356" s="5" t="s">
        <v>108</v>
      </c>
      <c r="V356" s="6"/>
      <c r="W356" s="5" t="s">
        <v>108</v>
      </c>
      <c r="X356" s="5">
        <v>610.0</v>
      </c>
      <c r="Y356" s="5">
        <v>52.5</v>
      </c>
      <c r="Z356" s="5" t="s">
        <v>264</v>
      </c>
      <c r="AA356" s="5" t="s">
        <v>286</v>
      </c>
      <c r="AB356" s="5">
        <v>83.0</v>
      </c>
      <c r="AC356" s="5" t="s">
        <v>287</v>
      </c>
      <c r="AD356" s="5" t="s">
        <v>108</v>
      </c>
      <c r="AE356" s="5" t="s">
        <v>108</v>
      </c>
      <c r="AF356" s="5" t="s">
        <v>108</v>
      </c>
      <c r="AG356" s="5" t="s">
        <v>108</v>
      </c>
      <c r="AH356" s="5" t="s">
        <v>108</v>
      </c>
      <c r="AI356" s="28">
        <f t="shared" si="88"/>
        <v>0.3048</v>
      </c>
      <c r="AJ356" s="22">
        <v>1.0</v>
      </c>
      <c r="AK356" s="24">
        <f t="shared" si="89"/>
        <v>0.3333333333</v>
      </c>
      <c r="AL356" s="5" t="s">
        <v>108</v>
      </c>
      <c r="AM356" s="5" t="s">
        <v>108</v>
      </c>
      <c r="AN356" s="5" t="s">
        <v>108</v>
      </c>
      <c r="AO356" s="5" t="s">
        <v>108</v>
      </c>
      <c r="AP356" s="5" t="s">
        <v>108</v>
      </c>
      <c r="AQ356" s="5" t="s">
        <v>108</v>
      </c>
      <c r="AR356" s="5" t="s">
        <v>108</v>
      </c>
      <c r="AS356" s="5" t="s">
        <v>108</v>
      </c>
      <c r="AT356" s="5" t="s">
        <v>108</v>
      </c>
      <c r="AU356" s="5" t="s">
        <v>108</v>
      </c>
      <c r="AV356" s="5" t="s">
        <v>108</v>
      </c>
      <c r="AW356" s="5" t="s">
        <v>108</v>
      </c>
      <c r="AX356" s="5" t="s">
        <v>108</v>
      </c>
      <c r="AY356" s="5" t="s">
        <v>108</v>
      </c>
      <c r="AZ356" s="5" t="s">
        <v>108</v>
      </c>
      <c r="BA356" s="5" t="s">
        <v>108</v>
      </c>
      <c r="BB356" s="5" t="s">
        <v>108</v>
      </c>
      <c r="BC356" s="5" t="s">
        <v>108</v>
      </c>
      <c r="BD356" s="5" t="s">
        <v>108</v>
      </c>
      <c r="BE356" s="5" t="s">
        <v>108</v>
      </c>
      <c r="BF356" s="5" t="s">
        <v>108</v>
      </c>
      <c r="BG356" s="5" t="s">
        <v>108</v>
      </c>
      <c r="BH356" s="5" t="s">
        <v>108</v>
      </c>
      <c r="BI356" s="5" t="s">
        <v>108</v>
      </c>
      <c r="BJ356" s="5" t="s">
        <v>108</v>
      </c>
      <c r="BK356" s="5" t="s">
        <v>108</v>
      </c>
      <c r="BL356" s="5" t="s">
        <v>108</v>
      </c>
      <c r="BM356" s="5" t="s">
        <v>108</v>
      </c>
      <c r="BN356" s="5" t="s">
        <v>108</v>
      </c>
      <c r="BO356" s="5" t="s">
        <v>108</v>
      </c>
      <c r="BP356" s="5" t="s">
        <v>108</v>
      </c>
      <c r="BQ356" s="5" t="s">
        <v>108</v>
      </c>
      <c r="BR356" s="5" t="s">
        <v>108</v>
      </c>
      <c r="BS356" s="5" t="s">
        <v>3146</v>
      </c>
      <c r="BT356" s="5" t="s">
        <v>108</v>
      </c>
      <c r="BU356" s="5" t="s">
        <v>108</v>
      </c>
      <c r="BV356" s="5" t="s">
        <v>108</v>
      </c>
      <c r="BW356" s="5" t="s">
        <v>108</v>
      </c>
      <c r="BX356" s="5" t="s">
        <v>108</v>
      </c>
      <c r="BY356" s="10" t="s">
        <v>108</v>
      </c>
      <c r="BZ356" s="10" t="s">
        <v>108</v>
      </c>
      <c r="CA356" s="5" t="s">
        <v>3147</v>
      </c>
      <c r="CB356" s="5" t="s">
        <v>108</v>
      </c>
      <c r="CC356" s="5" t="s">
        <v>108</v>
      </c>
      <c r="CD356" s="5">
        <v>1.0</v>
      </c>
      <c r="CE356" s="5" t="s">
        <v>108</v>
      </c>
      <c r="CF356" s="5" t="s">
        <v>108</v>
      </c>
      <c r="CG356" s="5">
        <v>11.375</v>
      </c>
      <c r="CH356" s="5" t="s">
        <v>108</v>
      </c>
      <c r="CI356" s="5" t="s">
        <v>108</v>
      </c>
      <c r="CJ356" s="5" t="s">
        <v>108</v>
      </c>
      <c r="CK356" s="5" t="s">
        <v>108</v>
      </c>
      <c r="CL356" s="5" t="s">
        <v>108</v>
      </c>
      <c r="CM356" s="5" t="s">
        <v>108</v>
      </c>
      <c r="CN356" s="5" t="s">
        <v>108</v>
      </c>
      <c r="CO356" s="5" t="s">
        <v>121</v>
      </c>
      <c r="CP356" s="5">
        <v>5.0</v>
      </c>
      <c r="CQ356" s="5" t="s">
        <v>108</v>
      </c>
      <c r="CR356" s="5" t="s">
        <v>108</v>
      </c>
      <c r="CS356" s="5" t="s">
        <v>108</v>
      </c>
      <c r="CT356" s="29" t="s">
        <v>3148</v>
      </c>
      <c r="CU356" s="5" t="s">
        <v>108</v>
      </c>
      <c r="CV356" s="5" t="s">
        <v>108</v>
      </c>
      <c r="CW356" s="5" t="s">
        <v>108</v>
      </c>
      <c r="CX356" s="5" t="s">
        <v>108</v>
      </c>
      <c r="CY356" s="13" t="s">
        <v>3149</v>
      </c>
      <c r="CZ356" s="6"/>
      <c r="DA356" s="6"/>
      <c r="DB356" s="6"/>
      <c r="DC356" s="6"/>
      <c r="DD356" s="6"/>
      <c r="DE356" s="6"/>
      <c r="DF356" s="6"/>
      <c r="DG356" s="6"/>
      <c r="DH356" s="6"/>
      <c r="DI356" s="6"/>
    </row>
    <row r="357">
      <c r="A357" s="5" t="s">
        <v>103</v>
      </c>
      <c r="B357" s="5" t="s">
        <v>1501</v>
      </c>
      <c r="C357" s="5" t="s">
        <v>3106</v>
      </c>
      <c r="D357" s="5">
        <v>36280.0</v>
      </c>
      <c r="E357" s="5" t="s">
        <v>3150</v>
      </c>
      <c r="F357" s="5">
        <v>2012.0</v>
      </c>
      <c r="G357" s="5" t="s">
        <v>200</v>
      </c>
      <c r="H357" s="5">
        <v>12.0</v>
      </c>
      <c r="I357" s="5" t="s">
        <v>153</v>
      </c>
      <c r="J357" s="5" t="s">
        <v>127</v>
      </c>
      <c r="K357" s="5" t="s">
        <v>328</v>
      </c>
      <c r="L357" s="5" t="s">
        <v>202</v>
      </c>
      <c r="M357" s="5" t="s">
        <v>108</v>
      </c>
      <c r="N357" s="5">
        <v>6.0</v>
      </c>
      <c r="O357" s="29" t="s">
        <v>3151</v>
      </c>
      <c r="P357" s="5" t="s">
        <v>108</v>
      </c>
      <c r="Q357" s="5" t="s">
        <v>3152</v>
      </c>
      <c r="R357" s="5" t="s">
        <v>3153</v>
      </c>
      <c r="S357" s="5" t="s">
        <v>3131</v>
      </c>
      <c r="T357" s="5" t="s">
        <v>108</v>
      </c>
      <c r="U357" s="5" t="s">
        <v>108</v>
      </c>
      <c r="V357" s="6"/>
      <c r="W357" s="5" t="s">
        <v>108</v>
      </c>
      <c r="X357" s="5">
        <v>2130.0</v>
      </c>
      <c r="Y357" s="5" t="s">
        <v>193</v>
      </c>
      <c r="Z357" s="5" t="s">
        <v>170</v>
      </c>
      <c r="AA357" s="5" t="s">
        <v>223</v>
      </c>
      <c r="AB357" s="5">
        <v>25.0</v>
      </c>
      <c r="AC357" s="5" t="s">
        <v>3154</v>
      </c>
      <c r="AD357" s="5" t="s">
        <v>108</v>
      </c>
      <c r="AE357" s="5" t="s">
        <v>108</v>
      </c>
      <c r="AF357" s="5" t="s">
        <v>108</v>
      </c>
      <c r="AG357" s="5" t="s">
        <v>108</v>
      </c>
      <c r="AH357" s="5" t="s">
        <v>108</v>
      </c>
      <c r="AI357" s="28">
        <f t="shared" si="88"/>
        <v>804.672</v>
      </c>
      <c r="AJ357" s="8">
        <f>(0.25+0.75)/2*5280</f>
        <v>2640</v>
      </c>
      <c r="AK357" s="24">
        <f t="shared" si="89"/>
        <v>880</v>
      </c>
      <c r="AL357" s="5" t="s">
        <v>108</v>
      </c>
      <c r="AM357" s="5" t="s">
        <v>108</v>
      </c>
      <c r="AN357" s="5" t="s">
        <v>108</v>
      </c>
      <c r="AO357" s="5" t="s">
        <v>108</v>
      </c>
      <c r="AP357" s="5" t="s">
        <v>108</v>
      </c>
      <c r="AQ357" s="5" t="s">
        <v>108</v>
      </c>
      <c r="AR357" s="5" t="s">
        <v>108</v>
      </c>
      <c r="AS357" s="5" t="s">
        <v>108</v>
      </c>
      <c r="AT357" s="5" t="s">
        <v>108</v>
      </c>
      <c r="AU357" s="5" t="s">
        <v>108</v>
      </c>
      <c r="AV357" s="5" t="s">
        <v>108</v>
      </c>
      <c r="AW357" s="5" t="s">
        <v>108</v>
      </c>
      <c r="AX357" s="5" t="s">
        <v>108</v>
      </c>
      <c r="AY357" s="5" t="s">
        <v>108</v>
      </c>
      <c r="AZ357" s="5" t="s">
        <v>108</v>
      </c>
      <c r="BA357" s="5" t="s">
        <v>108</v>
      </c>
      <c r="BB357" s="5" t="s">
        <v>108</v>
      </c>
      <c r="BC357" s="5" t="s">
        <v>108</v>
      </c>
      <c r="BD357" s="5" t="s">
        <v>108</v>
      </c>
      <c r="BE357" s="5" t="s">
        <v>108</v>
      </c>
      <c r="BF357" s="5" t="s">
        <v>108</v>
      </c>
      <c r="BG357" s="5" t="s">
        <v>108</v>
      </c>
      <c r="BH357" s="5" t="s">
        <v>108</v>
      </c>
      <c r="BI357" s="5" t="s">
        <v>108</v>
      </c>
      <c r="BJ357" s="5" t="s">
        <v>108</v>
      </c>
      <c r="BK357" s="5" t="s">
        <v>108</v>
      </c>
      <c r="BL357" s="5" t="s">
        <v>108</v>
      </c>
      <c r="BM357" s="5" t="s">
        <v>108</v>
      </c>
      <c r="BN357" s="5" t="s">
        <v>108</v>
      </c>
      <c r="BO357" s="5" t="s">
        <v>108</v>
      </c>
      <c r="BP357" s="5" t="s">
        <v>108</v>
      </c>
      <c r="BQ357" s="5" t="s">
        <v>108</v>
      </c>
      <c r="BR357" s="5" t="s">
        <v>108</v>
      </c>
      <c r="BS357" s="5" t="s">
        <v>108</v>
      </c>
      <c r="BT357" s="5" t="s">
        <v>108</v>
      </c>
      <c r="BU357" s="5" t="s">
        <v>108</v>
      </c>
      <c r="BV357" s="5" t="s">
        <v>108</v>
      </c>
      <c r="BW357" s="5" t="s">
        <v>108</v>
      </c>
      <c r="BX357" s="5" t="s">
        <v>108</v>
      </c>
      <c r="BY357" s="10" t="s">
        <v>108</v>
      </c>
      <c r="BZ357" s="10" t="s">
        <v>108</v>
      </c>
      <c r="CA357" s="5" t="s">
        <v>1577</v>
      </c>
      <c r="CB357" s="5" t="s">
        <v>121</v>
      </c>
      <c r="CC357" s="5" t="s">
        <v>3155</v>
      </c>
      <c r="CD357" s="5" t="s">
        <v>108</v>
      </c>
      <c r="CE357" s="5" t="s">
        <v>108</v>
      </c>
      <c r="CF357" s="5" t="s">
        <v>108</v>
      </c>
      <c r="CG357" s="5" t="s">
        <v>108</v>
      </c>
      <c r="CH357" s="5" t="s">
        <v>108</v>
      </c>
      <c r="CI357" s="5" t="s">
        <v>108</v>
      </c>
      <c r="CJ357" s="5" t="s">
        <v>108</v>
      </c>
      <c r="CK357" s="5" t="s">
        <v>108</v>
      </c>
      <c r="CL357" s="5" t="s">
        <v>108</v>
      </c>
      <c r="CM357" s="5" t="s">
        <v>108</v>
      </c>
      <c r="CN357" s="5" t="s">
        <v>108</v>
      </c>
      <c r="CO357" s="5" t="s">
        <v>108</v>
      </c>
      <c r="CP357" s="5" t="s">
        <v>108</v>
      </c>
      <c r="CQ357" s="5" t="s">
        <v>108</v>
      </c>
      <c r="CR357" s="5" t="s">
        <v>108</v>
      </c>
      <c r="CS357" s="5" t="s">
        <v>108</v>
      </c>
      <c r="CT357" s="29" t="s">
        <v>3156</v>
      </c>
      <c r="CU357" s="5" t="s">
        <v>108</v>
      </c>
      <c r="CV357" s="5" t="s">
        <v>108</v>
      </c>
      <c r="CW357" s="5" t="s">
        <v>3157</v>
      </c>
      <c r="CX357" s="5" t="s">
        <v>108</v>
      </c>
      <c r="CY357" s="13" t="s">
        <v>3158</v>
      </c>
      <c r="CZ357" s="6"/>
      <c r="DA357" s="6"/>
      <c r="DB357" s="6"/>
      <c r="DC357" s="6"/>
      <c r="DD357" s="6"/>
      <c r="DE357" s="6"/>
      <c r="DF357" s="6"/>
      <c r="DG357" s="6"/>
      <c r="DH357" s="6"/>
      <c r="DI357" s="6"/>
    </row>
    <row r="358">
      <c r="A358" s="5" t="s">
        <v>103</v>
      </c>
      <c r="B358" s="5" t="s">
        <v>1501</v>
      </c>
      <c r="C358" s="5" t="s">
        <v>3106</v>
      </c>
      <c r="D358" s="5">
        <v>41704.0</v>
      </c>
      <c r="E358" s="5" t="s">
        <v>1531</v>
      </c>
      <c r="F358" s="5">
        <v>2013.0</v>
      </c>
      <c r="G358" s="5" t="s">
        <v>152</v>
      </c>
      <c r="H358" s="5">
        <v>21.0</v>
      </c>
      <c r="I358" s="5" t="s">
        <v>153</v>
      </c>
      <c r="J358" s="5" t="s">
        <v>110</v>
      </c>
      <c r="K358" s="5" t="s">
        <v>111</v>
      </c>
      <c r="L358" s="5" t="s">
        <v>108</v>
      </c>
      <c r="M358" s="5" t="s">
        <v>112</v>
      </c>
      <c r="N358" s="5">
        <v>2.0</v>
      </c>
      <c r="O358" s="29" t="s">
        <v>3159</v>
      </c>
      <c r="P358" s="5" t="s">
        <v>108</v>
      </c>
      <c r="Q358" s="5" t="s">
        <v>3160</v>
      </c>
      <c r="R358" s="5" t="s">
        <v>3161</v>
      </c>
      <c r="S358" s="5" t="s">
        <v>108</v>
      </c>
      <c r="T358" s="5" t="s">
        <v>108</v>
      </c>
      <c r="U358" s="5" t="s">
        <v>108</v>
      </c>
      <c r="V358" s="6"/>
      <c r="W358" s="5">
        <v>1700.0</v>
      </c>
      <c r="X358" s="5">
        <v>2000.0</v>
      </c>
      <c r="Y358" s="5" t="s">
        <v>108</v>
      </c>
      <c r="Z358" s="5" t="s">
        <v>170</v>
      </c>
      <c r="AA358" s="5" t="s">
        <v>550</v>
      </c>
      <c r="AB358" s="5">
        <v>100.0</v>
      </c>
      <c r="AC358" s="5" t="s">
        <v>3154</v>
      </c>
      <c r="AD358" s="5" t="s">
        <v>2202</v>
      </c>
      <c r="AE358" s="5" t="s">
        <v>108</v>
      </c>
      <c r="AF358" s="5" t="s">
        <v>108</v>
      </c>
      <c r="AG358" s="5" t="s">
        <v>108</v>
      </c>
      <c r="AH358" s="5">
        <v>20.0</v>
      </c>
      <c r="AI358" s="28">
        <f t="shared" si="88"/>
        <v>274.32</v>
      </c>
      <c r="AJ358" s="22">
        <v>900.0</v>
      </c>
      <c r="AK358" s="24">
        <f t="shared" si="89"/>
        <v>300</v>
      </c>
      <c r="AL358" s="5" t="s">
        <v>108</v>
      </c>
      <c r="AM358" s="5">
        <v>1.0</v>
      </c>
      <c r="AN358" s="5">
        <v>7.0</v>
      </c>
      <c r="AO358" s="5" t="s">
        <v>108</v>
      </c>
      <c r="AP358" s="5" t="s">
        <v>108</v>
      </c>
      <c r="AQ358" s="5" t="s">
        <v>108</v>
      </c>
      <c r="AR358" s="5" t="s">
        <v>108</v>
      </c>
      <c r="AS358" s="5" t="s">
        <v>108</v>
      </c>
      <c r="AT358" s="5" t="s">
        <v>108</v>
      </c>
      <c r="AU358" s="5" t="s">
        <v>108</v>
      </c>
      <c r="AV358" s="5" t="s">
        <v>108</v>
      </c>
      <c r="AW358" s="5" t="s">
        <v>119</v>
      </c>
      <c r="AX358" s="5" t="s">
        <v>108</v>
      </c>
      <c r="AY358" s="5" t="s">
        <v>108</v>
      </c>
      <c r="AZ358" s="5" t="s">
        <v>108</v>
      </c>
      <c r="BA358" s="5" t="s">
        <v>108</v>
      </c>
      <c r="BB358" s="5" t="s">
        <v>108</v>
      </c>
      <c r="BC358" s="5" t="s">
        <v>108</v>
      </c>
      <c r="BD358" s="5" t="s">
        <v>108</v>
      </c>
      <c r="BE358" s="5" t="s">
        <v>108</v>
      </c>
      <c r="BF358" s="5" t="s">
        <v>108</v>
      </c>
      <c r="BG358" s="5" t="s">
        <v>108</v>
      </c>
      <c r="BH358" s="5" t="s">
        <v>108</v>
      </c>
      <c r="BI358" s="5" t="s">
        <v>108</v>
      </c>
      <c r="BJ358" s="5" t="s">
        <v>108</v>
      </c>
      <c r="BK358" s="5" t="s">
        <v>108</v>
      </c>
      <c r="BL358" s="5" t="s">
        <v>108</v>
      </c>
      <c r="BM358" s="5" t="s">
        <v>108</v>
      </c>
      <c r="BN358" s="5" t="s">
        <v>108</v>
      </c>
      <c r="BO358" s="5" t="s">
        <v>108</v>
      </c>
      <c r="BP358" s="5" t="s">
        <v>108</v>
      </c>
      <c r="BQ358" s="5" t="s">
        <v>108</v>
      </c>
      <c r="BR358" s="5" t="s">
        <v>108</v>
      </c>
      <c r="BS358" s="5" t="s">
        <v>108</v>
      </c>
      <c r="BT358" s="5" t="s">
        <v>108</v>
      </c>
      <c r="BU358" s="5" t="s">
        <v>3162</v>
      </c>
      <c r="BV358" s="5" t="s">
        <v>108</v>
      </c>
      <c r="BW358" s="5" t="s">
        <v>108</v>
      </c>
      <c r="BX358" s="5" t="s">
        <v>122</v>
      </c>
      <c r="BY358" s="10" t="s">
        <v>108</v>
      </c>
      <c r="BZ358" s="10" t="s">
        <v>108</v>
      </c>
      <c r="CA358" s="5" t="s">
        <v>108</v>
      </c>
      <c r="CB358" s="5" t="s">
        <v>108</v>
      </c>
      <c r="CC358" s="5" t="s">
        <v>108</v>
      </c>
      <c r="CD358" s="5" t="s">
        <v>108</v>
      </c>
      <c r="CE358" s="5" t="s">
        <v>108</v>
      </c>
      <c r="CF358" s="5" t="s">
        <v>108</v>
      </c>
      <c r="CG358" s="5" t="s">
        <v>108</v>
      </c>
      <c r="CH358" s="5" t="s">
        <v>108</v>
      </c>
      <c r="CI358" s="5" t="s">
        <v>108</v>
      </c>
      <c r="CJ358" s="5" t="s">
        <v>108</v>
      </c>
      <c r="CK358" s="5" t="s">
        <v>108</v>
      </c>
      <c r="CL358" s="5" t="s">
        <v>108</v>
      </c>
      <c r="CM358" s="5" t="s">
        <v>108</v>
      </c>
      <c r="CN358" s="5" t="s">
        <v>108</v>
      </c>
      <c r="CO358" s="5" t="s">
        <v>108</v>
      </c>
      <c r="CP358" s="5" t="s">
        <v>108</v>
      </c>
      <c r="CQ358" s="5" t="s">
        <v>108</v>
      </c>
      <c r="CR358" s="5" t="s">
        <v>108</v>
      </c>
      <c r="CS358" s="5" t="s">
        <v>108</v>
      </c>
      <c r="CT358" s="29" t="s">
        <v>3163</v>
      </c>
      <c r="CU358" s="5" t="s">
        <v>108</v>
      </c>
      <c r="CV358" s="5" t="s">
        <v>108</v>
      </c>
      <c r="CW358" s="5" t="s">
        <v>108</v>
      </c>
      <c r="CX358" s="5" t="s">
        <v>108</v>
      </c>
      <c r="CY358" s="13" t="s">
        <v>3164</v>
      </c>
      <c r="CZ358" s="6"/>
      <c r="DA358" s="6"/>
      <c r="DB358" s="6"/>
      <c r="DC358" s="6"/>
      <c r="DD358" s="6"/>
      <c r="DE358" s="6"/>
      <c r="DF358" s="6"/>
      <c r="DG358" s="6"/>
      <c r="DH358" s="6"/>
      <c r="DI358" s="6"/>
    </row>
    <row r="359">
      <c r="A359" s="5" t="s">
        <v>103</v>
      </c>
      <c r="B359" s="5" t="s">
        <v>1501</v>
      </c>
      <c r="C359" s="5" t="s">
        <v>3106</v>
      </c>
      <c r="D359" s="5">
        <v>45813.0</v>
      </c>
      <c r="E359" s="5" t="s">
        <v>3150</v>
      </c>
      <c r="F359" s="5">
        <v>2014.0</v>
      </c>
      <c r="G359" s="5" t="s">
        <v>152</v>
      </c>
      <c r="H359" s="5">
        <v>7.0</v>
      </c>
      <c r="I359" s="5" t="s">
        <v>153</v>
      </c>
      <c r="J359" s="5" t="s">
        <v>127</v>
      </c>
      <c r="K359" s="5" t="s">
        <v>328</v>
      </c>
      <c r="L359" s="5" t="s">
        <v>202</v>
      </c>
      <c r="M359" s="5" t="s">
        <v>108</v>
      </c>
      <c r="N359" s="5">
        <v>1.0</v>
      </c>
      <c r="O359" s="29" t="s">
        <v>3165</v>
      </c>
      <c r="P359" s="5" t="s">
        <v>3166</v>
      </c>
      <c r="Q359" s="5" t="s">
        <v>3167</v>
      </c>
      <c r="R359" s="5" t="s">
        <v>3168</v>
      </c>
      <c r="S359" s="5" t="s">
        <v>108</v>
      </c>
      <c r="T359" s="5">
        <v>45.606248</v>
      </c>
      <c r="U359" s="5">
        <v>-123.56549</v>
      </c>
      <c r="V359" s="6"/>
      <c r="W359" s="5">
        <v>1708.0</v>
      </c>
      <c r="X359" s="5">
        <v>1907.0</v>
      </c>
      <c r="Y359" s="5" t="s">
        <v>108</v>
      </c>
      <c r="Z359" s="5" t="s">
        <v>108</v>
      </c>
      <c r="AA359" s="5" t="s">
        <v>144</v>
      </c>
      <c r="AB359" s="5">
        <v>85.0</v>
      </c>
      <c r="AC359" s="5" t="s">
        <v>287</v>
      </c>
      <c r="AD359" s="5" t="s">
        <v>108</v>
      </c>
      <c r="AE359" s="5" t="s">
        <v>108</v>
      </c>
      <c r="AF359" s="5" t="s">
        <v>108</v>
      </c>
      <c r="AG359" s="5" t="s">
        <v>108</v>
      </c>
      <c r="AH359" s="6">
        <f>(10/60)+2+(3*(10/60)*(10/60))+5+2</f>
        <v>9.25</v>
      </c>
      <c r="AI359" s="28">
        <f t="shared" si="88"/>
        <v>402.336</v>
      </c>
      <c r="AJ359" s="8">
        <f>5280/4</f>
        <v>1320</v>
      </c>
      <c r="AK359" s="24">
        <f t="shared" si="89"/>
        <v>440</v>
      </c>
      <c r="AL359" s="5" t="s">
        <v>108</v>
      </c>
      <c r="AM359" s="5" t="s">
        <v>108</v>
      </c>
      <c r="AN359" s="5" t="s">
        <v>108</v>
      </c>
      <c r="AO359" s="5" t="s">
        <v>108</v>
      </c>
      <c r="AP359" s="5" t="s">
        <v>108</v>
      </c>
      <c r="AQ359" s="5" t="s">
        <v>108</v>
      </c>
      <c r="AR359" s="5" t="s">
        <v>108</v>
      </c>
      <c r="AS359" s="5" t="s">
        <v>108</v>
      </c>
      <c r="AT359" s="5" t="s">
        <v>108</v>
      </c>
      <c r="AU359" s="5" t="s">
        <v>108</v>
      </c>
      <c r="AV359" s="5" t="s">
        <v>108</v>
      </c>
      <c r="AW359" s="5" t="s">
        <v>108</v>
      </c>
      <c r="AX359" s="5" t="s">
        <v>108</v>
      </c>
      <c r="AY359" s="5" t="s">
        <v>108</v>
      </c>
      <c r="AZ359" s="5" t="s">
        <v>108</v>
      </c>
      <c r="BA359" s="5" t="s">
        <v>108</v>
      </c>
      <c r="BB359" s="5" t="s">
        <v>108</v>
      </c>
      <c r="BC359" s="5" t="s">
        <v>108</v>
      </c>
      <c r="BD359" s="5" t="s">
        <v>108</v>
      </c>
      <c r="BE359" s="5" t="s">
        <v>108</v>
      </c>
      <c r="BF359" s="5" t="s">
        <v>108</v>
      </c>
      <c r="BG359" s="5" t="s">
        <v>108</v>
      </c>
      <c r="BH359" s="5" t="s">
        <v>108</v>
      </c>
      <c r="BI359" s="5" t="s">
        <v>108</v>
      </c>
      <c r="BJ359" s="5" t="s">
        <v>108</v>
      </c>
      <c r="BK359" s="5" t="s">
        <v>108</v>
      </c>
      <c r="BL359" s="5" t="s">
        <v>108</v>
      </c>
      <c r="BM359" s="5" t="s">
        <v>108</v>
      </c>
      <c r="BN359" s="5" t="s">
        <v>108</v>
      </c>
      <c r="BO359" s="5" t="s">
        <v>108</v>
      </c>
      <c r="BP359" s="5" t="s">
        <v>108</v>
      </c>
      <c r="BQ359" s="5" t="s">
        <v>108</v>
      </c>
      <c r="BR359" s="5" t="s">
        <v>108</v>
      </c>
      <c r="BS359" s="5" t="s">
        <v>108</v>
      </c>
      <c r="BT359" s="5" t="s">
        <v>108</v>
      </c>
      <c r="BU359" s="5" t="s">
        <v>108</v>
      </c>
      <c r="BV359" s="5" t="s">
        <v>108</v>
      </c>
      <c r="BW359" s="5" t="s">
        <v>108</v>
      </c>
      <c r="BX359" s="5" t="s">
        <v>108</v>
      </c>
      <c r="BY359" s="10" t="s">
        <v>108</v>
      </c>
      <c r="BZ359" s="10" t="s">
        <v>108</v>
      </c>
      <c r="CA359" s="5" t="s">
        <v>3169</v>
      </c>
      <c r="CB359" s="5" t="s">
        <v>108</v>
      </c>
      <c r="CC359" s="5" t="s">
        <v>108</v>
      </c>
      <c r="CD359" s="5" t="s">
        <v>108</v>
      </c>
      <c r="CE359" s="5" t="s">
        <v>108</v>
      </c>
      <c r="CF359" s="5" t="s">
        <v>108</v>
      </c>
      <c r="CG359" s="5" t="s">
        <v>108</v>
      </c>
      <c r="CH359" s="5" t="s">
        <v>108</v>
      </c>
      <c r="CI359" s="5" t="s">
        <v>108</v>
      </c>
      <c r="CJ359" s="5" t="s">
        <v>108</v>
      </c>
      <c r="CK359" s="5" t="s">
        <v>108</v>
      </c>
      <c r="CL359" s="5" t="s">
        <v>108</v>
      </c>
      <c r="CM359" s="5" t="s">
        <v>108</v>
      </c>
      <c r="CN359" s="5" t="s">
        <v>108</v>
      </c>
      <c r="CO359" s="5" t="s">
        <v>108</v>
      </c>
      <c r="CP359" s="5" t="s">
        <v>108</v>
      </c>
      <c r="CQ359" s="5" t="s">
        <v>108</v>
      </c>
      <c r="CR359" s="5" t="s">
        <v>108</v>
      </c>
      <c r="CS359" s="5" t="s">
        <v>108</v>
      </c>
      <c r="CT359" s="29" t="s">
        <v>3170</v>
      </c>
      <c r="CU359" s="5" t="s">
        <v>108</v>
      </c>
      <c r="CV359" s="5" t="s">
        <v>108</v>
      </c>
      <c r="CW359" s="5" t="s">
        <v>108</v>
      </c>
      <c r="CX359" s="5" t="s">
        <v>108</v>
      </c>
      <c r="CY359" s="13" t="s">
        <v>3171</v>
      </c>
      <c r="CZ359" s="6"/>
      <c r="DA359" s="6"/>
      <c r="DB359" s="6"/>
      <c r="DC359" s="6"/>
      <c r="DD359" s="6"/>
      <c r="DE359" s="6"/>
      <c r="DF359" s="6"/>
      <c r="DG359" s="6"/>
      <c r="DH359" s="6"/>
      <c r="DI359" s="6"/>
    </row>
    <row r="360">
      <c r="A360" s="5" t="s">
        <v>103</v>
      </c>
      <c r="B360" s="5" t="s">
        <v>1501</v>
      </c>
      <c r="C360" s="5" t="s">
        <v>3172</v>
      </c>
      <c r="D360" s="5">
        <v>15744.0</v>
      </c>
      <c r="E360" s="5" t="s">
        <v>106</v>
      </c>
      <c r="F360" s="5">
        <v>1974.0</v>
      </c>
      <c r="G360" s="5" t="s">
        <v>200</v>
      </c>
      <c r="H360" s="5" t="s">
        <v>108</v>
      </c>
      <c r="I360" s="5" t="s">
        <v>153</v>
      </c>
      <c r="J360" s="5" t="s">
        <v>127</v>
      </c>
      <c r="K360" s="5" t="s">
        <v>202</v>
      </c>
      <c r="L360" s="5" t="s">
        <v>108</v>
      </c>
      <c r="M360" s="5" t="s">
        <v>3173</v>
      </c>
      <c r="N360" s="5">
        <v>30.0</v>
      </c>
      <c r="O360" s="29" t="s">
        <v>3174</v>
      </c>
      <c r="P360" s="5" t="s">
        <v>3175</v>
      </c>
      <c r="Q360" s="5" t="s">
        <v>3176</v>
      </c>
      <c r="R360" s="5" t="s">
        <v>3177</v>
      </c>
      <c r="S360" s="5" t="s">
        <v>3178</v>
      </c>
      <c r="T360" s="5">
        <v>45.370831</v>
      </c>
      <c r="U360" s="5">
        <v>-118.557677</v>
      </c>
      <c r="V360" s="6"/>
      <c r="W360" s="5">
        <v>4180.0</v>
      </c>
      <c r="X360" s="5">
        <v>2200.0</v>
      </c>
      <c r="Y360" s="5" t="s">
        <v>108</v>
      </c>
      <c r="Z360" s="5" t="s">
        <v>264</v>
      </c>
      <c r="AA360" s="5" t="s">
        <v>108</v>
      </c>
      <c r="AB360" s="5" t="s">
        <v>108</v>
      </c>
      <c r="AC360" s="5" t="s">
        <v>572</v>
      </c>
      <c r="AD360" s="5" t="s">
        <v>108</v>
      </c>
      <c r="AE360" s="5" t="s">
        <v>108</v>
      </c>
      <c r="AF360" s="5" t="s">
        <v>108</v>
      </c>
      <c r="AG360" s="5" t="s">
        <v>108</v>
      </c>
      <c r="AH360" s="5">
        <v>60.0</v>
      </c>
      <c r="AI360" s="15" t="s">
        <v>108</v>
      </c>
      <c r="AJ360" s="22" t="s">
        <v>108</v>
      </c>
      <c r="AK360" s="25" t="s">
        <v>108</v>
      </c>
      <c r="AL360" s="5" t="s">
        <v>108</v>
      </c>
      <c r="AM360" s="5" t="s">
        <v>108</v>
      </c>
      <c r="AN360" s="5" t="s">
        <v>108</v>
      </c>
      <c r="AO360" s="5" t="s">
        <v>108</v>
      </c>
      <c r="AP360" s="5" t="s">
        <v>108</v>
      </c>
      <c r="AQ360" s="5" t="s">
        <v>108</v>
      </c>
      <c r="AR360" s="5" t="s">
        <v>108</v>
      </c>
      <c r="AS360" s="5" t="s">
        <v>108</v>
      </c>
      <c r="AT360" s="5" t="s">
        <v>108</v>
      </c>
      <c r="AU360" s="5" t="s">
        <v>108</v>
      </c>
      <c r="AV360" s="5" t="s">
        <v>108</v>
      </c>
      <c r="AW360" s="5" t="s">
        <v>108</v>
      </c>
      <c r="AX360" s="5" t="s">
        <v>108</v>
      </c>
      <c r="AY360" s="5" t="s">
        <v>108</v>
      </c>
      <c r="AZ360" s="5" t="s">
        <v>108</v>
      </c>
      <c r="BA360" s="5" t="s">
        <v>108</v>
      </c>
      <c r="BB360" s="5" t="s">
        <v>108</v>
      </c>
      <c r="BC360" s="5" t="s">
        <v>108</v>
      </c>
      <c r="BD360" s="5" t="s">
        <v>108</v>
      </c>
      <c r="BE360" s="5" t="s">
        <v>108</v>
      </c>
      <c r="BF360" s="5" t="s">
        <v>108</v>
      </c>
      <c r="BG360" s="5" t="s">
        <v>108</v>
      </c>
      <c r="BH360" s="5" t="s">
        <v>108</v>
      </c>
      <c r="BI360" s="5" t="s">
        <v>108</v>
      </c>
      <c r="BJ360" s="5" t="s">
        <v>108</v>
      </c>
      <c r="BK360" s="5" t="s">
        <v>108</v>
      </c>
      <c r="BL360" s="5" t="s">
        <v>108</v>
      </c>
      <c r="BM360" s="5" t="s">
        <v>108</v>
      </c>
      <c r="BN360" s="5" t="s">
        <v>108</v>
      </c>
      <c r="BO360" s="5" t="s">
        <v>108</v>
      </c>
      <c r="BP360" s="5" t="s">
        <v>108</v>
      </c>
      <c r="BQ360" s="5" t="s">
        <v>108</v>
      </c>
      <c r="BR360" s="5" t="s">
        <v>108</v>
      </c>
      <c r="BS360" s="5" t="s">
        <v>108</v>
      </c>
      <c r="BT360" s="5" t="s">
        <v>108</v>
      </c>
      <c r="BU360" s="5" t="s">
        <v>3179</v>
      </c>
      <c r="BV360" s="5" t="s">
        <v>108</v>
      </c>
      <c r="BW360" s="5" t="s">
        <v>108</v>
      </c>
      <c r="BX360" s="5" t="s">
        <v>108</v>
      </c>
      <c r="BY360" s="10" t="s">
        <v>108</v>
      </c>
      <c r="BZ360" s="10" t="s">
        <v>108</v>
      </c>
      <c r="CA360" s="5" t="s">
        <v>2610</v>
      </c>
      <c r="CB360" s="5" t="s">
        <v>108</v>
      </c>
      <c r="CC360" s="5" t="s">
        <v>108</v>
      </c>
      <c r="CD360" s="5" t="s">
        <v>108</v>
      </c>
      <c r="CE360" s="5" t="s">
        <v>108</v>
      </c>
      <c r="CF360" s="5" t="s">
        <v>108</v>
      </c>
      <c r="CG360" s="5" t="s">
        <v>108</v>
      </c>
      <c r="CH360" s="5" t="s">
        <v>108</v>
      </c>
      <c r="CI360" s="5" t="s">
        <v>108</v>
      </c>
      <c r="CJ360" s="5" t="s">
        <v>108</v>
      </c>
      <c r="CK360" s="5" t="s">
        <v>108</v>
      </c>
      <c r="CL360" s="5" t="s">
        <v>108</v>
      </c>
      <c r="CM360" s="5" t="s">
        <v>108</v>
      </c>
      <c r="CN360" s="5" t="s">
        <v>108</v>
      </c>
      <c r="CO360" s="5" t="s">
        <v>108</v>
      </c>
      <c r="CP360" s="5" t="s">
        <v>108</v>
      </c>
      <c r="CQ360" s="5" t="s">
        <v>108</v>
      </c>
      <c r="CR360" s="5" t="s">
        <v>108</v>
      </c>
      <c r="CS360" s="5" t="s">
        <v>108</v>
      </c>
      <c r="CT360" s="29" t="s">
        <v>3180</v>
      </c>
      <c r="CU360" s="5" t="s">
        <v>121</v>
      </c>
      <c r="CV360" s="5" t="s">
        <v>108</v>
      </c>
      <c r="CW360" s="5" t="s">
        <v>108</v>
      </c>
      <c r="CX360" s="5" t="s">
        <v>108</v>
      </c>
      <c r="CY360" s="13" t="s">
        <v>3181</v>
      </c>
      <c r="CZ360" s="6"/>
      <c r="DA360" s="6"/>
      <c r="DB360" s="6"/>
      <c r="DC360" s="6"/>
      <c r="DD360" s="6"/>
      <c r="DE360" s="6"/>
      <c r="DF360" s="6"/>
      <c r="DG360" s="6"/>
      <c r="DH360" s="6"/>
      <c r="DI360" s="6"/>
    </row>
    <row r="361">
      <c r="A361" s="5" t="s">
        <v>103</v>
      </c>
      <c r="B361" s="5" t="s">
        <v>1501</v>
      </c>
      <c r="C361" s="5" t="s">
        <v>3172</v>
      </c>
      <c r="D361" s="5">
        <v>695.0</v>
      </c>
      <c r="E361" s="5" t="s">
        <v>108</v>
      </c>
      <c r="F361" s="5">
        <v>1975.0</v>
      </c>
      <c r="G361" s="5" t="s">
        <v>138</v>
      </c>
      <c r="H361" s="5" t="s">
        <v>108</v>
      </c>
      <c r="I361" s="5" t="s">
        <v>139</v>
      </c>
      <c r="J361" s="5" t="s">
        <v>110</v>
      </c>
      <c r="K361" s="5" t="s">
        <v>111</v>
      </c>
      <c r="L361" s="5" t="s">
        <v>108</v>
      </c>
      <c r="M361" s="5" t="s">
        <v>140</v>
      </c>
      <c r="N361" s="5">
        <v>1.0</v>
      </c>
      <c r="O361" s="29" t="s">
        <v>3182</v>
      </c>
      <c r="P361" s="5" t="s">
        <v>3183</v>
      </c>
      <c r="Q361" s="5" t="s">
        <v>3176</v>
      </c>
      <c r="R361" s="5" t="s">
        <v>3184</v>
      </c>
      <c r="S361" s="5" t="s">
        <v>3176</v>
      </c>
      <c r="T361" s="5" t="s">
        <v>108</v>
      </c>
      <c r="U361" s="5" t="s">
        <v>108</v>
      </c>
      <c r="V361" s="5" t="s">
        <v>108</v>
      </c>
      <c r="W361" s="5" t="s">
        <v>108</v>
      </c>
      <c r="X361" s="5" t="s">
        <v>108</v>
      </c>
      <c r="Y361" s="5" t="s">
        <v>108</v>
      </c>
      <c r="Z361" s="5" t="s">
        <v>170</v>
      </c>
      <c r="AA361" s="5" t="s">
        <v>108</v>
      </c>
      <c r="AB361" s="5" t="s">
        <v>108</v>
      </c>
      <c r="AC361" s="5" t="s">
        <v>3185</v>
      </c>
      <c r="AD361" s="5" t="s">
        <v>108</v>
      </c>
      <c r="AE361" s="5" t="s">
        <v>108</v>
      </c>
      <c r="AF361" s="5" t="s">
        <v>108</v>
      </c>
      <c r="AG361" s="5" t="s">
        <v>108</v>
      </c>
      <c r="AH361" s="5">
        <v>15.0</v>
      </c>
      <c r="AI361" s="28">
        <f t="shared" ref="AI361:AI365" si="90">CONVERT(AJ361, "ft", "m")</f>
        <v>402.336</v>
      </c>
      <c r="AJ361" s="8">
        <f>5280/4</f>
        <v>1320</v>
      </c>
      <c r="AK361" s="24">
        <f t="shared" ref="AK361:AK365" si="91">CONVERT(AJ361, "ft", "yd")</f>
        <v>440</v>
      </c>
      <c r="AL361" s="5" t="s">
        <v>108</v>
      </c>
      <c r="AM361" s="5">
        <v>1.0</v>
      </c>
      <c r="AN361" s="5" t="s">
        <v>108</v>
      </c>
      <c r="AO361" s="5" t="s">
        <v>108</v>
      </c>
      <c r="AP361" s="5" t="s">
        <v>108</v>
      </c>
      <c r="AQ361" s="5" t="s">
        <v>108</v>
      </c>
      <c r="AR361" s="5" t="s">
        <v>108</v>
      </c>
      <c r="AS361" s="5" t="s">
        <v>108</v>
      </c>
      <c r="AT361" s="5" t="s">
        <v>108</v>
      </c>
      <c r="AU361" s="5" t="s">
        <v>108</v>
      </c>
      <c r="AV361" s="5" t="s">
        <v>108</v>
      </c>
      <c r="AW361" s="5" t="s">
        <v>173</v>
      </c>
      <c r="AX361" s="5" t="s">
        <v>108</v>
      </c>
      <c r="AY361" s="5" t="s">
        <v>108</v>
      </c>
      <c r="AZ361" s="5" t="s">
        <v>108</v>
      </c>
      <c r="BA361" s="5" t="s">
        <v>108</v>
      </c>
      <c r="BB361" s="5" t="s">
        <v>108</v>
      </c>
      <c r="BC361" s="5" t="s">
        <v>108</v>
      </c>
      <c r="BD361" s="5" t="s">
        <v>108</v>
      </c>
      <c r="BE361" s="5" t="s">
        <v>108</v>
      </c>
      <c r="BF361" s="5" t="s">
        <v>108</v>
      </c>
      <c r="BG361" s="5" t="s">
        <v>108</v>
      </c>
      <c r="BH361" s="5" t="s">
        <v>108</v>
      </c>
      <c r="BI361" s="5" t="s">
        <v>108</v>
      </c>
      <c r="BJ361" s="5" t="s">
        <v>108</v>
      </c>
      <c r="BK361" s="5" t="s">
        <v>108</v>
      </c>
      <c r="BL361" s="5" t="s">
        <v>108</v>
      </c>
      <c r="BM361" s="5" t="s">
        <v>108</v>
      </c>
      <c r="BN361" s="5" t="s">
        <v>108</v>
      </c>
      <c r="BO361" s="5" t="s">
        <v>108</v>
      </c>
      <c r="BP361" s="5" t="s">
        <v>108</v>
      </c>
      <c r="BQ361" s="5" t="s">
        <v>108</v>
      </c>
      <c r="BR361" s="5" t="s">
        <v>108</v>
      </c>
      <c r="BS361" s="5" t="s">
        <v>108</v>
      </c>
      <c r="BT361" s="5" t="s">
        <v>108</v>
      </c>
      <c r="BU361" s="5" t="s">
        <v>3186</v>
      </c>
      <c r="BV361" s="5" t="s">
        <v>108</v>
      </c>
      <c r="BW361" s="5" t="s">
        <v>1528</v>
      </c>
      <c r="BX361" s="5" t="s">
        <v>122</v>
      </c>
      <c r="BY361" s="10" t="s">
        <v>108</v>
      </c>
      <c r="BZ361" s="10" t="s">
        <v>108</v>
      </c>
      <c r="CA361" s="5" t="s">
        <v>108</v>
      </c>
      <c r="CB361" s="5" t="s">
        <v>108</v>
      </c>
      <c r="CC361" s="5" t="s">
        <v>108</v>
      </c>
      <c r="CD361" s="5" t="s">
        <v>108</v>
      </c>
      <c r="CE361" s="5" t="s">
        <v>108</v>
      </c>
      <c r="CF361" s="5" t="s">
        <v>108</v>
      </c>
      <c r="CG361" s="5" t="s">
        <v>108</v>
      </c>
      <c r="CH361" s="5" t="s">
        <v>108</v>
      </c>
      <c r="CI361" s="5" t="s">
        <v>108</v>
      </c>
      <c r="CJ361" s="5" t="s">
        <v>108</v>
      </c>
      <c r="CK361" s="5" t="s">
        <v>108</v>
      </c>
      <c r="CL361" s="5" t="s">
        <v>108</v>
      </c>
      <c r="CM361" s="5" t="s">
        <v>108</v>
      </c>
      <c r="CN361" s="5" t="s">
        <v>108</v>
      </c>
      <c r="CO361" s="5" t="s">
        <v>108</v>
      </c>
      <c r="CP361" s="5" t="s">
        <v>108</v>
      </c>
      <c r="CQ361" s="5" t="s">
        <v>108</v>
      </c>
      <c r="CR361" s="5" t="s">
        <v>108</v>
      </c>
      <c r="CS361" s="5" t="s">
        <v>108</v>
      </c>
      <c r="CT361" s="29" t="s">
        <v>3187</v>
      </c>
      <c r="CU361" s="5" t="s">
        <v>108</v>
      </c>
      <c r="CV361" s="5" t="s">
        <v>108</v>
      </c>
      <c r="CW361" s="5" t="s">
        <v>108</v>
      </c>
      <c r="CX361" s="5" t="s">
        <v>108</v>
      </c>
      <c r="CY361" s="13" t="s">
        <v>3188</v>
      </c>
      <c r="CZ361" s="6"/>
      <c r="DA361" s="6"/>
      <c r="DB361" s="6"/>
      <c r="DC361" s="6"/>
      <c r="DD361" s="6"/>
      <c r="DE361" s="6"/>
      <c r="DF361" s="6"/>
      <c r="DG361" s="6"/>
      <c r="DH361" s="6"/>
      <c r="DI361" s="6"/>
    </row>
    <row r="362">
      <c r="A362" s="5" t="s">
        <v>103</v>
      </c>
      <c r="B362" s="5" t="s">
        <v>1501</v>
      </c>
      <c r="C362" s="5" t="s">
        <v>3172</v>
      </c>
      <c r="D362" s="5">
        <v>1635.0</v>
      </c>
      <c r="E362" s="5" t="s">
        <v>108</v>
      </c>
      <c r="F362" s="5">
        <v>1976.0</v>
      </c>
      <c r="G362" s="5" t="s">
        <v>166</v>
      </c>
      <c r="H362" s="5" t="s">
        <v>108</v>
      </c>
      <c r="I362" s="5" t="s">
        <v>153</v>
      </c>
      <c r="J362" s="5" t="s">
        <v>110</v>
      </c>
      <c r="K362" s="5" t="s">
        <v>111</v>
      </c>
      <c r="L362" s="5" t="s">
        <v>108</v>
      </c>
      <c r="M362" s="5" t="s">
        <v>140</v>
      </c>
      <c r="N362" s="5">
        <v>4.0</v>
      </c>
      <c r="O362" s="29" t="s">
        <v>3189</v>
      </c>
      <c r="P362" s="5" t="s">
        <v>3190</v>
      </c>
      <c r="Q362" s="5" t="s">
        <v>3191</v>
      </c>
      <c r="R362" s="5" t="s">
        <v>3192</v>
      </c>
      <c r="S362" s="5" t="s">
        <v>108</v>
      </c>
      <c r="T362" s="5" t="s">
        <v>108</v>
      </c>
      <c r="U362" s="5" t="s">
        <v>108</v>
      </c>
      <c r="V362" s="6"/>
      <c r="W362" s="5" t="s">
        <v>108</v>
      </c>
      <c r="X362" s="5" t="s">
        <v>108</v>
      </c>
      <c r="Y362" s="5" t="s">
        <v>108</v>
      </c>
      <c r="Z362" s="5" t="s">
        <v>820</v>
      </c>
      <c r="AA362" s="5" t="s">
        <v>108</v>
      </c>
      <c r="AB362" s="5" t="s">
        <v>108</v>
      </c>
      <c r="AC362" s="5" t="s">
        <v>1183</v>
      </c>
      <c r="AD362" s="5" t="s">
        <v>406</v>
      </c>
      <c r="AE362" s="5" t="s">
        <v>108</v>
      </c>
      <c r="AF362" s="5" t="s">
        <v>108</v>
      </c>
      <c r="AG362" s="5" t="s">
        <v>108</v>
      </c>
      <c r="AH362" s="5" t="s">
        <v>108</v>
      </c>
      <c r="AI362" s="28">
        <f t="shared" si="90"/>
        <v>198.12</v>
      </c>
      <c r="AJ362" s="8">
        <f>(500+800)/2</f>
        <v>650</v>
      </c>
      <c r="AK362" s="24">
        <f t="shared" si="91"/>
        <v>216.6666667</v>
      </c>
      <c r="AL362" s="5" t="s">
        <v>108</v>
      </c>
      <c r="AM362" s="5">
        <v>1.0</v>
      </c>
      <c r="AN362" s="5">
        <v>7.0</v>
      </c>
      <c r="AO362" s="5" t="s">
        <v>108</v>
      </c>
      <c r="AP362" s="5" t="s">
        <v>108</v>
      </c>
      <c r="AQ362" s="5" t="s">
        <v>108</v>
      </c>
      <c r="AR362" s="5" t="s">
        <v>108</v>
      </c>
      <c r="AS362" s="5" t="s">
        <v>108</v>
      </c>
      <c r="AT362" s="5" t="s">
        <v>108</v>
      </c>
      <c r="AU362" s="5" t="s">
        <v>108</v>
      </c>
      <c r="AV362" s="5" t="s">
        <v>108</v>
      </c>
      <c r="AW362" s="5" t="s">
        <v>561</v>
      </c>
      <c r="AX362" s="5" t="s">
        <v>108</v>
      </c>
      <c r="AY362" s="5" t="s">
        <v>108</v>
      </c>
      <c r="AZ362" s="5" t="s">
        <v>321</v>
      </c>
      <c r="BA362" s="5" t="s">
        <v>108</v>
      </c>
      <c r="BB362" s="5" t="s">
        <v>108</v>
      </c>
      <c r="BC362" s="5" t="s">
        <v>108</v>
      </c>
      <c r="BD362" s="5" t="s">
        <v>108</v>
      </c>
      <c r="BE362" s="5" t="s">
        <v>108</v>
      </c>
      <c r="BF362" s="5" t="s">
        <v>108</v>
      </c>
      <c r="BG362" s="5" t="s">
        <v>108</v>
      </c>
      <c r="BH362" s="5" t="s">
        <v>108</v>
      </c>
      <c r="BI362" s="5" t="s">
        <v>108</v>
      </c>
      <c r="BJ362" s="5" t="s">
        <v>108</v>
      </c>
      <c r="BK362" s="5" t="s">
        <v>108</v>
      </c>
      <c r="BL362" s="5" t="s">
        <v>108</v>
      </c>
      <c r="BM362" s="5" t="s">
        <v>108</v>
      </c>
      <c r="BN362" s="5" t="s">
        <v>108</v>
      </c>
      <c r="BO362" s="5" t="s">
        <v>108</v>
      </c>
      <c r="BP362" s="5" t="s">
        <v>108</v>
      </c>
      <c r="BQ362" s="5" t="s">
        <v>108</v>
      </c>
      <c r="BR362" s="5" t="s">
        <v>121</v>
      </c>
      <c r="BS362" s="5" t="s">
        <v>3193</v>
      </c>
      <c r="BT362" s="5" t="s">
        <v>108</v>
      </c>
      <c r="BU362" s="5" t="s">
        <v>3194</v>
      </c>
      <c r="BV362" s="5" t="s">
        <v>108</v>
      </c>
      <c r="BW362" s="5" t="s">
        <v>1528</v>
      </c>
      <c r="BX362" s="5" t="s">
        <v>122</v>
      </c>
      <c r="BY362" s="10" t="s">
        <v>108</v>
      </c>
      <c r="BZ362" s="10" t="s">
        <v>108</v>
      </c>
      <c r="CA362" s="5" t="s">
        <v>108</v>
      </c>
      <c r="CB362" s="5" t="s">
        <v>108</v>
      </c>
      <c r="CC362" s="5" t="s">
        <v>108</v>
      </c>
      <c r="CD362" s="5" t="s">
        <v>108</v>
      </c>
      <c r="CE362" s="5" t="s">
        <v>108</v>
      </c>
      <c r="CF362" s="5" t="s">
        <v>108</v>
      </c>
      <c r="CG362" s="5" t="s">
        <v>108</v>
      </c>
      <c r="CH362" s="5" t="s">
        <v>108</v>
      </c>
      <c r="CI362" s="5" t="s">
        <v>108</v>
      </c>
      <c r="CJ362" s="5" t="s">
        <v>108</v>
      </c>
      <c r="CK362" s="5" t="s">
        <v>108</v>
      </c>
      <c r="CL362" s="5" t="s">
        <v>108</v>
      </c>
      <c r="CM362" s="5" t="s">
        <v>108</v>
      </c>
      <c r="CN362" s="5" t="s">
        <v>108</v>
      </c>
      <c r="CO362" s="5" t="s">
        <v>108</v>
      </c>
      <c r="CP362" s="5" t="s">
        <v>108</v>
      </c>
      <c r="CQ362" s="5" t="s">
        <v>108</v>
      </c>
      <c r="CR362" s="5" t="s">
        <v>108</v>
      </c>
      <c r="CS362" s="5" t="s">
        <v>108</v>
      </c>
      <c r="CT362" s="29" t="s">
        <v>3195</v>
      </c>
      <c r="CU362" s="5" t="s">
        <v>108</v>
      </c>
      <c r="CV362" s="5" t="s">
        <v>108</v>
      </c>
      <c r="CW362" s="5" t="s">
        <v>108</v>
      </c>
      <c r="CX362" s="5" t="s">
        <v>108</v>
      </c>
      <c r="CY362" s="13" t="s">
        <v>3196</v>
      </c>
      <c r="CZ362" s="6"/>
      <c r="DA362" s="6"/>
      <c r="DB362" s="6"/>
      <c r="DC362" s="6"/>
      <c r="DD362" s="6"/>
      <c r="DE362" s="6"/>
      <c r="DF362" s="6"/>
      <c r="DG362" s="6"/>
      <c r="DH362" s="6"/>
      <c r="DI362" s="6"/>
    </row>
    <row r="363">
      <c r="A363" s="5" t="s">
        <v>103</v>
      </c>
      <c r="B363" s="5" t="s">
        <v>1501</v>
      </c>
      <c r="C363" s="5" t="s">
        <v>3172</v>
      </c>
      <c r="D363" s="5">
        <v>7124.0</v>
      </c>
      <c r="E363" s="5" t="s">
        <v>106</v>
      </c>
      <c r="F363" s="5">
        <v>1976.0</v>
      </c>
      <c r="G363" s="5" t="s">
        <v>166</v>
      </c>
      <c r="H363" s="5">
        <v>30.0</v>
      </c>
      <c r="I363" s="5" t="s">
        <v>153</v>
      </c>
      <c r="J363" s="5" t="s">
        <v>110</v>
      </c>
      <c r="K363" s="5" t="s">
        <v>111</v>
      </c>
      <c r="L363" s="5" t="s">
        <v>108</v>
      </c>
      <c r="M363" s="5" t="s">
        <v>108</v>
      </c>
      <c r="N363" s="5">
        <v>1.0</v>
      </c>
      <c r="O363" s="29" t="s">
        <v>3197</v>
      </c>
      <c r="P363" s="5" t="s">
        <v>108</v>
      </c>
      <c r="Q363" s="5" t="s">
        <v>3198</v>
      </c>
      <c r="R363" s="5" t="s">
        <v>3199</v>
      </c>
      <c r="S363" s="5" t="s">
        <v>3200</v>
      </c>
      <c r="T363" s="5" t="s">
        <v>108</v>
      </c>
      <c r="U363" s="5" t="s">
        <v>108</v>
      </c>
      <c r="V363" s="6"/>
      <c r="W363" s="5" t="s">
        <v>108</v>
      </c>
      <c r="X363" s="5">
        <v>1900.0</v>
      </c>
      <c r="Y363" s="5" t="s">
        <v>108</v>
      </c>
      <c r="Z363" s="5" t="s">
        <v>170</v>
      </c>
      <c r="AA363" s="5" t="s">
        <v>108</v>
      </c>
      <c r="AB363" s="5" t="s">
        <v>108</v>
      </c>
      <c r="AC363" s="5" t="s">
        <v>2617</v>
      </c>
      <c r="AD363" s="5" t="s">
        <v>108</v>
      </c>
      <c r="AE363" s="5" t="s">
        <v>108</v>
      </c>
      <c r="AF363" s="5" t="s">
        <v>108</v>
      </c>
      <c r="AG363" s="5" t="s">
        <v>108</v>
      </c>
      <c r="AH363" s="5" t="s">
        <v>108</v>
      </c>
      <c r="AI363" s="28">
        <f t="shared" si="90"/>
        <v>32.004</v>
      </c>
      <c r="AJ363" s="8">
        <f>35*3</f>
        <v>105</v>
      </c>
      <c r="AK363" s="24">
        <f t="shared" si="91"/>
        <v>35</v>
      </c>
      <c r="AL363" s="5" t="s">
        <v>121</v>
      </c>
      <c r="AM363" s="5">
        <v>1.0</v>
      </c>
      <c r="AN363" s="5" t="s">
        <v>108</v>
      </c>
      <c r="AO363" s="5" t="s">
        <v>108</v>
      </c>
      <c r="AP363" s="5" t="s">
        <v>108</v>
      </c>
      <c r="AQ363" s="5" t="s">
        <v>108</v>
      </c>
      <c r="AR363" s="5" t="s">
        <v>108</v>
      </c>
      <c r="AS363" s="5" t="s">
        <v>108</v>
      </c>
      <c r="AT363" s="5" t="s">
        <v>108</v>
      </c>
      <c r="AU363" s="5" t="s">
        <v>108</v>
      </c>
      <c r="AV363" s="5" t="s">
        <v>108</v>
      </c>
      <c r="AW363" s="5" t="s">
        <v>108</v>
      </c>
      <c r="AX363" s="5" t="s">
        <v>108</v>
      </c>
      <c r="AY363" s="5" t="s">
        <v>108</v>
      </c>
      <c r="AZ363" s="5" t="s">
        <v>108</v>
      </c>
      <c r="BA363" s="5" t="s">
        <v>108</v>
      </c>
      <c r="BB363" s="5" t="s">
        <v>108</v>
      </c>
      <c r="BC363" s="5" t="s">
        <v>108</v>
      </c>
      <c r="BD363" s="5" t="s">
        <v>108</v>
      </c>
      <c r="BE363" s="5" t="s">
        <v>108</v>
      </c>
      <c r="BF363" s="5" t="s">
        <v>108</v>
      </c>
      <c r="BG363" s="5" t="s">
        <v>108</v>
      </c>
      <c r="BH363" s="5" t="s">
        <v>108</v>
      </c>
      <c r="BI363" s="5" t="s">
        <v>108</v>
      </c>
      <c r="BJ363" s="5" t="s">
        <v>108</v>
      </c>
      <c r="BK363" s="5" t="s">
        <v>108</v>
      </c>
      <c r="BL363" s="5" t="s">
        <v>108</v>
      </c>
      <c r="BM363" s="5" t="s">
        <v>108</v>
      </c>
      <c r="BN363" s="5" t="s">
        <v>108</v>
      </c>
      <c r="BO363" s="5" t="s">
        <v>108</v>
      </c>
      <c r="BP363" s="5" t="s">
        <v>108</v>
      </c>
      <c r="BQ363" s="5" t="s">
        <v>108</v>
      </c>
      <c r="BR363" s="5" t="s">
        <v>108</v>
      </c>
      <c r="BS363" s="5" t="s">
        <v>3201</v>
      </c>
      <c r="BT363" s="5" t="s">
        <v>108</v>
      </c>
      <c r="BU363" s="5" t="s">
        <v>108</v>
      </c>
      <c r="BV363" s="5" t="s">
        <v>108</v>
      </c>
      <c r="BW363" s="5" t="s">
        <v>1528</v>
      </c>
      <c r="BX363" s="5" t="s">
        <v>122</v>
      </c>
      <c r="BY363" s="10" t="s">
        <v>108</v>
      </c>
      <c r="BZ363" s="10" t="s">
        <v>108</v>
      </c>
      <c r="CA363" s="5" t="s">
        <v>108</v>
      </c>
      <c r="CB363" s="5" t="s">
        <v>108</v>
      </c>
      <c r="CC363" s="5" t="s">
        <v>108</v>
      </c>
      <c r="CD363" s="5" t="s">
        <v>108</v>
      </c>
      <c r="CE363" s="5" t="s">
        <v>108</v>
      </c>
      <c r="CF363" s="5" t="s">
        <v>108</v>
      </c>
      <c r="CG363" s="5" t="s">
        <v>108</v>
      </c>
      <c r="CH363" s="5" t="s">
        <v>108</v>
      </c>
      <c r="CI363" s="5" t="s">
        <v>108</v>
      </c>
      <c r="CJ363" s="5" t="s">
        <v>108</v>
      </c>
      <c r="CK363" s="5" t="s">
        <v>108</v>
      </c>
      <c r="CL363" s="5" t="s">
        <v>108</v>
      </c>
      <c r="CM363" s="5" t="s">
        <v>108</v>
      </c>
      <c r="CN363" s="5" t="s">
        <v>108</v>
      </c>
      <c r="CO363" s="5" t="s">
        <v>108</v>
      </c>
      <c r="CP363" s="5" t="s">
        <v>108</v>
      </c>
      <c r="CQ363" s="5" t="s">
        <v>108</v>
      </c>
      <c r="CR363" s="5" t="s">
        <v>108</v>
      </c>
      <c r="CS363" s="5" t="s">
        <v>3202</v>
      </c>
      <c r="CT363" s="29" t="s">
        <v>3203</v>
      </c>
      <c r="CU363" s="5" t="s">
        <v>108</v>
      </c>
      <c r="CV363" s="5" t="s">
        <v>108</v>
      </c>
      <c r="CW363" s="5" t="s">
        <v>108</v>
      </c>
      <c r="CX363" s="5" t="s">
        <v>108</v>
      </c>
      <c r="CY363" s="13" t="s">
        <v>3204</v>
      </c>
      <c r="CZ363" s="6"/>
      <c r="DA363" s="6"/>
      <c r="DB363" s="6"/>
      <c r="DC363" s="6"/>
      <c r="DD363" s="6"/>
      <c r="DE363" s="6"/>
      <c r="DF363" s="6"/>
      <c r="DG363" s="6"/>
      <c r="DH363" s="6"/>
      <c r="DI363" s="6"/>
    </row>
    <row r="364">
      <c r="A364" s="5" t="s">
        <v>103</v>
      </c>
      <c r="B364" s="5" t="s">
        <v>1501</v>
      </c>
      <c r="C364" s="5" t="s">
        <v>3172</v>
      </c>
      <c r="D364" s="5">
        <v>10095.0</v>
      </c>
      <c r="E364" s="5" t="s">
        <v>106</v>
      </c>
      <c r="F364" s="5">
        <v>1985.0</v>
      </c>
      <c r="G364" s="5" t="s">
        <v>126</v>
      </c>
      <c r="H364" s="5" t="s">
        <v>108</v>
      </c>
      <c r="I364" s="5" t="s">
        <v>109</v>
      </c>
      <c r="J364" s="5" t="s">
        <v>110</v>
      </c>
      <c r="K364" s="5" t="s">
        <v>111</v>
      </c>
      <c r="L364" s="5" t="s">
        <v>108</v>
      </c>
      <c r="M364" s="5" t="s">
        <v>218</v>
      </c>
      <c r="N364" s="5">
        <v>2.0</v>
      </c>
      <c r="O364" s="29" t="s">
        <v>3205</v>
      </c>
      <c r="P364" s="5" t="s">
        <v>3206</v>
      </c>
      <c r="Q364" s="5" t="s">
        <v>3191</v>
      </c>
      <c r="R364" s="5" t="s">
        <v>2439</v>
      </c>
      <c r="S364" s="5" t="s">
        <v>3207</v>
      </c>
      <c r="T364" s="5" t="s">
        <v>108</v>
      </c>
      <c r="U364" s="5" t="s">
        <v>108</v>
      </c>
      <c r="V364" s="6"/>
      <c r="W364" s="5" t="s">
        <v>108</v>
      </c>
      <c r="X364" s="5">
        <v>130.0</v>
      </c>
      <c r="Y364" s="5" t="s">
        <v>108</v>
      </c>
      <c r="Z364" s="5" t="s">
        <v>3208</v>
      </c>
      <c r="AA364" s="5" t="s">
        <v>108</v>
      </c>
      <c r="AB364" s="5" t="s">
        <v>108</v>
      </c>
      <c r="AC364" s="5" t="s">
        <v>287</v>
      </c>
      <c r="AD364" s="5" t="s">
        <v>108</v>
      </c>
      <c r="AE364" s="5" t="s">
        <v>108</v>
      </c>
      <c r="AF364" s="5" t="s">
        <v>121</v>
      </c>
      <c r="AG364" s="5" t="s">
        <v>108</v>
      </c>
      <c r="AH364" s="5">
        <v>1.5</v>
      </c>
      <c r="AI364" s="28">
        <f t="shared" si="90"/>
        <v>0.6096</v>
      </c>
      <c r="AJ364" s="22">
        <v>2.0</v>
      </c>
      <c r="AK364" s="24">
        <f t="shared" si="91"/>
        <v>0.6666666667</v>
      </c>
      <c r="AL364" s="5" t="s">
        <v>108</v>
      </c>
      <c r="AM364" s="5">
        <v>1.0</v>
      </c>
      <c r="AN364" s="5">
        <v>8.0</v>
      </c>
      <c r="AO364" s="5" t="s">
        <v>108</v>
      </c>
      <c r="AP364" s="5" t="s">
        <v>108</v>
      </c>
      <c r="AQ364" s="5">
        <v>4.0</v>
      </c>
      <c r="AR364" s="5" t="s">
        <v>108</v>
      </c>
      <c r="AS364" s="5" t="s">
        <v>108</v>
      </c>
      <c r="AT364" s="5" t="s">
        <v>108</v>
      </c>
      <c r="AU364" s="5" t="s">
        <v>108</v>
      </c>
      <c r="AV364" s="5" t="s">
        <v>108</v>
      </c>
      <c r="AW364" s="5" t="s">
        <v>1754</v>
      </c>
      <c r="AX364" s="5" t="s">
        <v>108</v>
      </c>
      <c r="AY364" s="5" t="s">
        <v>108</v>
      </c>
      <c r="AZ364" s="5" t="s">
        <v>108</v>
      </c>
      <c r="BA364" s="5" t="s">
        <v>108</v>
      </c>
      <c r="BB364" s="5" t="s">
        <v>3209</v>
      </c>
      <c r="BC364" s="5" t="s">
        <v>2069</v>
      </c>
      <c r="BD364" s="5" t="s">
        <v>108</v>
      </c>
      <c r="BE364" s="5" t="s">
        <v>321</v>
      </c>
      <c r="BF364" s="5" t="s">
        <v>121</v>
      </c>
      <c r="BG364" s="5" t="s">
        <v>108</v>
      </c>
      <c r="BH364" s="5" t="s">
        <v>108</v>
      </c>
      <c r="BI364" s="5" t="s">
        <v>121</v>
      </c>
      <c r="BJ364" s="5" t="s">
        <v>658</v>
      </c>
      <c r="BK364" s="5" t="s">
        <v>1663</v>
      </c>
      <c r="BL364" s="5" t="s">
        <v>321</v>
      </c>
      <c r="BM364" s="5" t="s">
        <v>108</v>
      </c>
      <c r="BN364" s="5" t="s">
        <v>108</v>
      </c>
      <c r="BO364" s="5" t="s">
        <v>108</v>
      </c>
      <c r="BP364" s="5" t="s">
        <v>383</v>
      </c>
      <c r="BQ364" s="5" t="s">
        <v>690</v>
      </c>
      <c r="BR364" s="5" t="s">
        <v>108</v>
      </c>
      <c r="BS364" s="5" t="s">
        <v>3210</v>
      </c>
      <c r="BT364" s="5" t="s">
        <v>108</v>
      </c>
      <c r="BU364" s="5" t="s">
        <v>3211</v>
      </c>
      <c r="BV364" s="5" t="s">
        <v>108</v>
      </c>
      <c r="BW364" s="5" t="s">
        <v>1358</v>
      </c>
      <c r="BX364" s="5" t="s">
        <v>122</v>
      </c>
      <c r="BY364" s="10" t="s">
        <v>108</v>
      </c>
      <c r="BZ364" s="10" t="s">
        <v>108</v>
      </c>
      <c r="CA364" s="5" t="s">
        <v>108</v>
      </c>
      <c r="CB364" s="5" t="s">
        <v>108</v>
      </c>
      <c r="CC364" s="5" t="s">
        <v>108</v>
      </c>
      <c r="CD364" s="5" t="s">
        <v>108</v>
      </c>
      <c r="CE364" s="5" t="s">
        <v>108</v>
      </c>
      <c r="CF364" s="5" t="s">
        <v>108</v>
      </c>
      <c r="CG364" s="5" t="s">
        <v>108</v>
      </c>
      <c r="CH364" s="5" t="s">
        <v>108</v>
      </c>
      <c r="CI364" s="5" t="s">
        <v>108</v>
      </c>
      <c r="CJ364" s="5" t="s">
        <v>108</v>
      </c>
      <c r="CK364" s="5" t="s">
        <v>108</v>
      </c>
      <c r="CL364" s="5" t="s">
        <v>108</v>
      </c>
      <c r="CM364" s="5" t="s">
        <v>108</v>
      </c>
      <c r="CN364" s="5" t="s">
        <v>108</v>
      </c>
      <c r="CO364" s="5" t="s">
        <v>108</v>
      </c>
      <c r="CP364" s="5" t="s">
        <v>108</v>
      </c>
      <c r="CQ364" s="5" t="s">
        <v>108</v>
      </c>
      <c r="CR364" s="5" t="s">
        <v>108</v>
      </c>
      <c r="CS364" s="5" t="s">
        <v>108</v>
      </c>
      <c r="CT364" s="29" t="s">
        <v>3212</v>
      </c>
      <c r="CU364" s="5" t="s">
        <v>108</v>
      </c>
      <c r="CV364" s="5" t="s">
        <v>121</v>
      </c>
      <c r="CW364" s="5" t="s">
        <v>108</v>
      </c>
      <c r="CX364" s="5" t="s">
        <v>108</v>
      </c>
      <c r="CY364" s="13" t="s">
        <v>3213</v>
      </c>
      <c r="CZ364" s="6"/>
      <c r="DA364" s="6"/>
      <c r="DB364" s="6"/>
      <c r="DC364" s="6"/>
      <c r="DD364" s="6"/>
      <c r="DE364" s="6"/>
      <c r="DF364" s="6"/>
      <c r="DG364" s="6"/>
      <c r="DH364" s="6"/>
      <c r="DI364" s="6"/>
    </row>
    <row r="365">
      <c r="A365" s="5" t="s">
        <v>103</v>
      </c>
      <c r="B365" s="5" t="s">
        <v>1501</v>
      </c>
      <c r="C365" s="5" t="s">
        <v>3172</v>
      </c>
      <c r="D365" s="5">
        <v>694.0</v>
      </c>
      <c r="E365" s="5" t="s">
        <v>108</v>
      </c>
      <c r="F365" s="5">
        <v>1991.0</v>
      </c>
      <c r="G365" s="5" t="s">
        <v>152</v>
      </c>
      <c r="H365" s="5" t="s">
        <v>108</v>
      </c>
      <c r="I365" s="5" t="s">
        <v>153</v>
      </c>
      <c r="J365" s="5" t="s">
        <v>110</v>
      </c>
      <c r="K365" s="5" t="s">
        <v>111</v>
      </c>
      <c r="L365" s="5" t="s">
        <v>108</v>
      </c>
      <c r="M365" s="5" t="s">
        <v>112</v>
      </c>
      <c r="N365" s="5" t="s">
        <v>108</v>
      </c>
      <c r="O365" s="29" t="s">
        <v>3214</v>
      </c>
      <c r="P365" s="5" t="s">
        <v>3215</v>
      </c>
      <c r="Q365" s="5" t="s">
        <v>3216</v>
      </c>
      <c r="R365" s="5" t="s">
        <v>2439</v>
      </c>
      <c r="S365" s="5" t="s">
        <v>3178</v>
      </c>
      <c r="T365" s="5">
        <v>45.601602</v>
      </c>
      <c r="U365" s="5">
        <v>-118.50791</v>
      </c>
      <c r="V365" s="6"/>
      <c r="W365" s="5">
        <v>3584.0</v>
      </c>
      <c r="X365" s="5" t="s">
        <v>108</v>
      </c>
      <c r="Y365" s="5" t="s">
        <v>108</v>
      </c>
      <c r="Z365" s="5" t="s">
        <v>170</v>
      </c>
      <c r="AA365" s="5" t="s">
        <v>108</v>
      </c>
      <c r="AB365" s="5" t="s">
        <v>108</v>
      </c>
      <c r="AC365" s="5" t="s">
        <v>3217</v>
      </c>
      <c r="AD365" s="5" t="s">
        <v>406</v>
      </c>
      <c r="AE365" s="5" t="s">
        <v>108</v>
      </c>
      <c r="AF365" s="5" t="s">
        <v>108</v>
      </c>
      <c r="AG365" s="5" t="s">
        <v>108</v>
      </c>
      <c r="AH365" s="5">
        <v>7.0</v>
      </c>
      <c r="AI365" s="28">
        <f t="shared" si="90"/>
        <v>804.672</v>
      </c>
      <c r="AJ365" s="8">
        <f>5280/2</f>
        <v>2640</v>
      </c>
      <c r="AK365" s="24">
        <f t="shared" si="91"/>
        <v>880</v>
      </c>
      <c r="AL365" s="5" t="s">
        <v>108</v>
      </c>
      <c r="AM365" s="5">
        <v>1.0</v>
      </c>
      <c r="AN365" s="5">
        <v>7.0</v>
      </c>
      <c r="AO365" s="5" t="s">
        <v>108</v>
      </c>
      <c r="AP365" s="5" t="s">
        <v>108</v>
      </c>
      <c r="AQ365" s="5" t="s">
        <v>108</v>
      </c>
      <c r="AR365" s="5" t="s">
        <v>108</v>
      </c>
      <c r="AS365" s="5" t="s">
        <v>108</v>
      </c>
      <c r="AT365" s="5" t="s">
        <v>108</v>
      </c>
      <c r="AU365" s="5" t="s">
        <v>108</v>
      </c>
      <c r="AV365" s="5" t="s">
        <v>108</v>
      </c>
      <c r="AW365" s="5" t="s">
        <v>289</v>
      </c>
      <c r="AX365" s="5" t="s">
        <v>108</v>
      </c>
      <c r="AY365" s="5" t="s">
        <v>108</v>
      </c>
      <c r="AZ365" s="5" t="s">
        <v>108</v>
      </c>
      <c r="BA365" s="5" t="s">
        <v>108</v>
      </c>
      <c r="BB365" s="5" t="s">
        <v>108</v>
      </c>
      <c r="BC365" s="5" t="s">
        <v>108</v>
      </c>
      <c r="BD365" s="5" t="s">
        <v>108</v>
      </c>
      <c r="BE365" s="5" t="s">
        <v>108</v>
      </c>
      <c r="BF365" s="5" t="s">
        <v>108</v>
      </c>
      <c r="BG365" s="5" t="s">
        <v>108</v>
      </c>
      <c r="BH365" s="5" t="s">
        <v>108</v>
      </c>
      <c r="BI365" s="5" t="s">
        <v>108</v>
      </c>
      <c r="BJ365" s="5" t="s">
        <v>108</v>
      </c>
      <c r="BK365" s="5" t="s">
        <v>108</v>
      </c>
      <c r="BL365" s="5" t="s">
        <v>108</v>
      </c>
      <c r="BM365" s="5" t="s">
        <v>108</v>
      </c>
      <c r="BN365" s="5" t="s">
        <v>108</v>
      </c>
      <c r="BO365" s="5" t="s">
        <v>108</v>
      </c>
      <c r="BP365" s="5" t="s">
        <v>108</v>
      </c>
      <c r="BQ365" s="5" t="s">
        <v>690</v>
      </c>
      <c r="BR365" s="5" t="s">
        <v>108</v>
      </c>
      <c r="BS365" s="5" t="s">
        <v>3218</v>
      </c>
      <c r="BT365" s="5" t="s">
        <v>108</v>
      </c>
      <c r="BU365" s="5" t="s">
        <v>3219</v>
      </c>
      <c r="BV365" s="5" t="s">
        <v>108</v>
      </c>
      <c r="BW365" s="5" t="s">
        <v>3220</v>
      </c>
      <c r="BX365" s="5" t="s">
        <v>122</v>
      </c>
      <c r="BY365" s="10" t="s">
        <v>108</v>
      </c>
      <c r="BZ365" s="10" t="s">
        <v>108</v>
      </c>
      <c r="CA365" s="5" t="s">
        <v>108</v>
      </c>
      <c r="CB365" s="5" t="s">
        <v>108</v>
      </c>
      <c r="CC365" s="5" t="s">
        <v>108</v>
      </c>
      <c r="CD365" s="5" t="s">
        <v>108</v>
      </c>
      <c r="CE365" s="5" t="s">
        <v>108</v>
      </c>
      <c r="CF365" s="5" t="s">
        <v>108</v>
      </c>
      <c r="CG365" s="5" t="s">
        <v>108</v>
      </c>
      <c r="CH365" s="5" t="s">
        <v>108</v>
      </c>
      <c r="CI365" s="5" t="s">
        <v>108</v>
      </c>
      <c r="CJ365" s="5" t="s">
        <v>108</v>
      </c>
      <c r="CK365" s="5" t="s">
        <v>108</v>
      </c>
      <c r="CL365" s="5" t="s">
        <v>108</v>
      </c>
      <c r="CM365" s="5" t="s">
        <v>108</v>
      </c>
      <c r="CN365" s="5" t="s">
        <v>108</v>
      </c>
      <c r="CO365" s="5" t="s">
        <v>108</v>
      </c>
      <c r="CP365" s="5" t="s">
        <v>108</v>
      </c>
      <c r="CQ365" s="5" t="s">
        <v>108</v>
      </c>
      <c r="CR365" s="5" t="s">
        <v>108</v>
      </c>
      <c r="CS365" s="5" t="s">
        <v>108</v>
      </c>
      <c r="CT365" s="5" t="s">
        <v>108</v>
      </c>
      <c r="CU365" s="5" t="s">
        <v>108</v>
      </c>
      <c r="CV365" s="5" t="s">
        <v>108</v>
      </c>
      <c r="CW365" s="5" t="s">
        <v>3221</v>
      </c>
      <c r="CX365" s="5" t="s">
        <v>108</v>
      </c>
      <c r="CY365" s="13" t="s">
        <v>3222</v>
      </c>
      <c r="CZ365" s="6"/>
      <c r="DA365" s="6"/>
      <c r="DB365" s="6"/>
      <c r="DC365" s="6"/>
      <c r="DD365" s="6"/>
      <c r="DE365" s="6"/>
      <c r="DF365" s="6"/>
      <c r="DG365" s="6"/>
      <c r="DH365" s="6"/>
      <c r="DI365" s="6"/>
    </row>
    <row r="366">
      <c r="A366" s="5" t="s">
        <v>103</v>
      </c>
      <c r="B366" s="5" t="s">
        <v>1501</v>
      </c>
      <c r="C366" s="5" t="s">
        <v>3172</v>
      </c>
      <c r="D366" s="5">
        <v>692.0</v>
      </c>
      <c r="E366" s="5" t="s">
        <v>108</v>
      </c>
      <c r="F366" s="5">
        <v>1992.0</v>
      </c>
      <c r="G366" s="5" t="s">
        <v>108</v>
      </c>
      <c r="H366" s="5" t="s">
        <v>108</v>
      </c>
      <c r="I366" s="5" t="s">
        <v>153</v>
      </c>
      <c r="J366" s="5" t="s">
        <v>110</v>
      </c>
      <c r="K366" s="5" t="s">
        <v>111</v>
      </c>
      <c r="L366" s="5" t="s">
        <v>108</v>
      </c>
      <c r="M366" s="5" t="s">
        <v>218</v>
      </c>
      <c r="N366" s="5">
        <v>1.0</v>
      </c>
      <c r="O366" s="29" t="s">
        <v>3223</v>
      </c>
      <c r="P366" s="5" t="s">
        <v>108</v>
      </c>
      <c r="Q366" s="5" t="s">
        <v>3198</v>
      </c>
      <c r="R366" s="5" t="s">
        <v>3199</v>
      </c>
      <c r="S366" s="5" t="s">
        <v>108</v>
      </c>
      <c r="T366" s="5" t="s">
        <v>108</v>
      </c>
      <c r="U366" s="5" t="s">
        <v>108</v>
      </c>
      <c r="V366" s="6"/>
      <c r="W366" s="5" t="s">
        <v>108</v>
      </c>
      <c r="X366" s="5" t="s">
        <v>108</v>
      </c>
      <c r="Y366" s="5" t="s">
        <v>108</v>
      </c>
      <c r="Z366" s="5" t="s">
        <v>108</v>
      </c>
      <c r="AA366" s="5" t="s">
        <v>108</v>
      </c>
      <c r="AB366" s="5" t="s">
        <v>108</v>
      </c>
      <c r="AC366" s="5" t="s">
        <v>108</v>
      </c>
      <c r="AD366" s="5" t="s">
        <v>108</v>
      </c>
      <c r="AE366" s="5" t="s">
        <v>108</v>
      </c>
      <c r="AF366" s="5" t="s">
        <v>108</v>
      </c>
      <c r="AG366" s="5" t="s">
        <v>108</v>
      </c>
      <c r="AH366" s="5" t="s">
        <v>108</v>
      </c>
      <c r="AI366" s="15" t="s">
        <v>108</v>
      </c>
      <c r="AJ366" s="22" t="s">
        <v>108</v>
      </c>
      <c r="AK366" s="25" t="s">
        <v>108</v>
      </c>
      <c r="AL366" s="5" t="s">
        <v>108</v>
      </c>
      <c r="AM366" s="5">
        <v>2.0</v>
      </c>
      <c r="AN366" s="5">
        <v>8.0</v>
      </c>
      <c r="AO366" s="5">
        <v>7.0</v>
      </c>
      <c r="AP366" s="5" t="s">
        <v>108</v>
      </c>
      <c r="AQ366" s="5" t="s">
        <v>108</v>
      </c>
      <c r="AR366" s="5" t="s">
        <v>108</v>
      </c>
      <c r="AS366" s="5" t="s">
        <v>108</v>
      </c>
      <c r="AT366" s="5" t="s">
        <v>108</v>
      </c>
      <c r="AU366" s="5" t="s">
        <v>108</v>
      </c>
      <c r="AV366" s="5" t="s">
        <v>108</v>
      </c>
      <c r="AW366" s="5" t="s">
        <v>108</v>
      </c>
      <c r="AX366" s="5" t="s">
        <v>108</v>
      </c>
      <c r="AY366" s="5" t="s">
        <v>108</v>
      </c>
      <c r="AZ366" s="5" t="s">
        <v>108</v>
      </c>
      <c r="BA366" s="5" t="s">
        <v>108</v>
      </c>
      <c r="BB366" s="5" t="s">
        <v>108</v>
      </c>
      <c r="BC366" s="5" t="s">
        <v>1184</v>
      </c>
      <c r="BD366" s="5" t="s">
        <v>108</v>
      </c>
      <c r="BE366" s="5" t="s">
        <v>108</v>
      </c>
      <c r="BF366" s="5" t="s">
        <v>108</v>
      </c>
      <c r="BG366" s="5" t="s">
        <v>108</v>
      </c>
      <c r="BH366" s="5" t="s">
        <v>108</v>
      </c>
      <c r="BI366" s="5" t="s">
        <v>108</v>
      </c>
      <c r="BJ366" s="5" t="s">
        <v>108</v>
      </c>
      <c r="BK366" s="5" t="s">
        <v>108</v>
      </c>
      <c r="BL366" s="5" t="s">
        <v>108</v>
      </c>
      <c r="BM366" s="5" t="s">
        <v>108</v>
      </c>
      <c r="BN366" s="5" t="s">
        <v>108</v>
      </c>
      <c r="BO366" s="5" t="s">
        <v>108</v>
      </c>
      <c r="BP366" s="5" t="s">
        <v>108</v>
      </c>
      <c r="BQ366" s="5" t="s">
        <v>108</v>
      </c>
      <c r="BR366" s="5" t="s">
        <v>108</v>
      </c>
      <c r="BS366" s="5" t="s">
        <v>108</v>
      </c>
      <c r="BT366" s="5" t="s">
        <v>108</v>
      </c>
      <c r="BU366" s="5" t="s">
        <v>218</v>
      </c>
      <c r="BV366" s="5" t="s">
        <v>108</v>
      </c>
      <c r="BW366" s="5" t="s">
        <v>108</v>
      </c>
      <c r="BX366" s="5" t="s">
        <v>122</v>
      </c>
      <c r="BY366" s="10" t="s">
        <v>108</v>
      </c>
      <c r="BZ366" s="10" t="s">
        <v>108</v>
      </c>
      <c r="CA366" s="5" t="s">
        <v>108</v>
      </c>
      <c r="CB366" s="5" t="s">
        <v>108</v>
      </c>
      <c r="CC366" s="5" t="s">
        <v>108</v>
      </c>
      <c r="CD366" s="5" t="s">
        <v>108</v>
      </c>
      <c r="CE366" s="5" t="s">
        <v>108</v>
      </c>
      <c r="CF366" s="5" t="s">
        <v>108</v>
      </c>
      <c r="CG366" s="5" t="s">
        <v>108</v>
      </c>
      <c r="CH366" s="5" t="s">
        <v>108</v>
      </c>
      <c r="CI366" s="5" t="s">
        <v>108</v>
      </c>
      <c r="CJ366" s="5" t="s">
        <v>108</v>
      </c>
      <c r="CK366" s="5" t="s">
        <v>108</v>
      </c>
      <c r="CL366" s="5" t="s">
        <v>108</v>
      </c>
      <c r="CM366" s="5" t="s">
        <v>108</v>
      </c>
      <c r="CN366" s="5" t="s">
        <v>108</v>
      </c>
      <c r="CO366" s="5" t="s">
        <v>108</v>
      </c>
      <c r="CP366" s="5" t="s">
        <v>108</v>
      </c>
      <c r="CQ366" s="5" t="s">
        <v>108</v>
      </c>
      <c r="CR366" s="5" t="s">
        <v>108</v>
      </c>
      <c r="CS366" s="5" t="s">
        <v>108</v>
      </c>
      <c r="CT366" s="5" t="s">
        <v>108</v>
      </c>
      <c r="CU366" s="5" t="s">
        <v>108</v>
      </c>
      <c r="CV366" s="5" t="s">
        <v>108</v>
      </c>
      <c r="CW366" s="5" t="s">
        <v>108</v>
      </c>
      <c r="CX366" s="5" t="s">
        <v>108</v>
      </c>
      <c r="CY366" s="13" t="s">
        <v>3224</v>
      </c>
      <c r="CZ366" s="6"/>
      <c r="DA366" s="6"/>
      <c r="DB366" s="6"/>
      <c r="DC366" s="6"/>
      <c r="DD366" s="6"/>
      <c r="DE366" s="6"/>
      <c r="DF366" s="6"/>
      <c r="DG366" s="6"/>
      <c r="DH366" s="6"/>
      <c r="DI366" s="6"/>
    </row>
    <row r="367">
      <c r="A367" s="5" t="s">
        <v>103</v>
      </c>
      <c r="B367" s="5" t="s">
        <v>1501</v>
      </c>
      <c r="C367" s="5" t="s">
        <v>3172</v>
      </c>
      <c r="D367" s="5">
        <v>15746.0</v>
      </c>
      <c r="E367" s="5" t="s">
        <v>106</v>
      </c>
      <c r="F367" s="5">
        <v>1994.0</v>
      </c>
      <c r="G367" s="5" t="s">
        <v>138</v>
      </c>
      <c r="H367" s="5" t="s">
        <v>108</v>
      </c>
      <c r="I367" s="5" t="s">
        <v>139</v>
      </c>
      <c r="J367" s="5" t="s">
        <v>110</v>
      </c>
      <c r="K367" s="5" t="s">
        <v>111</v>
      </c>
      <c r="L367" s="5" t="s">
        <v>108</v>
      </c>
      <c r="M367" s="5" t="s">
        <v>281</v>
      </c>
      <c r="N367" s="5">
        <v>1.0</v>
      </c>
      <c r="O367" s="29" t="s">
        <v>3225</v>
      </c>
      <c r="P367" s="5" t="s">
        <v>3226</v>
      </c>
      <c r="Q367" s="5" t="s">
        <v>3191</v>
      </c>
      <c r="R367" s="5" t="s">
        <v>3227</v>
      </c>
      <c r="S367" s="5" t="s">
        <v>108</v>
      </c>
      <c r="T367" s="5" t="s">
        <v>108</v>
      </c>
      <c r="U367" s="5" t="s">
        <v>108</v>
      </c>
      <c r="V367" s="5" t="s">
        <v>108</v>
      </c>
      <c r="W367" s="5" t="s">
        <v>108</v>
      </c>
      <c r="X367" s="5">
        <v>300.0</v>
      </c>
      <c r="Y367" s="5" t="s">
        <v>108</v>
      </c>
      <c r="Z367" s="5" t="s">
        <v>108</v>
      </c>
      <c r="AA367" s="5" t="s">
        <v>108</v>
      </c>
      <c r="AB367" s="5" t="s">
        <v>108</v>
      </c>
      <c r="AC367" s="5" t="s">
        <v>3228</v>
      </c>
      <c r="AD367" s="5" t="s">
        <v>3229</v>
      </c>
      <c r="AE367" s="5" t="s">
        <v>108</v>
      </c>
      <c r="AF367" s="5" t="s">
        <v>108</v>
      </c>
      <c r="AG367" s="5" t="s">
        <v>108</v>
      </c>
      <c r="AH367" s="5" t="s">
        <v>108</v>
      </c>
      <c r="AI367" s="15" t="s">
        <v>108</v>
      </c>
      <c r="AJ367" s="22" t="s">
        <v>108</v>
      </c>
      <c r="AK367" s="25" t="s">
        <v>108</v>
      </c>
      <c r="AL367" s="5" t="s">
        <v>108</v>
      </c>
      <c r="AM367" s="5">
        <v>1.0</v>
      </c>
      <c r="AN367" s="5">
        <v>9.0</v>
      </c>
      <c r="AO367" s="5" t="s">
        <v>108</v>
      </c>
      <c r="AP367" s="5" t="s">
        <v>108</v>
      </c>
      <c r="AQ367" s="5" t="s">
        <v>108</v>
      </c>
      <c r="AR367" s="5" t="s">
        <v>108</v>
      </c>
      <c r="AS367" s="5" t="s">
        <v>108</v>
      </c>
      <c r="AT367" s="5" t="s">
        <v>108</v>
      </c>
      <c r="AU367" s="5" t="s">
        <v>108</v>
      </c>
      <c r="AV367" s="5" t="s">
        <v>108</v>
      </c>
      <c r="AW367" s="5" t="s">
        <v>119</v>
      </c>
      <c r="AX367" s="5" t="s">
        <v>108</v>
      </c>
      <c r="AY367" s="5" t="s">
        <v>108</v>
      </c>
      <c r="AZ367" s="5" t="s">
        <v>108</v>
      </c>
      <c r="BA367" s="5" t="s">
        <v>108</v>
      </c>
      <c r="BB367" s="5" t="s">
        <v>108</v>
      </c>
      <c r="BC367" s="5" t="s">
        <v>108</v>
      </c>
      <c r="BD367" s="5" t="s">
        <v>108</v>
      </c>
      <c r="BE367" s="5" t="s">
        <v>108</v>
      </c>
      <c r="BF367" s="5" t="s">
        <v>108</v>
      </c>
      <c r="BG367" s="5" t="s">
        <v>108</v>
      </c>
      <c r="BH367" s="5" t="s">
        <v>108</v>
      </c>
      <c r="BI367" s="5" t="s">
        <v>108</v>
      </c>
      <c r="BJ367" s="5" t="s">
        <v>108</v>
      </c>
      <c r="BK367" s="5" t="s">
        <v>108</v>
      </c>
      <c r="BL367" s="5" t="s">
        <v>108</v>
      </c>
      <c r="BM367" s="5" t="s">
        <v>108</v>
      </c>
      <c r="BN367" s="5" t="s">
        <v>108</v>
      </c>
      <c r="BO367" s="5" t="s">
        <v>108</v>
      </c>
      <c r="BP367" s="5" t="s">
        <v>3230</v>
      </c>
      <c r="BQ367" s="5" t="s">
        <v>108</v>
      </c>
      <c r="BR367" s="5" t="s">
        <v>108</v>
      </c>
      <c r="BS367" s="5" t="s">
        <v>3231</v>
      </c>
      <c r="BT367" s="5" t="s">
        <v>108</v>
      </c>
      <c r="BU367" s="5" t="s">
        <v>3232</v>
      </c>
      <c r="BV367" s="5" t="s">
        <v>108</v>
      </c>
      <c r="BW367" s="5" t="s">
        <v>1358</v>
      </c>
      <c r="BX367" s="5" t="s">
        <v>122</v>
      </c>
      <c r="BY367" s="10" t="s">
        <v>108</v>
      </c>
      <c r="BZ367" s="10" t="s">
        <v>108</v>
      </c>
      <c r="CA367" s="5" t="s">
        <v>108</v>
      </c>
      <c r="CB367" s="5" t="s">
        <v>108</v>
      </c>
      <c r="CC367" s="5" t="s">
        <v>108</v>
      </c>
      <c r="CD367" s="5">
        <v>1.0</v>
      </c>
      <c r="CE367" s="5">
        <v>1.0</v>
      </c>
      <c r="CF367" s="5" t="s">
        <v>108</v>
      </c>
      <c r="CG367" s="5">
        <v>20.0</v>
      </c>
      <c r="CH367" s="5" t="s">
        <v>108</v>
      </c>
      <c r="CI367" s="5" t="s">
        <v>108</v>
      </c>
      <c r="CJ367" s="5" t="s">
        <v>108</v>
      </c>
      <c r="CK367" s="5" t="s">
        <v>108</v>
      </c>
      <c r="CL367" s="5" t="s">
        <v>108</v>
      </c>
      <c r="CM367" s="5" t="s">
        <v>108</v>
      </c>
      <c r="CN367" s="5" t="s">
        <v>108</v>
      </c>
      <c r="CO367" s="5" t="s">
        <v>108</v>
      </c>
      <c r="CP367" s="5" t="s">
        <v>108</v>
      </c>
      <c r="CQ367" s="5" t="s">
        <v>108</v>
      </c>
      <c r="CR367" s="5" t="s">
        <v>108</v>
      </c>
      <c r="CS367" s="5" t="s">
        <v>108</v>
      </c>
      <c r="CT367" s="29" t="s">
        <v>3233</v>
      </c>
      <c r="CU367" s="5" t="s">
        <v>108</v>
      </c>
      <c r="CV367" s="5" t="s">
        <v>108</v>
      </c>
      <c r="CW367" s="5" t="s">
        <v>108</v>
      </c>
      <c r="CX367" s="5" t="s">
        <v>108</v>
      </c>
      <c r="CY367" s="13" t="s">
        <v>3234</v>
      </c>
      <c r="CZ367" s="6"/>
      <c r="DA367" s="6"/>
      <c r="DB367" s="6"/>
      <c r="DC367" s="6"/>
      <c r="DD367" s="6"/>
      <c r="DE367" s="6"/>
      <c r="DF367" s="6"/>
      <c r="DG367" s="6"/>
      <c r="DH367" s="6"/>
      <c r="DI367" s="6"/>
    </row>
    <row r="368">
      <c r="A368" s="5" t="s">
        <v>103</v>
      </c>
      <c r="B368" s="5" t="s">
        <v>1501</v>
      </c>
      <c r="C368" s="5" t="s">
        <v>3172</v>
      </c>
      <c r="D368" s="5">
        <v>693.0</v>
      </c>
      <c r="E368" s="5" t="s">
        <v>108</v>
      </c>
      <c r="F368" s="5">
        <v>1995.0</v>
      </c>
      <c r="G368" s="5" t="s">
        <v>138</v>
      </c>
      <c r="H368" s="5" t="s">
        <v>108</v>
      </c>
      <c r="I368" s="5" t="s">
        <v>139</v>
      </c>
      <c r="J368" s="5" t="s">
        <v>127</v>
      </c>
      <c r="K368" s="5" t="s">
        <v>202</v>
      </c>
      <c r="L368" s="5" t="s">
        <v>108</v>
      </c>
      <c r="M368" s="5" t="s">
        <v>108</v>
      </c>
      <c r="N368" s="5">
        <v>4.0</v>
      </c>
      <c r="O368" s="29" t="s">
        <v>3235</v>
      </c>
      <c r="P368" s="5" t="s">
        <v>3236</v>
      </c>
      <c r="Q368" s="5" t="s">
        <v>108</v>
      </c>
      <c r="R368" s="5" t="s">
        <v>108</v>
      </c>
      <c r="S368" s="5" t="s">
        <v>108</v>
      </c>
      <c r="T368" s="5" t="s">
        <v>108</v>
      </c>
      <c r="U368" s="5" t="s">
        <v>108</v>
      </c>
      <c r="V368" s="5" t="s">
        <v>108</v>
      </c>
      <c r="W368" s="5" t="s">
        <v>108</v>
      </c>
      <c r="X368" s="5" t="s">
        <v>108</v>
      </c>
      <c r="Y368" s="5" t="s">
        <v>108</v>
      </c>
      <c r="Z368" s="5" t="s">
        <v>108</v>
      </c>
      <c r="AA368" s="5" t="s">
        <v>108</v>
      </c>
      <c r="AB368" s="5" t="s">
        <v>108</v>
      </c>
      <c r="AC368" s="5" t="s">
        <v>3237</v>
      </c>
      <c r="AD368" s="5" t="s">
        <v>1592</v>
      </c>
      <c r="AE368" s="5" t="s">
        <v>108</v>
      </c>
      <c r="AF368" s="5" t="s">
        <v>108</v>
      </c>
      <c r="AG368" s="5" t="s">
        <v>108</v>
      </c>
      <c r="AH368" s="5" t="s">
        <v>108</v>
      </c>
      <c r="AI368" s="5" t="s">
        <v>108</v>
      </c>
      <c r="AJ368" s="5" t="s">
        <v>108</v>
      </c>
      <c r="AK368" s="5" t="s">
        <v>108</v>
      </c>
      <c r="AL368" s="5" t="s">
        <v>108</v>
      </c>
      <c r="AM368" s="5" t="s">
        <v>108</v>
      </c>
      <c r="AN368" s="5" t="s">
        <v>108</v>
      </c>
      <c r="AO368" s="5" t="s">
        <v>108</v>
      </c>
      <c r="AP368" s="5" t="s">
        <v>108</v>
      </c>
      <c r="AQ368" s="5" t="s">
        <v>108</v>
      </c>
      <c r="AR368" s="5" t="s">
        <v>108</v>
      </c>
      <c r="AS368" s="5" t="s">
        <v>108</v>
      </c>
      <c r="AT368" s="5" t="s">
        <v>108</v>
      </c>
      <c r="AU368" s="5" t="s">
        <v>108</v>
      </c>
      <c r="AV368" s="5" t="s">
        <v>108</v>
      </c>
      <c r="AW368" s="5" t="s">
        <v>108</v>
      </c>
      <c r="AX368" s="5" t="s">
        <v>108</v>
      </c>
      <c r="AY368" s="5" t="s">
        <v>108</v>
      </c>
      <c r="AZ368" s="5" t="s">
        <v>108</v>
      </c>
      <c r="BA368" s="5" t="s">
        <v>108</v>
      </c>
      <c r="BB368" s="5" t="s">
        <v>108</v>
      </c>
      <c r="BC368" s="5" t="s">
        <v>108</v>
      </c>
      <c r="BD368" s="5" t="s">
        <v>108</v>
      </c>
      <c r="BE368" s="5" t="s">
        <v>108</v>
      </c>
      <c r="BF368" s="5" t="s">
        <v>108</v>
      </c>
      <c r="BG368" s="5" t="s">
        <v>108</v>
      </c>
      <c r="BH368" s="5" t="s">
        <v>108</v>
      </c>
      <c r="BI368" s="5" t="s">
        <v>108</v>
      </c>
      <c r="BJ368" s="5" t="s">
        <v>108</v>
      </c>
      <c r="BK368" s="5" t="s">
        <v>108</v>
      </c>
      <c r="BL368" s="5" t="s">
        <v>108</v>
      </c>
      <c r="BM368" s="5" t="s">
        <v>108</v>
      </c>
      <c r="BN368" s="5" t="s">
        <v>108</v>
      </c>
      <c r="BO368" s="5" t="s">
        <v>108</v>
      </c>
      <c r="BP368" s="5" t="s">
        <v>108</v>
      </c>
      <c r="BQ368" s="5" t="s">
        <v>108</v>
      </c>
      <c r="BR368" s="5" t="s">
        <v>108</v>
      </c>
      <c r="BS368" s="5" t="s">
        <v>108</v>
      </c>
      <c r="BT368" s="5" t="s">
        <v>108</v>
      </c>
      <c r="BU368" s="5" t="s">
        <v>108</v>
      </c>
      <c r="BV368" s="5" t="s">
        <v>108</v>
      </c>
      <c r="BW368" s="5" t="s">
        <v>108</v>
      </c>
      <c r="BX368" s="5" t="s">
        <v>108</v>
      </c>
      <c r="BY368" s="10" t="s">
        <v>108</v>
      </c>
      <c r="BZ368" s="10" t="s">
        <v>108</v>
      </c>
      <c r="CA368" s="5" t="s">
        <v>371</v>
      </c>
      <c r="CB368" s="5" t="s">
        <v>108</v>
      </c>
      <c r="CC368" s="5" t="s">
        <v>108</v>
      </c>
      <c r="CD368" s="5" t="s">
        <v>108</v>
      </c>
      <c r="CE368" s="5" t="s">
        <v>108</v>
      </c>
      <c r="CF368" s="5" t="s">
        <v>108</v>
      </c>
      <c r="CG368" s="5" t="s">
        <v>108</v>
      </c>
      <c r="CH368" s="5" t="s">
        <v>108</v>
      </c>
      <c r="CI368" s="5" t="s">
        <v>108</v>
      </c>
      <c r="CJ368" s="5" t="s">
        <v>108</v>
      </c>
      <c r="CK368" s="5" t="s">
        <v>108</v>
      </c>
      <c r="CL368" s="5" t="s">
        <v>108</v>
      </c>
      <c r="CM368" s="5" t="s">
        <v>108</v>
      </c>
      <c r="CN368" s="5" t="s">
        <v>108</v>
      </c>
      <c r="CO368" s="5" t="s">
        <v>108</v>
      </c>
      <c r="CP368" s="5" t="s">
        <v>108</v>
      </c>
      <c r="CQ368" s="5" t="s">
        <v>108</v>
      </c>
      <c r="CR368" s="5" t="s">
        <v>108</v>
      </c>
      <c r="CS368" s="5" t="s">
        <v>3238</v>
      </c>
      <c r="CT368" s="5" t="s">
        <v>108</v>
      </c>
      <c r="CU368" s="5" t="s">
        <v>108</v>
      </c>
      <c r="CV368" s="5" t="s">
        <v>108</v>
      </c>
      <c r="CW368" s="5" t="s">
        <v>108</v>
      </c>
      <c r="CX368" s="5" t="s">
        <v>108</v>
      </c>
      <c r="CY368" s="13" t="s">
        <v>3239</v>
      </c>
      <c r="CZ368" s="6"/>
      <c r="DA368" s="6"/>
      <c r="DB368" s="6"/>
      <c r="DC368" s="6"/>
      <c r="DD368" s="6"/>
      <c r="DE368" s="6"/>
      <c r="DF368" s="6"/>
      <c r="DG368" s="6"/>
      <c r="DH368" s="6"/>
      <c r="DI368" s="6"/>
    </row>
    <row r="369">
      <c r="A369" s="5" t="s">
        <v>103</v>
      </c>
      <c r="B369" s="5" t="s">
        <v>1501</v>
      </c>
      <c r="C369" s="5" t="s">
        <v>3172</v>
      </c>
      <c r="D369" s="5">
        <v>31488.0</v>
      </c>
      <c r="E369" s="5" t="s">
        <v>3240</v>
      </c>
      <c r="F369" s="5">
        <v>1998.0</v>
      </c>
      <c r="G369" s="5" t="s">
        <v>108</v>
      </c>
      <c r="H369" s="5" t="s">
        <v>108</v>
      </c>
      <c r="I369" s="5" t="s">
        <v>139</v>
      </c>
      <c r="J369" s="5" t="s">
        <v>127</v>
      </c>
      <c r="K369" s="5" t="s">
        <v>628</v>
      </c>
      <c r="L369" s="5" t="s">
        <v>108</v>
      </c>
      <c r="M369" s="5" t="s">
        <v>108</v>
      </c>
      <c r="N369" s="5">
        <v>2.0</v>
      </c>
      <c r="O369" s="29" t="s">
        <v>3241</v>
      </c>
      <c r="P369" s="5" t="s">
        <v>3242</v>
      </c>
      <c r="Q369" s="5" t="s">
        <v>3176</v>
      </c>
      <c r="R369" s="5" t="s">
        <v>108</v>
      </c>
      <c r="S369" s="5" t="s">
        <v>108</v>
      </c>
      <c r="T369" s="5" t="s">
        <v>108</v>
      </c>
      <c r="U369" s="5" t="s">
        <v>108</v>
      </c>
      <c r="V369" s="6"/>
      <c r="W369" s="5" t="s">
        <v>108</v>
      </c>
      <c r="X369" s="5">
        <v>907.0</v>
      </c>
      <c r="Y369" s="5" t="s">
        <v>274</v>
      </c>
      <c r="Z369" s="5" t="s">
        <v>810</v>
      </c>
      <c r="AA369" s="5" t="s">
        <v>108</v>
      </c>
      <c r="AB369" s="5" t="s">
        <v>108</v>
      </c>
      <c r="AC369" s="5" t="s">
        <v>3243</v>
      </c>
      <c r="AD369" s="5" t="s">
        <v>108</v>
      </c>
      <c r="AE369" s="5" t="s">
        <v>108</v>
      </c>
      <c r="AF369" s="5" t="s">
        <v>108</v>
      </c>
      <c r="AG369" s="5" t="s">
        <v>108</v>
      </c>
      <c r="AH369" s="5" t="s">
        <v>108</v>
      </c>
      <c r="AI369" s="28">
        <f t="shared" ref="AI369:AI371" si="92">CONVERT(AJ369, "ft", "m")</f>
        <v>3.3528</v>
      </c>
      <c r="AJ369" s="22">
        <v>11.0</v>
      </c>
      <c r="AK369" s="24">
        <f t="shared" ref="AK369:AK371" si="93">CONVERT(AJ369, "ft", "yd")</f>
        <v>3.666666667</v>
      </c>
      <c r="AL369" s="5" t="s">
        <v>108</v>
      </c>
      <c r="AM369" s="5" t="s">
        <v>108</v>
      </c>
      <c r="AN369" s="5" t="s">
        <v>108</v>
      </c>
      <c r="AO369" s="5" t="s">
        <v>108</v>
      </c>
      <c r="AP369" s="5" t="s">
        <v>108</v>
      </c>
      <c r="AQ369" s="5" t="s">
        <v>108</v>
      </c>
      <c r="AR369" s="5" t="s">
        <v>108</v>
      </c>
      <c r="AS369" s="5" t="s">
        <v>108</v>
      </c>
      <c r="AT369" s="5" t="s">
        <v>108</v>
      </c>
      <c r="AU369" s="5" t="s">
        <v>108</v>
      </c>
      <c r="AV369" s="5" t="s">
        <v>108</v>
      </c>
      <c r="AW369" s="5" t="s">
        <v>108</v>
      </c>
      <c r="AX369" s="5" t="s">
        <v>108</v>
      </c>
      <c r="AY369" s="5" t="s">
        <v>108</v>
      </c>
      <c r="AZ369" s="5" t="s">
        <v>108</v>
      </c>
      <c r="BA369" s="5" t="s">
        <v>108</v>
      </c>
      <c r="BB369" s="5" t="s">
        <v>108</v>
      </c>
      <c r="BC369" s="5" t="s">
        <v>108</v>
      </c>
      <c r="BD369" s="5" t="s">
        <v>108</v>
      </c>
      <c r="BE369" s="5" t="s">
        <v>108</v>
      </c>
      <c r="BF369" s="5" t="s">
        <v>108</v>
      </c>
      <c r="BG369" s="5" t="s">
        <v>108</v>
      </c>
      <c r="BH369" s="5" t="s">
        <v>108</v>
      </c>
      <c r="BI369" s="5" t="s">
        <v>108</v>
      </c>
      <c r="BJ369" s="5" t="s">
        <v>108</v>
      </c>
      <c r="BK369" s="5" t="s">
        <v>108</v>
      </c>
      <c r="BL369" s="5" t="s">
        <v>108</v>
      </c>
      <c r="BM369" s="5" t="s">
        <v>108</v>
      </c>
      <c r="BN369" s="5" t="s">
        <v>108</v>
      </c>
      <c r="BO369" s="5" t="s">
        <v>108</v>
      </c>
      <c r="BP369" s="5" t="s">
        <v>108</v>
      </c>
      <c r="BQ369" s="5" t="s">
        <v>108</v>
      </c>
      <c r="BR369" s="5" t="s">
        <v>121</v>
      </c>
      <c r="BS369" s="5" t="s">
        <v>108</v>
      </c>
      <c r="BT369" s="5" t="s">
        <v>108</v>
      </c>
      <c r="BU369" s="5" t="s">
        <v>3244</v>
      </c>
      <c r="BV369" s="5" t="s">
        <v>108</v>
      </c>
      <c r="BW369" s="5" t="s">
        <v>108</v>
      </c>
      <c r="BX369" s="5" t="s">
        <v>108</v>
      </c>
      <c r="BY369" s="10" t="s">
        <v>108</v>
      </c>
      <c r="BZ369" s="10" t="s">
        <v>108</v>
      </c>
      <c r="CA369" s="5" t="s">
        <v>108</v>
      </c>
      <c r="CB369" s="5" t="s">
        <v>108</v>
      </c>
      <c r="CC369" s="5" t="s">
        <v>108</v>
      </c>
      <c r="CD369" s="5" t="s">
        <v>108</v>
      </c>
      <c r="CE369" s="5" t="s">
        <v>108</v>
      </c>
      <c r="CF369" s="5" t="s">
        <v>108</v>
      </c>
      <c r="CG369" s="5" t="s">
        <v>108</v>
      </c>
      <c r="CH369" s="5" t="s">
        <v>108</v>
      </c>
      <c r="CI369" s="5" t="s">
        <v>108</v>
      </c>
      <c r="CJ369" s="5" t="s">
        <v>108</v>
      </c>
      <c r="CK369" s="5" t="s">
        <v>108</v>
      </c>
      <c r="CL369" s="5" t="s">
        <v>108</v>
      </c>
      <c r="CM369" s="5" t="s">
        <v>108</v>
      </c>
      <c r="CN369" s="5" t="s">
        <v>108</v>
      </c>
      <c r="CO369" s="5" t="s">
        <v>108</v>
      </c>
      <c r="CP369" s="5" t="s">
        <v>108</v>
      </c>
      <c r="CQ369" s="5" t="s">
        <v>108</v>
      </c>
      <c r="CR369" s="5" t="s">
        <v>108</v>
      </c>
      <c r="CS369" s="5" t="s">
        <v>3245</v>
      </c>
      <c r="CT369" s="29" t="s">
        <v>3246</v>
      </c>
      <c r="CU369" s="5" t="s">
        <v>108</v>
      </c>
      <c r="CV369" s="5" t="s">
        <v>108</v>
      </c>
      <c r="CW369" s="5" t="s">
        <v>3247</v>
      </c>
      <c r="CX369" s="5" t="s">
        <v>108</v>
      </c>
      <c r="CY369" s="13" t="s">
        <v>3248</v>
      </c>
      <c r="CZ369" s="6"/>
      <c r="DA369" s="6"/>
      <c r="DB369" s="6"/>
      <c r="DC369" s="6"/>
      <c r="DD369" s="6"/>
      <c r="DE369" s="6"/>
      <c r="DF369" s="6"/>
      <c r="DG369" s="6"/>
      <c r="DH369" s="6"/>
      <c r="DI369" s="6"/>
    </row>
    <row r="370">
      <c r="A370" s="5" t="s">
        <v>103</v>
      </c>
      <c r="B370" s="5" t="s">
        <v>1501</v>
      </c>
      <c r="C370" s="5" t="s">
        <v>3172</v>
      </c>
      <c r="D370" s="5">
        <v>980.0</v>
      </c>
      <c r="E370" s="5" t="s">
        <v>108</v>
      </c>
      <c r="F370" s="5">
        <v>1994.0</v>
      </c>
      <c r="G370" s="5" t="s">
        <v>138</v>
      </c>
      <c r="H370" s="5" t="s">
        <v>108</v>
      </c>
      <c r="I370" s="5" t="s">
        <v>139</v>
      </c>
      <c r="J370" s="5" t="s">
        <v>110</v>
      </c>
      <c r="K370" s="5" t="s">
        <v>111</v>
      </c>
      <c r="L370" s="5" t="s">
        <v>108</v>
      </c>
      <c r="M370" s="5" t="s">
        <v>140</v>
      </c>
      <c r="N370" s="5">
        <v>1.0</v>
      </c>
      <c r="O370" s="29" t="s">
        <v>3249</v>
      </c>
      <c r="P370" s="5" t="s">
        <v>108</v>
      </c>
      <c r="Q370" s="5" t="s">
        <v>3250</v>
      </c>
      <c r="R370" s="5" t="s">
        <v>3251</v>
      </c>
      <c r="S370" s="5" t="s">
        <v>3252</v>
      </c>
      <c r="T370" s="5" t="s">
        <v>108</v>
      </c>
      <c r="U370" s="5" t="s">
        <v>108</v>
      </c>
      <c r="V370" s="6"/>
      <c r="W370" s="5" t="s">
        <v>108</v>
      </c>
      <c r="X370" s="5">
        <v>1330.0</v>
      </c>
      <c r="Y370" s="5" t="s">
        <v>108</v>
      </c>
      <c r="Z370" s="5" t="s">
        <v>170</v>
      </c>
      <c r="AA370" s="5" t="s">
        <v>108</v>
      </c>
      <c r="AB370" s="5" t="s">
        <v>108</v>
      </c>
      <c r="AC370" s="5" t="s">
        <v>1536</v>
      </c>
      <c r="AD370" s="5" t="s">
        <v>108</v>
      </c>
      <c r="AE370" s="5" t="s">
        <v>108</v>
      </c>
      <c r="AF370" s="5" t="s">
        <v>108</v>
      </c>
      <c r="AG370" s="5" t="s">
        <v>108</v>
      </c>
      <c r="AH370" s="5">
        <v>2.0</v>
      </c>
      <c r="AI370" s="28">
        <f t="shared" si="92"/>
        <v>64.008</v>
      </c>
      <c r="AJ370" s="22">
        <v>210.0</v>
      </c>
      <c r="AK370" s="24">
        <f t="shared" si="93"/>
        <v>70</v>
      </c>
      <c r="AL370" s="5" t="s">
        <v>108</v>
      </c>
      <c r="AM370" s="5">
        <v>1.0</v>
      </c>
      <c r="AN370" s="5" t="s">
        <v>108</v>
      </c>
      <c r="AO370" s="5" t="s">
        <v>108</v>
      </c>
      <c r="AP370" s="5" t="s">
        <v>108</v>
      </c>
      <c r="AQ370" s="5" t="s">
        <v>108</v>
      </c>
      <c r="AR370" s="5" t="s">
        <v>108</v>
      </c>
      <c r="AS370" s="5" t="s">
        <v>108</v>
      </c>
      <c r="AT370" s="5" t="s">
        <v>108</v>
      </c>
      <c r="AU370" s="5" t="s">
        <v>108</v>
      </c>
      <c r="AV370" s="5" t="s">
        <v>108</v>
      </c>
      <c r="AW370" s="5" t="s">
        <v>119</v>
      </c>
      <c r="AX370" s="5" t="s">
        <v>108</v>
      </c>
      <c r="AY370" s="5" t="s">
        <v>108</v>
      </c>
      <c r="AZ370" s="5" t="s">
        <v>108</v>
      </c>
      <c r="BA370" s="5" t="s">
        <v>108</v>
      </c>
      <c r="BB370" s="5" t="s">
        <v>108</v>
      </c>
      <c r="BC370" s="5" t="s">
        <v>108</v>
      </c>
      <c r="BD370" s="5" t="s">
        <v>108</v>
      </c>
      <c r="BE370" s="5" t="s">
        <v>108</v>
      </c>
      <c r="BF370" s="5" t="s">
        <v>108</v>
      </c>
      <c r="BG370" s="5" t="s">
        <v>108</v>
      </c>
      <c r="BH370" s="5" t="s">
        <v>108</v>
      </c>
      <c r="BI370" s="5" t="s">
        <v>108</v>
      </c>
      <c r="BJ370" s="5" t="s">
        <v>108</v>
      </c>
      <c r="BK370" s="5" t="s">
        <v>108</v>
      </c>
      <c r="BL370" s="5" t="s">
        <v>754</v>
      </c>
      <c r="BM370" s="5" t="s">
        <v>108</v>
      </c>
      <c r="BN370" s="5" t="s">
        <v>108</v>
      </c>
      <c r="BO370" s="5" t="s">
        <v>108</v>
      </c>
      <c r="BP370" s="5" t="s">
        <v>108</v>
      </c>
      <c r="BQ370" s="5" t="s">
        <v>108</v>
      </c>
      <c r="BR370" s="5" t="s">
        <v>108</v>
      </c>
      <c r="BS370" s="5" t="s">
        <v>3253</v>
      </c>
      <c r="BT370" s="5" t="s">
        <v>108</v>
      </c>
      <c r="BU370" s="5" t="s">
        <v>3254</v>
      </c>
      <c r="BV370" s="5" t="s">
        <v>108</v>
      </c>
      <c r="BW370" s="5" t="s">
        <v>3255</v>
      </c>
      <c r="BX370" s="5" t="s">
        <v>122</v>
      </c>
      <c r="BY370" s="10" t="s">
        <v>108</v>
      </c>
      <c r="BZ370" s="10" t="s">
        <v>108</v>
      </c>
      <c r="CA370" s="5" t="s">
        <v>108</v>
      </c>
      <c r="CB370" s="5" t="s">
        <v>108</v>
      </c>
      <c r="CC370" s="5" t="s">
        <v>108</v>
      </c>
      <c r="CD370" s="5" t="s">
        <v>108</v>
      </c>
      <c r="CE370" s="5" t="s">
        <v>108</v>
      </c>
      <c r="CF370" s="5" t="s">
        <v>108</v>
      </c>
      <c r="CG370" s="5" t="s">
        <v>108</v>
      </c>
      <c r="CH370" s="5" t="s">
        <v>108</v>
      </c>
      <c r="CI370" s="5" t="s">
        <v>108</v>
      </c>
      <c r="CJ370" s="5" t="s">
        <v>108</v>
      </c>
      <c r="CK370" s="5" t="s">
        <v>108</v>
      </c>
      <c r="CL370" s="5" t="s">
        <v>108</v>
      </c>
      <c r="CM370" s="5" t="s">
        <v>108</v>
      </c>
      <c r="CN370" s="5" t="s">
        <v>108</v>
      </c>
      <c r="CO370" s="5" t="s">
        <v>108</v>
      </c>
      <c r="CP370" s="5" t="s">
        <v>108</v>
      </c>
      <c r="CQ370" s="5" t="s">
        <v>108</v>
      </c>
      <c r="CR370" s="5" t="s">
        <v>108</v>
      </c>
      <c r="CS370" s="5" t="s">
        <v>108</v>
      </c>
      <c r="CT370" s="29" t="s">
        <v>3256</v>
      </c>
      <c r="CU370" s="5" t="s">
        <v>108</v>
      </c>
      <c r="CV370" s="5" t="s">
        <v>108</v>
      </c>
      <c r="CW370" s="5" t="s">
        <v>108</v>
      </c>
      <c r="CX370" s="5" t="s">
        <v>108</v>
      </c>
      <c r="CY370" s="13" t="s">
        <v>3257</v>
      </c>
      <c r="CZ370" s="6"/>
      <c r="DA370" s="6"/>
      <c r="DB370" s="6"/>
      <c r="DC370" s="6"/>
      <c r="DD370" s="6"/>
      <c r="DE370" s="6"/>
      <c r="DF370" s="6"/>
      <c r="DG370" s="6"/>
      <c r="DH370" s="6"/>
      <c r="DI370" s="6"/>
    </row>
    <row r="371">
      <c r="A371" s="5" t="s">
        <v>103</v>
      </c>
      <c r="B371" s="5" t="s">
        <v>1501</v>
      </c>
      <c r="C371" s="5" t="s">
        <v>3172</v>
      </c>
      <c r="D371" s="5">
        <v>1065.0</v>
      </c>
      <c r="E371" s="5" t="s">
        <v>108</v>
      </c>
      <c r="F371" s="5">
        <v>1992.0</v>
      </c>
      <c r="G371" s="5" t="s">
        <v>216</v>
      </c>
      <c r="H371" s="5" t="s">
        <v>108</v>
      </c>
      <c r="I371" s="5" t="s">
        <v>217</v>
      </c>
      <c r="J371" s="5" t="s">
        <v>110</v>
      </c>
      <c r="K371" s="5" t="s">
        <v>111</v>
      </c>
      <c r="L371" s="5" t="s">
        <v>108</v>
      </c>
      <c r="M371" s="5" t="s">
        <v>112</v>
      </c>
      <c r="N371" s="5">
        <v>2.0</v>
      </c>
      <c r="O371" s="29" t="s">
        <v>3258</v>
      </c>
      <c r="P371" s="5" t="s">
        <v>3259</v>
      </c>
      <c r="Q371" s="5" t="s">
        <v>3198</v>
      </c>
      <c r="R371" s="5" t="s">
        <v>3199</v>
      </c>
      <c r="S371" s="5" t="s">
        <v>108</v>
      </c>
      <c r="T371" s="5" t="s">
        <v>108</v>
      </c>
      <c r="U371" s="5" t="s">
        <v>108</v>
      </c>
      <c r="V371" s="6"/>
      <c r="W371" s="5" t="s">
        <v>108</v>
      </c>
      <c r="X371" s="5">
        <v>1430.0</v>
      </c>
      <c r="Y371" s="5">
        <v>72.5</v>
      </c>
      <c r="Z371" s="5" t="s">
        <v>170</v>
      </c>
      <c r="AA371" s="5" t="s">
        <v>108</v>
      </c>
      <c r="AB371" s="5" t="s">
        <v>108</v>
      </c>
      <c r="AC371" s="5" t="s">
        <v>3260</v>
      </c>
      <c r="AD371" s="5" t="s">
        <v>108</v>
      </c>
      <c r="AE371" s="5" t="s">
        <v>108</v>
      </c>
      <c r="AF371" s="5" t="s">
        <v>108</v>
      </c>
      <c r="AG371" s="5" t="s">
        <v>108</v>
      </c>
      <c r="AH371" s="5">
        <v>5.0</v>
      </c>
      <c r="AI371" s="28">
        <f t="shared" si="92"/>
        <v>91.44</v>
      </c>
      <c r="AJ371" s="22">
        <v>300.0</v>
      </c>
      <c r="AK371" s="24">
        <f t="shared" si="93"/>
        <v>100</v>
      </c>
      <c r="AL371" s="5" t="s">
        <v>108</v>
      </c>
      <c r="AM371" s="5">
        <v>1.0</v>
      </c>
      <c r="AN371" s="5" t="s">
        <v>108</v>
      </c>
      <c r="AO371" s="5" t="s">
        <v>108</v>
      </c>
      <c r="AP371" s="5" t="s">
        <v>108</v>
      </c>
      <c r="AQ371" s="5" t="s">
        <v>108</v>
      </c>
      <c r="AR371" s="5" t="s">
        <v>108</v>
      </c>
      <c r="AS371" s="5" t="s">
        <v>108</v>
      </c>
      <c r="AT371" s="5" t="s">
        <v>108</v>
      </c>
      <c r="AU371" s="5" t="s">
        <v>108</v>
      </c>
      <c r="AV371" s="5" t="s">
        <v>108</v>
      </c>
      <c r="AW371" s="5" t="s">
        <v>561</v>
      </c>
      <c r="AX371" s="5" t="s">
        <v>108</v>
      </c>
      <c r="AY371" s="5" t="s">
        <v>108</v>
      </c>
      <c r="AZ371" s="5" t="s">
        <v>108</v>
      </c>
      <c r="BA371" s="5" t="s">
        <v>108</v>
      </c>
      <c r="BB371" s="5" t="s">
        <v>108</v>
      </c>
      <c r="BC371" s="5" t="s">
        <v>108</v>
      </c>
      <c r="BD371" s="5" t="s">
        <v>108</v>
      </c>
      <c r="BE371" s="5" t="s">
        <v>108</v>
      </c>
      <c r="BF371" s="5" t="s">
        <v>108</v>
      </c>
      <c r="BG371" s="5" t="s">
        <v>108</v>
      </c>
      <c r="BH371" s="5" t="s">
        <v>108</v>
      </c>
      <c r="BI371" s="5" t="s">
        <v>108</v>
      </c>
      <c r="BJ371" s="5" t="s">
        <v>108</v>
      </c>
      <c r="BK371" s="5" t="s">
        <v>108</v>
      </c>
      <c r="BL371" s="5" t="s">
        <v>108</v>
      </c>
      <c r="BM371" s="5" t="s">
        <v>108</v>
      </c>
      <c r="BN371" s="5" t="s">
        <v>108</v>
      </c>
      <c r="BO371" s="5" t="s">
        <v>108</v>
      </c>
      <c r="BP371" s="5" t="s">
        <v>108</v>
      </c>
      <c r="BQ371" s="5" t="s">
        <v>108</v>
      </c>
      <c r="BR371" s="5" t="s">
        <v>108</v>
      </c>
      <c r="BS371" s="5" t="s">
        <v>3261</v>
      </c>
      <c r="BT371" s="5" t="s">
        <v>108</v>
      </c>
      <c r="BU371" s="5" t="s">
        <v>2856</v>
      </c>
      <c r="BV371" s="5" t="s">
        <v>121</v>
      </c>
      <c r="BW371" s="5" t="s">
        <v>108</v>
      </c>
      <c r="BX371" s="5" t="s">
        <v>122</v>
      </c>
      <c r="BY371" s="10" t="s">
        <v>108</v>
      </c>
      <c r="BZ371" s="10" t="s">
        <v>108</v>
      </c>
      <c r="CA371" s="5" t="s">
        <v>108</v>
      </c>
      <c r="CB371" s="5" t="s">
        <v>108</v>
      </c>
      <c r="CC371" s="5" t="s">
        <v>108</v>
      </c>
      <c r="CD371" s="5" t="s">
        <v>108</v>
      </c>
      <c r="CE371" s="5" t="s">
        <v>108</v>
      </c>
      <c r="CF371" s="5" t="s">
        <v>108</v>
      </c>
      <c r="CG371" s="5" t="s">
        <v>108</v>
      </c>
      <c r="CH371" s="5" t="s">
        <v>108</v>
      </c>
      <c r="CI371" s="5" t="s">
        <v>108</v>
      </c>
      <c r="CJ371" s="5" t="s">
        <v>108</v>
      </c>
      <c r="CK371" s="5" t="s">
        <v>108</v>
      </c>
      <c r="CL371" s="5" t="s">
        <v>108</v>
      </c>
      <c r="CM371" s="5" t="s">
        <v>108</v>
      </c>
      <c r="CN371" s="5" t="s">
        <v>108</v>
      </c>
      <c r="CO371" s="5" t="s">
        <v>108</v>
      </c>
      <c r="CP371" s="5" t="s">
        <v>108</v>
      </c>
      <c r="CQ371" s="5" t="s">
        <v>108</v>
      </c>
      <c r="CR371" s="5" t="s">
        <v>108</v>
      </c>
      <c r="CS371" s="5" t="s">
        <v>108</v>
      </c>
      <c r="CT371" s="29" t="s">
        <v>3262</v>
      </c>
      <c r="CU371" s="5" t="s">
        <v>108</v>
      </c>
      <c r="CV371" s="5" t="s">
        <v>108</v>
      </c>
      <c r="CW371" s="5" t="s">
        <v>108</v>
      </c>
      <c r="CX371" s="5" t="s">
        <v>108</v>
      </c>
      <c r="CY371" s="13" t="s">
        <v>3263</v>
      </c>
      <c r="CZ371" s="6"/>
      <c r="DA371" s="6"/>
      <c r="DB371" s="6"/>
      <c r="DC371" s="6"/>
      <c r="DD371" s="6"/>
      <c r="DE371" s="6"/>
      <c r="DF371" s="6"/>
      <c r="DG371" s="6"/>
      <c r="DH371" s="6"/>
      <c r="DI371" s="6"/>
    </row>
    <row r="372">
      <c r="A372" s="5" t="s">
        <v>103</v>
      </c>
      <c r="B372" s="5" t="s">
        <v>1501</v>
      </c>
      <c r="C372" s="5" t="s">
        <v>3172</v>
      </c>
      <c r="D372" s="5">
        <v>5505.0</v>
      </c>
      <c r="E372" s="5" t="s">
        <v>1697</v>
      </c>
      <c r="F372" s="5">
        <v>2002.0</v>
      </c>
      <c r="G372" s="5" t="s">
        <v>126</v>
      </c>
      <c r="H372" s="5">
        <v>17.0</v>
      </c>
      <c r="I372" s="5" t="s">
        <v>109</v>
      </c>
      <c r="J372" s="5" t="s">
        <v>110</v>
      </c>
      <c r="K372" s="5" t="s">
        <v>111</v>
      </c>
      <c r="L372" s="5" t="s">
        <v>154</v>
      </c>
      <c r="M372" s="5" t="s">
        <v>600</v>
      </c>
      <c r="N372" s="5">
        <v>1.0</v>
      </c>
      <c r="O372" s="29" t="s">
        <v>3264</v>
      </c>
      <c r="P372" s="5" t="s">
        <v>3265</v>
      </c>
      <c r="Q372" s="5" t="s">
        <v>3176</v>
      </c>
      <c r="R372" s="5" t="s">
        <v>3266</v>
      </c>
      <c r="S372" s="5" t="s">
        <v>3267</v>
      </c>
      <c r="T372" s="5" t="s">
        <v>108</v>
      </c>
      <c r="U372" s="5" t="s">
        <v>108</v>
      </c>
      <c r="V372" s="6"/>
      <c r="W372" s="5" t="s">
        <v>108</v>
      </c>
      <c r="X372" s="5">
        <v>207.0</v>
      </c>
      <c r="Y372" s="5" t="s">
        <v>108</v>
      </c>
      <c r="Z372" s="5" t="s">
        <v>108</v>
      </c>
      <c r="AA372" s="5" t="s">
        <v>144</v>
      </c>
      <c r="AB372" s="5">
        <v>95.0</v>
      </c>
      <c r="AC372" s="5" t="s">
        <v>2106</v>
      </c>
      <c r="AD372" s="5" t="s">
        <v>108</v>
      </c>
      <c r="AE372" s="5" t="s">
        <v>108</v>
      </c>
      <c r="AF372" s="5" t="s">
        <v>108</v>
      </c>
      <c r="AG372" s="5" t="s">
        <v>108</v>
      </c>
      <c r="AH372" s="5" t="s">
        <v>108</v>
      </c>
      <c r="AI372" s="5" t="s">
        <v>108</v>
      </c>
      <c r="AJ372" s="5" t="s">
        <v>108</v>
      </c>
      <c r="AK372" s="5" t="s">
        <v>108</v>
      </c>
      <c r="AL372" s="5" t="s">
        <v>108</v>
      </c>
      <c r="AM372" s="5">
        <v>1.0</v>
      </c>
      <c r="AN372" s="5" t="s">
        <v>108</v>
      </c>
      <c r="AO372" s="5" t="s">
        <v>108</v>
      </c>
      <c r="AP372" s="5" t="s">
        <v>108</v>
      </c>
      <c r="AQ372" s="5" t="s">
        <v>108</v>
      </c>
      <c r="AR372" s="5" t="s">
        <v>108</v>
      </c>
      <c r="AS372" s="5" t="s">
        <v>108</v>
      </c>
      <c r="AT372" s="5" t="s">
        <v>108</v>
      </c>
      <c r="AU372" s="5" t="s">
        <v>108</v>
      </c>
      <c r="AV372" s="5" t="s">
        <v>108</v>
      </c>
      <c r="AW372" s="5" t="s">
        <v>108</v>
      </c>
      <c r="AX372" s="5" t="s">
        <v>108</v>
      </c>
      <c r="AY372" s="5" t="s">
        <v>108</v>
      </c>
      <c r="AZ372" s="5" t="s">
        <v>108</v>
      </c>
      <c r="BA372" s="5" t="s">
        <v>108</v>
      </c>
      <c r="BB372" s="5" t="s">
        <v>108</v>
      </c>
      <c r="BC372" s="5" t="s">
        <v>108</v>
      </c>
      <c r="BD372" s="5" t="s">
        <v>108</v>
      </c>
      <c r="BE372" s="5" t="s">
        <v>108</v>
      </c>
      <c r="BF372" s="5" t="s">
        <v>108</v>
      </c>
      <c r="BG372" s="5" t="s">
        <v>108</v>
      </c>
      <c r="BH372" s="5" t="s">
        <v>108</v>
      </c>
      <c r="BI372" s="5" t="s">
        <v>108</v>
      </c>
      <c r="BJ372" s="5" t="s">
        <v>108</v>
      </c>
      <c r="BK372" s="5" t="s">
        <v>108</v>
      </c>
      <c r="BL372" s="5" t="s">
        <v>108</v>
      </c>
      <c r="BM372" s="5" t="s">
        <v>108</v>
      </c>
      <c r="BN372" s="5" t="s">
        <v>108</v>
      </c>
      <c r="BO372" s="5" t="s">
        <v>108</v>
      </c>
      <c r="BP372" s="5" t="s">
        <v>108</v>
      </c>
      <c r="BQ372" s="5" t="s">
        <v>108</v>
      </c>
      <c r="BR372" s="5" t="s">
        <v>108</v>
      </c>
      <c r="BS372" s="5" t="s">
        <v>108</v>
      </c>
      <c r="BT372" s="5" t="s">
        <v>108</v>
      </c>
      <c r="BU372" s="5" t="s">
        <v>3268</v>
      </c>
      <c r="BV372" s="5" t="s">
        <v>108</v>
      </c>
      <c r="BW372" s="5" t="s">
        <v>108</v>
      </c>
      <c r="BX372" s="5" t="s">
        <v>108</v>
      </c>
      <c r="BY372" s="10" t="s">
        <v>108</v>
      </c>
      <c r="BZ372" s="10" t="s">
        <v>108</v>
      </c>
      <c r="CA372" s="5" t="s">
        <v>3269</v>
      </c>
      <c r="CB372" s="5" t="s">
        <v>108</v>
      </c>
      <c r="CC372" s="5" t="s">
        <v>108</v>
      </c>
      <c r="CD372" s="5" t="s">
        <v>108</v>
      </c>
      <c r="CE372" s="5" t="s">
        <v>108</v>
      </c>
      <c r="CF372" s="5" t="s">
        <v>108</v>
      </c>
      <c r="CG372" s="5" t="s">
        <v>108</v>
      </c>
      <c r="CH372" s="5" t="s">
        <v>108</v>
      </c>
      <c r="CI372" s="5" t="s">
        <v>108</v>
      </c>
      <c r="CJ372" s="5" t="s">
        <v>108</v>
      </c>
      <c r="CK372" s="5" t="s">
        <v>108</v>
      </c>
      <c r="CL372" s="5" t="s">
        <v>108</v>
      </c>
      <c r="CM372" s="5" t="s">
        <v>108</v>
      </c>
      <c r="CN372" s="5" t="s">
        <v>108</v>
      </c>
      <c r="CO372" s="5" t="s">
        <v>108</v>
      </c>
      <c r="CP372" s="5" t="s">
        <v>108</v>
      </c>
      <c r="CQ372" s="5" t="s">
        <v>108</v>
      </c>
      <c r="CR372" s="5" t="s">
        <v>108</v>
      </c>
      <c r="CS372" s="5" t="s">
        <v>108</v>
      </c>
      <c r="CT372" s="29" t="s">
        <v>3270</v>
      </c>
      <c r="CU372" s="5" t="s">
        <v>108</v>
      </c>
      <c r="CV372" s="5" t="s">
        <v>108</v>
      </c>
      <c r="CW372" s="5" t="s">
        <v>108</v>
      </c>
      <c r="CX372" s="5" t="s">
        <v>108</v>
      </c>
      <c r="CY372" s="13" t="s">
        <v>3271</v>
      </c>
      <c r="CZ372" s="6"/>
      <c r="DA372" s="6"/>
      <c r="DB372" s="6"/>
      <c r="DC372" s="6"/>
      <c r="DD372" s="6"/>
      <c r="DE372" s="6"/>
      <c r="DF372" s="6"/>
      <c r="DG372" s="6"/>
      <c r="DH372" s="6"/>
      <c r="DI372" s="6"/>
    </row>
    <row r="373">
      <c r="A373" s="5" t="s">
        <v>103</v>
      </c>
      <c r="B373" s="5" t="s">
        <v>1501</v>
      </c>
      <c r="C373" s="5" t="s">
        <v>3172</v>
      </c>
      <c r="D373" s="5">
        <v>5650.0</v>
      </c>
      <c r="E373" s="5" t="s">
        <v>108</v>
      </c>
      <c r="F373" s="5">
        <v>2002.0</v>
      </c>
      <c r="G373" s="5" t="s">
        <v>126</v>
      </c>
      <c r="H373" s="5">
        <v>21.0</v>
      </c>
      <c r="I373" s="5" t="s">
        <v>109</v>
      </c>
      <c r="J373" s="5" t="s">
        <v>110</v>
      </c>
      <c r="K373" s="5" t="s">
        <v>111</v>
      </c>
      <c r="L373" s="5" t="s">
        <v>108</v>
      </c>
      <c r="M373" s="5" t="s">
        <v>269</v>
      </c>
      <c r="N373" s="5">
        <v>1.0</v>
      </c>
      <c r="O373" s="29" t="s">
        <v>3272</v>
      </c>
      <c r="P373" s="5" t="s">
        <v>3273</v>
      </c>
      <c r="Q373" s="5" t="s">
        <v>3191</v>
      </c>
      <c r="R373" s="5" t="s">
        <v>2439</v>
      </c>
      <c r="S373" s="5" t="s">
        <v>3274</v>
      </c>
      <c r="T373" s="5">
        <v>45.588229</v>
      </c>
      <c r="U373" s="5">
        <v>-118.619223</v>
      </c>
      <c r="V373" s="6"/>
      <c r="W373" s="5" t="s">
        <v>108</v>
      </c>
      <c r="X373" s="5">
        <v>1745.0</v>
      </c>
      <c r="Y373" s="5" t="s">
        <v>108</v>
      </c>
      <c r="Z373" s="5" t="s">
        <v>3208</v>
      </c>
      <c r="AA373" s="5" t="s">
        <v>286</v>
      </c>
      <c r="AB373" s="5">
        <v>97.0</v>
      </c>
      <c r="AC373" s="5" t="s">
        <v>3275</v>
      </c>
      <c r="AD373" s="5" t="s">
        <v>108</v>
      </c>
      <c r="AE373" s="5" t="s">
        <v>108</v>
      </c>
      <c r="AF373" s="5" t="s">
        <v>121</v>
      </c>
      <c r="AG373" s="5" t="s">
        <v>108</v>
      </c>
      <c r="AH373" s="5" t="s">
        <v>108</v>
      </c>
      <c r="AI373" s="15" t="s">
        <v>108</v>
      </c>
      <c r="AJ373" s="22" t="s">
        <v>108</v>
      </c>
      <c r="AK373" s="25" t="s">
        <v>108</v>
      </c>
      <c r="AL373" s="5" t="s">
        <v>108</v>
      </c>
      <c r="AM373" s="5">
        <v>1.0</v>
      </c>
      <c r="AN373" s="5" t="s">
        <v>108</v>
      </c>
      <c r="AO373" s="5" t="s">
        <v>108</v>
      </c>
      <c r="AP373" s="5" t="s">
        <v>108</v>
      </c>
      <c r="AQ373" s="5" t="s">
        <v>108</v>
      </c>
      <c r="AR373" s="5" t="s">
        <v>108</v>
      </c>
      <c r="AS373" s="5" t="s">
        <v>108</v>
      </c>
      <c r="AT373" s="5" t="s">
        <v>108</v>
      </c>
      <c r="AU373" s="5" t="s">
        <v>108</v>
      </c>
      <c r="AV373" s="5" t="s">
        <v>108</v>
      </c>
      <c r="AW373" s="5" t="s">
        <v>108</v>
      </c>
      <c r="AX373" s="5" t="s">
        <v>108</v>
      </c>
      <c r="AY373" s="5" t="s">
        <v>108</v>
      </c>
      <c r="AZ373" s="5" t="s">
        <v>108</v>
      </c>
      <c r="BA373" s="5" t="s">
        <v>108</v>
      </c>
      <c r="BB373" s="5" t="s">
        <v>108</v>
      </c>
      <c r="BC373" s="5" t="s">
        <v>108</v>
      </c>
      <c r="BD373" s="5" t="s">
        <v>108</v>
      </c>
      <c r="BE373" s="5" t="s">
        <v>108</v>
      </c>
      <c r="BF373" s="5" t="s">
        <v>108</v>
      </c>
      <c r="BG373" s="5" t="s">
        <v>108</v>
      </c>
      <c r="BH373" s="5" t="s">
        <v>108</v>
      </c>
      <c r="BI373" s="5" t="s">
        <v>108</v>
      </c>
      <c r="BJ373" s="5" t="s">
        <v>108</v>
      </c>
      <c r="BK373" s="5" t="s">
        <v>108</v>
      </c>
      <c r="BL373" s="5" t="s">
        <v>108</v>
      </c>
      <c r="BM373" s="5" t="s">
        <v>108</v>
      </c>
      <c r="BN373" s="5" t="s">
        <v>108</v>
      </c>
      <c r="BO373" s="5" t="s">
        <v>108</v>
      </c>
      <c r="BP373" s="5" t="s">
        <v>108</v>
      </c>
      <c r="BQ373" s="5" t="s">
        <v>108</v>
      </c>
      <c r="BR373" s="5" t="s">
        <v>108</v>
      </c>
      <c r="BS373" s="5" t="s">
        <v>3276</v>
      </c>
      <c r="BT373" s="5" t="s">
        <v>108</v>
      </c>
      <c r="BU373" s="5" t="s">
        <v>3277</v>
      </c>
      <c r="BV373" s="5" t="s">
        <v>108</v>
      </c>
      <c r="BW373" s="5" t="s">
        <v>108</v>
      </c>
      <c r="BX373" s="5" t="s">
        <v>108</v>
      </c>
      <c r="BY373" s="10" t="s">
        <v>108</v>
      </c>
      <c r="BZ373" s="10" t="s">
        <v>108</v>
      </c>
      <c r="CA373" s="5" t="s">
        <v>108</v>
      </c>
      <c r="CB373" s="5" t="s">
        <v>108</v>
      </c>
      <c r="CC373" s="5" t="s">
        <v>108</v>
      </c>
      <c r="CD373" s="5" t="s">
        <v>108</v>
      </c>
      <c r="CE373" s="5" t="s">
        <v>108</v>
      </c>
      <c r="CF373" s="5" t="s">
        <v>108</v>
      </c>
      <c r="CG373" s="5" t="s">
        <v>108</v>
      </c>
      <c r="CH373" s="5" t="s">
        <v>108</v>
      </c>
      <c r="CI373" s="5" t="s">
        <v>108</v>
      </c>
      <c r="CJ373" s="5" t="s">
        <v>108</v>
      </c>
      <c r="CK373" s="5" t="s">
        <v>108</v>
      </c>
      <c r="CL373" s="5" t="s">
        <v>108</v>
      </c>
      <c r="CM373" s="5" t="s">
        <v>108</v>
      </c>
      <c r="CN373" s="5" t="s">
        <v>108</v>
      </c>
      <c r="CO373" s="5" t="s">
        <v>108</v>
      </c>
      <c r="CP373" s="5" t="s">
        <v>108</v>
      </c>
      <c r="CQ373" s="5" t="s">
        <v>108</v>
      </c>
      <c r="CR373" s="5" t="s">
        <v>108</v>
      </c>
      <c r="CS373" s="5" t="s">
        <v>108</v>
      </c>
      <c r="CT373" s="5" t="s">
        <v>108</v>
      </c>
      <c r="CU373" s="5" t="s">
        <v>121</v>
      </c>
      <c r="CV373" s="5" t="s">
        <v>108</v>
      </c>
      <c r="CW373" s="5" t="s">
        <v>108</v>
      </c>
      <c r="CX373" s="5" t="s">
        <v>108</v>
      </c>
      <c r="CY373" s="13" t="s">
        <v>3278</v>
      </c>
      <c r="CZ373" s="6"/>
      <c r="DA373" s="6"/>
      <c r="DB373" s="6"/>
      <c r="DC373" s="6"/>
      <c r="DD373" s="6"/>
      <c r="DE373" s="6"/>
      <c r="DF373" s="6"/>
      <c r="DG373" s="6"/>
      <c r="DH373" s="6"/>
      <c r="DI373" s="6"/>
    </row>
    <row r="374">
      <c r="A374" s="5" t="s">
        <v>103</v>
      </c>
      <c r="B374" s="5" t="s">
        <v>1501</v>
      </c>
      <c r="C374" s="5" t="s">
        <v>3172</v>
      </c>
      <c r="D374" s="5">
        <v>15747.0</v>
      </c>
      <c r="E374" s="5" t="s">
        <v>106</v>
      </c>
      <c r="F374" s="5">
        <v>2005.0</v>
      </c>
      <c r="G374" s="5" t="s">
        <v>152</v>
      </c>
      <c r="H374" s="5" t="s">
        <v>108</v>
      </c>
      <c r="I374" s="5" t="s">
        <v>153</v>
      </c>
      <c r="J374" s="5" t="s">
        <v>127</v>
      </c>
      <c r="K374" s="5" t="s">
        <v>628</v>
      </c>
      <c r="L374" s="5" t="s">
        <v>202</v>
      </c>
      <c r="M374" s="5" t="s">
        <v>1540</v>
      </c>
      <c r="N374" s="5">
        <v>1.0</v>
      </c>
      <c r="O374" s="29" t="s">
        <v>3279</v>
      </c>
      <c r="P374" s="5" t="s">
        <v>3280</v>
      </c>
      <c r="Q374" s="5" t="s">
        <v>3191</v>
      </c>
      <c r="R374" s="5" t="s">
        <v>3227</v>
      </c>
      <c r="S374" s="5" t="s">
        <v>3281</v>
      </c>
      <c r="T374" s="5">
        <v>45.685046</v>
      </c>
      <c r="U374" s="5">
        <v>-118.493853</v>
      </c>
      <c r="V374" s="6"/>
      <c r="W374" s="5">
        <v>1514.0</v>
      </c>
      <c r="X374" s="5">
        <v>1507.0</v>
      </c>
      <c r="Y374" s="5" t="s">
        <v>193</v>
      </c>
      <c r="Z374" s="5" t="s">
        <v>170</v>
      </c>
      <c r="AA374" s="5" t="s">
        <v>108</v>
      </c>
      <c r="AB374" s="5" t="s">
        <v>108</v>
      </c>
      <c r="AC374" s="5" t="s">
        <v>3282</v>
      </c>
      <c r="AD374" s="5" t="s">
        <v>3283</v>
      </c>
      <c r="AE374" s="5" t="s">
        <v>108</v>
      </c>
      <c r="AF374" s="5" t="s">
        <v>108</v>
      </c>
      <c r="AG374" s="5" t="s">
        <v>108</v>
      </c>
      <c r="AH374" s="5" t="s">
        <v>108</v>
      </c>
      <c r="AI374" s="15" t="s">
        <v>108</v>
      </c>
      <c r="AJ374" s="22" t="s">
        <v>108</v>
      </c>
      <c r="AK374" s="25" t="s">
        <v>108</v>
      </c>
      <c r="AL374" s="5" t="s">
        <v>108</v>
      </c>
      <c r="AM374" s="5" t="s">
        <v>108</v>
      </c>
      <c r="AN374" s="5" t="s">
        <v>108</v>
      </c>
      <c r="AO374" s="5" t="s">
        <v>108</v>
      </c>
      <c r="AP374" s="5" t="s">
        <v>108</v>
      </c>
      <c r="AQ374" s="5" t="s">
        <v>108</v>
      </c>
      <c r="AR374" s="5" t="s">
        <v>108</v>
      </c>
      <c r="AS374" s="5" t="s">
        <v>108</v>
      </c>
      <c r="AT374" s="5" t="s">
        <v>108</v>
      </c>
      <c r="AU374" s="5" t="s">
        <v>108</v>
      </c>
      <c r="AV374" s="5" t="s">
        <v>108</v>
      </c>
      <c r="AW374" s="5" t="s">
        <v>108</v>
      </c>
      <c r="AX374" s="5" t="s">
        <v>108</v>
      </c>
      <c r="AY374" s="5" t="s">
        <v>108</v>
      </c>
      <c r="AZ374" s="5" t="s">
        <v>108</v>
      </c>
      <c r="BA374" s="5" t="s">
        <v>108</v>
      </c>
      <c r="BB374" s="5" t="s">
        <v>108</v>
      </c>
      <c r="BC374" s="5" t="s">
        <v>108</v>
      </c>
      <c r="BD374" s="5" t="s">
        <v>108</v>
      </c>
      <c r="BE374" s="5" t="s">
        <v>108</v>
      </c>
      <c r="BF374" s="5" t="s">
        <v>108</v>
      </c>
      <c r="BG374" s="5" t="s">
        <v>108</v>
      </c>
      <c r="BH374" s="5" t="s">
        <v>108</v>
      </c>
      <c r="BI374" s="5" t="s">
        <v>108</v>
      </c>
      <c r="BJ374" s="5" t="s">
        <v>108</v>
      </c>
      <c r="BK374" s="5" t="s">
        <v>108</v>
      </c>
      <c r="BL374" s="5" t="s">
        <v>108</v>
      </c>
      <c r="BM374" s="5" t="s">
        <v>108</v>
      </c>
      <c r="BN374" s="5" t="s">
        <v>108</v>
      </c>
      <c r="BO374" s="5" t="s">
        <v>108</v>
      </c>
      <c r="BP374" s="5" t="s">
        <v>108</v>
      </c>
      <c r="BQ374" s="5" t="s">
        <v>108</v>
      </c>
      <c r="BR374" s="5" t="s">
        <v>108</v>
      </c>
      <c r="BS374" s="5" t="s">
        <v>108</v>
      </c>
      <c r="BT374" s="5" t="s">
        <v>108</v>
      </c>
      <c r="BU374" s="5" t="s">
        <v>3284</v>
      </c>
      <c r="BV374" s="5" t="s">
        <v>108</v>
      </c>
      <c r="BW374" s="5" t="s">
        <v>108</v>
      </c>
      <c r="BX374" s="5" t="s">
        <v>108</v>
      </c>
      <c r="BY374" s="10" t="s">
        <v>108</v>
      </c>
      <c r="BZ374" s="10" t="s">
        <v>108</v>
      </c>
      <c r="CA374" s="5" t="s">
        <v>3285</v>
      </c>
      <c r="CB374" s="5" t="s">
        <v>108</v>
      </c>
      <c r="CC374" s="5" t="s">
        <v>108</v>
      </c>
      <c r="CD374" s="5" t="s">
        <v>108</v>
      </c>
      <c r="CE374" s="5" t="s">
        <v>108</v>
      </c>
      <c r="CF374" s="5" t="s">
        <v>108</v>
      </c>
      <c r="CG374" s="5" t="s">
        <v>108</v>
      </c>
      <c r="CH374" s="5" t="s">
        <v>108</v>
      </c>
      <c r="CI374" s="5" t="s">
        <v>108</v>
      </c>
      <c r="CJ374" s="5" t="s">
        <v>108</v>
      </c>
      <c r="CK374" s="5" t="s">
        <v>108</v>
      </c>
      <c r="CL374" s="5" t="s">
        <v>108</v>
      </c>
      <c r="CM374" s="5" t="s">
        <v>108</v>
      </c>
      <c r="CN374" s="5" t="s">
        <v>108</v>
      </c>
      <c r="CO374" s="5" t="s">
        <v>108</v>
      </c>
      <c r="CP374" s="5" t="s">
        <v>108</v>
      </c>
      <c r="CQ374" s="5" t="s">
        <v>108</v>
      </c>
      <c r="CR374" s="5" t="s">
        <v>108</v>
      </c>
      <c r="CS374" s="5" t="s">
        <v>108</v>
      </c>
      <c r="CT374" s="29" t="s">
        <v>3286</v>
      </c>
      <c r="CU374" s="5" t="s">
        <v>121</v>
      </c>
      <c r="CV374" s="5" t="s">
        <v>108</v>
      </c>
      <c r="CW374" s="5" t="s">
        <v>108</v>
      </c>
      <c r="CX374" s="5" t="s">
        <v>108</v>
      </c>
      <c r="CY374" s="13" t="s">
        <v>3287</v>
      </c>
      <c r="CZ374" s="6"/>
      <c r="DA374" s="6"/>
      <c r="DB374" s="6"/>
      <c r="DC374" s="6"/>
      <c r="DD374" s="6"/>
      <c r="DE374" s="6"/>
      <c r="DF374" s="6"/>
      <c r="DG374" s="6"/>
      <c r="DH374" s="6"/>
      <c r="DI374" s="6"/>
    </row>
    <row r="375">
      <c r="A375" s="5" t="s">
        <v>103</v>
      </c>
      <c r="B375" s="5" t="s">
        <v>1501</v>
      </c>
      <c r="C375" s="5" t="s">
        <v>3172</v>
      </c>
      <c r="D375" s="5">
        <v>57323.0</v>
      </c>
      <c r="E375" s="5" t="s">
        <v>1947</v>
      </c>
      <c r="F375" s="5">
        <v>2012.0</v>
      </c>
      <c r="G375" s="5" t="s">
        <v>244</v>
      </c>
      <c r="H375" s="5" t="s">
        <v>108</v>
      </c>
      <c r="I375" s="5" t="s">
        <v>109</v>
      </c>
      <c r="J375" s="5" t="s">
        <v>127</v>
      </c>
      <c r="K375" s="5" t="s">
        <v>202</v>
      </c>
      <c r="L375" s="5" t="s">
        <v>108</v>
      </c>
      <c r="M375" s="5" t="s">
        <v>108</v>
      </c>
      <c r="N375" s="5">
        <v>1.0</v>
      </c>
      <c r="O375" s="29" t="s">
        <v>3288</v>
      </c>
      <c r="P375" s="5" t="s">
        <v>3289</v>
      </c>
      <c r="Q375" s="5" t="s">
        <v>3191</v>
      </c>
      <c r="R375" s="5" t="s">
        <v>3290</v>
      </c>
      <c r="S375" s="5" t="s">
        <v>108</v>
      </c>
      <c r="T375" s="5" t="s">
        <v>108</v>
      </c>
      <c r="U375" s="5" t="s">
        <v>108</v>
      </c>
      <c r="V375" s="6"/>
      <c r="W375" s="5" t="s">
        <v>108</v>
      </c>
      <c r="X375" s="5">
        <v>2430.0</v>
      </c>
      <c r="Y375" s="5" t="s">
        <v>1047</v>
      </c>
      <c r="Z375" s="5" t="s">
        <v>170</v>
      </c>
      <c r="AA375" s="5" t="s">
        <v>550</v>
      </c>
      <c r="AB375" s="5">
        <v>100.0</v>
      </c>
      <c r="AC375" s="5" t="s">
        <v>3291</v>
      </c>
      <c r="AD375" s="5" t="s">
        <v>3292</v>
      </c>
      <c r="AE375" s="5" t="s">
        <v>108</v>
      </c>
      <c r="AF375" s="5" t="s">
        <v>108</v>
      </c>
      <c r="AG375" s="5" t="s">
        <v>108</v>
      </c>
      <c r="AH375" s="5">
        <v>30.0</v>
      </c>
      <c r="AI375" s="28">
        <f t="shared" ref="AI375:AI379" si="94">CONVERT(AJ375, "ft", "m")</f>
        <v>175.26</v>
      </c>
      <c r="AJ375" s="22">
        <v>575.0</v>
      </c>
      <c r="AK375" s="24">
        <f t="shared" ref="AK375:AK379" si="95">CONVERT(AJ375, "ft", "yd")</f>
        <v>191.6666667</v>
      </c>
      <c r="AL375" s="5" t="s">
        <v>108</v>
      </c>
      <c r="AM375" s="5" t="s">
        <v>108</v>
      </c>
      <c r="AN375" s="5" t="s">
        <v>108</v>
      </c>
      <c r="AO375" s="5" t="s">
        <v>108</v>
      </c>
      <c r="AP375" s="5" t="s">
        <v>108</v>
      </c>
      <c r="AQ375" s="5" t="s">
        <v>108</v>
      </c>
      <c r="AR375" s="5" t="s">
        <v>108</v>
      </c>
      <c r="AS375" s="5" t="s">
        <v>108</v>
      </c>
      <c r="AT375" s="5" t="s">
        <v>108</v>
      </c>
      <c r="AU375" s="5" t="s">
        <v>108</v>
      </c>
      <c r="AV375" s="5" t="s">
        <v>108</v>
      </c>
      <c r="AW375" s="5" t="s">
        <v>108</v>
      </c>
      <c r="AX375" s="5" t="s">
        <v>108</v>
      </c>
      <c r="AY375" s="5" t="s">
        <v>108</v>
      </c>
      <c r="AZ375" s="5" t="s">
        <v>108</v>
      </c>
      <c r="BA375" s="5" t="s">
        <v>108</v>
      </c>
      <c r="BB375" s="5" t="s">
        <v>108</v>
      </c>
      <c r="BC375" s="5" t="s">
        <v>108</v>
      </c>
      <c r="BD375" s="5" t="s">
        <v>108</v>
      </c>
      <c r="BE375" s="5" t="s">
        <v>108</v>
      </c>
      <c r="BF375" s="5" t="s">
        <v>108</v>
      </c>
      <c r="BG375" s="5" t="s">
        <v>108</v>
      </c>
      <c r="BH375" s="5" t="s">
        <v>108</v>
      </c>
      <c r="BI375" s="5" t="s">
        <v>108</v>
      </c>
      <c r="BJ375" s="5" t="s">
        <v>108</v>
      </c>
      <c r="BK375" s="5" t="s">
        <v>108</v>
      </c>
      <c r="BL375" s="5" t="s">
        <v>108</v>
      </c>
      <c r="BM375" s="5" t="s">
        <v>108</v>
      </c>
      <c r="BN375" s="5" t="s">
        <v>108</v>
      </c>
      <c r="BO375" s="5" t="s">
        <v>108</v>
      </c>
      <c r="BP375" s="5" t="s">
        <v>108</v>
      </c>
      <c r="BQ375" s="5" t="s">
        <v>108</v>
      </c>
      <c r="BR375" s="5" t="s">
        <v>108</v>
      </c>
      <c r="BS375" s="5" t="s">
        <v>108</v>
      </c>
      <c r="BT375" s="5" t="s">
        <v>108</v>
      </c>
      <c r="BU375" s="5" t="s">
        <v>108</v>
      </c>
      <c r="BV375" s="5" t="s">
        <v>108</v>
      </c>
      <c r="BW375" s="5" t="s">
        <v>108</v>
      </c>
      <c r="BX375" s="5" t="s">
        <v>108</v>
      </c>
      <c r="BY375" s="10" t="s">
        <v>108</v>
      </c>
      <c r="BZ375" s="10" t="s">
        <v>108</v>
      </c>
      <c r="CA375" s="5" t="s">
        <v>3293</v>
      </c>
      <c r="CB375" s="5" t="s">
        <v>108</v>
      </c>
      <c r="CC375" s="5" t="s">
        <v>108</v>
      </c>
      <c r="CD375" s="5" t="s">
        <v>108</v>
      </c>
      <c r="CE375" s="5" t="s">
        <v>108</v>
      </c>
      <c r="CF375" s="5" t="s">
        <v>108</v>
      </c>
      <c r="CG375" s="5" t="s">
        <v>108</v>
      </c>
      <c r="CH375" s="5" t="s">
        <v>108</v>
      </c>
      <c r="CI375" s="5" t="s">
        <v>108</v>
      </c>
      <c r="CJ375" s="5" t="s">
        <v>108</v>
      </c>
      <c r="CK375" s="5" t="s">
        <v>108</v>
      </c>
      <c r="CL375" s="5" t="s">
        <v>108</v>
      </c>
      <c r="CM375" s="5" t="s">
        <v>108</v>
      </c>
      <c r="CN375" s="5" t="s">
        <v>108</v>
      </c>
      <c r="CO375" s="5" t="s">
        <v>108</v>
      </c>
      <c r="CP375" s="5" t="s">
        <v>108</v>
      </c>
      <c r="CQ375" s="5" t="s">
        <v>108</v>
      </c>
      <c r="CR375" s="5" t="s">
        <v>108</v>
      </c>
      <c r="CS375" s="5" t="s">
        <v>108</v>
      </c>
      <c r="CT375" s="29" t="s">
        <v>3294</v>
      </c>
      <c r="CU375" s="5" t="s">
        <v>108</v>
      </c>
      <c r="CV375" s="5" t="s">
        <v>108</v>
      </c>
      <c r="CW375" s="5" t="s">
        <v>108</v>
      </c>
      <c r="CX375" s="5" t="s">
        <v>108</v>
      </c>
      <c r="CY375" s="13" t="s">
        <v>3295</v>
      </c>
      <c r="CZ375" s="6"/>
      <c r="DA375" s="6"/>
      <c r="DB375" s="6"/>
      <c r="DC375" s="6"/>
      <c r="DD375" s="6"/>
      <c r="DE375" s="6"/>
      <c r="DF375" s="6"/>
      <c r="DG375" s="6"/>
      <c r="DH375" s="6"/>
      <c r="DI375" s="6"/>
    </row>
    <row r="376">
      <c r="A376" s="5" t="s">
        <v>103</v>
      </c>
      <c r="B376" s="5" t="s">
        <v>1501</v>
      </c>
      <c r="C376" s="5" t="s">
        <v>3172</v>
      </c>
      <c r="D376" s="5">
        <v>65970.0</v>
      </c>
      <c r="E376" s="5" t="s">
        <v>1947</v>
      </c>
      <c r="F376" s="5">
        <v>2020.0</v>
      </c>
      <c r="G376" s="5" t="s">
        <v>200</v>
      </c>
      <c r="H376" s="5">
        <v>12.0</v>
      </c>
      <c r="I376" s="5" t="s">
        <v>153</v>
      </c>
      <c r="J376" s="5" t="s">
        <v>127</v>
      </c>
      <c r="K376" s="5" t="s">
        <v>202</v>
      </c>
      <c r="L376" s="5" t="s">
        <v>628</v>
      </c>
      <c r="M376" s="5" t="s">
        <v>3296</v>
      </c>
      <c r="N376" s="5">
        <v>1.0</v>
      </c>
      <c r="O376" s="29" t="s">
        <v>3297</v>
      </c>
      <c r="P376" s="5" t="s">
        <v>3298</v>
      </c>
      <c r="Q376" s="5" t="s">
        <v>3299</v>
      </c>
      <c r="R376" s="5" t="s">
        <v>2439</v>
      </c>
      <c r="S376" s="5" t="s">
        <v>108</v>
      </c>
      <c r="T376" s="10">
        <v>45.4502371</v>
      </c>
      <c r="U376" s="10">
        <v>-118.3243227</v>
      </c>
      <c r="V376" s="6"/>
      <c r="W376" s="5">
        <v>4106.0</v>
      </c>
      <c r="X376" s="5">
        <v>600.0</v>
      </c>
      <c r="Y376" s="5" t="s">
        <v>108</v>
      </c>
      <c r="Z376" s="5" t="s">
        <v>170</v>
      </c>
      <c r="AA376" s="5" t="s">
        <v>223</v>
      </c>
      <c r="AB376" s="5">
        <v>42.0</v>
      </c>
      <c r="AC376" s="5" t="s">
        <v>287</v>
      </c>
      <c r="AD376" s="5" t="s">
        <v>1516</v>
      </c>
      <c r="AE376" s="5" t="s">
        <v>108</v>
      </c>
      <c r="AF376" s="5" t="s">
        <v>108</v>
      </c>
      <c r="AG376" s="5" t="s">
        <v>108</v>
      </c>
      <c r="AH376" s="5">
        <v>30.0</v>
      </c>
      <c r="AI376" s="28">
        <f t="shared" si="94"/>
        <v>137.16</v>
      </c>
      <c r="AJ376" s="8">
        <f>150*3</f>
        <v>450</v>
      </c>
      <c r="AK376" s="24">
        <f t="shared" si="95"/>
        <v>150</v>
      </c>
      <c r="AL376" s="5" t="s">
        <v>108</v>
      </c>
      <c r="AM376" s="5" t="s">
        <v>108</v>
      </c>
      <c r="AN376" s="5" t="s">
        <v>108</v>
      </c>
      <c r="AO376" s="5" t="s">
        <v>108</v>
      </c>
      <c r="AP376" s="5" t="s">
        <v>108</v>
      </c>
      <c r="AQ376" s="5" t="s">
        <v>108</v>
      </c>
      <c r="AR376" s="5" t="s">
        <v>108</v>
      </c>
      <c r="AS376" s="5" t="s">
        <v>108</v>
      </c>
      <c r="AT376" s="5" t="s">
        <v>108</v>
      </c>
      <c r="AU376" s="5" t="s">
        <v>108</v>
      </c>
      <c r="AV376" s="5" t="s">
        <v>108</v>
      </c>
      <c r="AW376" s="5" t="s">
        <v>108</v>
      </c>
      <c r="AX376" s="5" t="s">
        <v>108</v>
      </c>
      <c r="AY376" s="5" t="s">
        <v>108</v>
      </c>
      <c r="AZ376" s="5" t="s">
        <v>108</v>
      </c>
      <c r="BA376" s="5" t="s">
        <v>108</v>
      </c>
      <c r="BB376" s="5" t="s">
        <v>108</v>
      </c>
      <c r="BC376" s="5" t="s">
        <v>108</v>
      </c>
      <c r="BD376" s="5" t="s">
        <v>108</v>
      </c>
      <c r="BE376" s="5" t="s">
        <v>108</v>
      </c>
      <c r="BF376" s="5" t="s">
        <v>108</v>
      </c>
      <c r="BG376" s="5" t="s">
        <v>108</v>
      </c>
      <c r="BH376" s="5" t="s">
        <v>108</v>
      </c>
      <c r="BI376" s="5" t="s">
        <v>108</v>
      </c>
      <c r="BJ376" s="5" t="s">
        <v>108</v>
      </c>
      <c r="BK376" s="5" t="s">
        <v>108</v>
      </c>
      <c r="BL376" s="5" t="s">
        <v>108</v>
      </c>
      <c r="BM376" s="5" t="s">
        <v>108</v>
      </c>
      <c r="BN376" s="5" t="s">
        <v>108</v>
      </c>
      <c r="BO376" s="5" t="s">
        <v>108</v>
      </c>
      <c r="BP376" s="5" t="s">
        <v>108</v>
      </c>
      <c r="BQ376" s="5" t="s">
        <v>108</v>
      </c>
      <c r="BR376" s="5" t="s">
        <v>108</v>
      </c>
      <c r="BS376" s="5" t="s">
        <v>108</v>
      </c>
      <c r="BT376" s="5" t="s">
        <v>108</v>
      </c>
      <c r="BU376" s="5" t="s">
        <v>3300</v>
      </c>
      <c r="BV376" s="5" t="s">
        <v>108</v>
      </c>
      <c r="BW376" s="5" t="s">
        <v>108</v>
      </c>
      <c r="BX376" s="5" t="s">
        <v>108</v>
      </c>
      <c r="BY376" s="10" t="s">
        <v>108</v>
      </c>
      <c r="BZ376" s="10" t="s">
        <v>108</v>
      </c>
      <c r="CA376" s="5" t="s">
        <v>3301</v>
      </c>
      <c r="CB376" s="5" t="s">
        <v>108</v>
      </c>
      <c r="CC376" s="5" t="s">
        <v>108</v>
      </c>
      <c r="CD376" s="5" t="s">
        <v>108</v>
      </c>
      <c r="CE376" s="5" t="s">
        <v>108</v>
      </c>
      <c r="CF376" s="5" t="s">
        <v>108</v>
      </c>
      <c r="CG376" s="5" t="s">
        <v>108</v>
      </c>
      <c r="CH376" s="5" t="s">
        <v>108</v>
      </c>
      <c r="CI376" s="5" t="s">
        <v>108</v>
      </c>
      <c r="CJ376" s="5" t="s">
        <v>108</v>
      </c>
      <c r="CK376" s="5" t="s">
        <v>108</v>
      </c>
      <c r="CL376" s="5" t="s">
        <v>108</v>
      </c>
      <c r="CM376" s="5" t="s">
        <v>108</v>
      </c>
      <c r="CN376" s="5" t="s">
        <v>108</v>
      </c>
      <c r="CO376" s="5" t="s">
        <v>108</v>
      </c>
      <c r="CP376" s="5" t="s">
        <v>108</v>
      </c>
      <c r="CQ376" s="5" t="s">
        <v>108</v>
      </c>
      <c r="CR376" s="5" t="s">
        <v>108</v>
      </c>
      <c r="CS376" s="5" t="s">
        <v>3302</v>
      </c>
      <c r="CT376" s="29" t="s">
        <v>3303</v>
      </c>
      <c r="CU376" s="5" t="s">
        <v>121</v>
      </c>
      <c r="CV376" s="5" t="s">
        <v>108</v>
      </c>
      <c r="CW376" s="5" t="s">
        <v>108</v>
      </c>
      <c r="CX376" s="5" t="s">
        <v>108</v>
      </c>
      <c r="CY376" s="13" t="s">
        <v>3304</v>
      </c>
      <c r="CZ376" s="6"/>
      <c r="DA376" s="6"/>
      <c r="DB376" s="6"/>
      <c r="DC376" s="6"/>
      <c r="DD376" s="6"/>
      <c r="DE376" s="6"/>
      <c r="DF376" s="6"/>
      <c r="DG376" s="6"/>
      <c r="DH376" s="6"/>
      <c r="DI376" s="6"/>
    </row>
    <row r="377">
      <c r="A377" s="5" t="s">
        <v>103</v>
      </c>
      <c r="B377" s="5" t="s">
        <v>1501</v>
      </c>
      <c r="C377" s="5" t="s">
        <v>3305</v>
      </c>
      <c r="D377" s="5">
        <v>27711.0</v>
      </c>
      <c r="E377" s="5" t="s">
        <v>1531</v>
      </c>
      <c r="F377" s="5" t="s">
        <v>3306</v>
      </c>
      <c r="G377" s="5" t="s">
        <v>497</v>
      </c>
      <c r="H377" s="5" t="s">
        <v>108</v>
      </c>
      <c r="I377" s="5" t="s">
        <v>139</v>
      </c>
      <c r="J377" s="5" t="s">
        <v>127</v>
      </c>
      <c r="K377" s="5" t="s">
        <v>111</v>
      </c>
      <c r="L377" s="5" t="s">
        <v>108</v>
      </c>
      <c r="M377" s="5" t="s">
        <v>140</v>
      </c>
      <c r="N377" s="5">
        <v>1.0</v>
      </c>
      <c r="O377" s="29" t="s">
        <v>3307</v>
      </c>
      <c r="P377" s="5" t="s">
        <v>108</v>
      </c>
      <c r="Q377" s="5" t="s">
        <v>3308</v>
      </c>
      <c r="R377" s="5" t="s">
        <v>3309</v>
      </c>
      <c r="S377" s="5" t="s">
        <v>108</v>
      </c>
      <c r="T377" s="5" t="s">
        <v>108</v>
      </c>
      <c r="U377" s="5" t="s">
        <v>108</v>
      </c>
      <c r="V377" s="6"/>
      <c r="W377" s="5" t="s">
        <v>108</v>
      </c>
      <c r="X377" s="5">
        <v>907.0</v>
      </c>
      <c r="Y377" s="5" t="s">
        <v>108</v>
      </c>
      <c r="Z377" s="5" t="s">
        <v>170</v>
      </c>
      <c r="AA377" s="5" t="s">
        <v>108</v>
      </c>
      <c r="AB377" s="5" t="s">
        <v>108</v>
      </c>
      <c r="AC377" s="5" t="s">
        <v>3310</v>
      </c>
      <c r="AD377" s="5" t="s">
        <v>406</v>
      </c>
      <c r="AE377" s="5" t="s">
        <v>108</v>
      </c>
      <c r="AF377" s="5" t="s">
        <v>108</v>
      </c>
      <c r="AG377" s="5" t="s">
        <v>108</v>
      </c>
      <c r="AH377" s="5" t="s">
        <v>108</v>
      </c>
      <c r="AI377" s="28">
        <f t="shared" si="94"/>
        <v>137.16</v>
      </c>
      <c r="AJ377" s="22">
        <v>450.0</v>
      </c>
      <c r="AK377" s="24">
        <f t="shared" si="95"/>
        <v>150</v>
      </c>
      <c r="AL377" s="5" t="s">
        <v>108</v>
      </c>
      <c r="AM377" s="5">
        <v>1.0</v>
      </c>
      <c r="AN377" s="5" t="s">
        <v>108</v>
      </c>
      <c r="AO377" s="5" t="s">
        <v>108</v>
      </c>
      <c r="AP377" s="5" t="s">
        <v>108</v>
      </c>
      <c r="AQ377" s="5" t="s">
        <v>108</v>
      </c>
      <c r="AR377" s="5" t="s">
        <v>108</v>
      </c>
      <c r="AS377" s="5" t="s">
        <v>108</v>
      </c>
      <c r="AT377" s="5" t="s">
        <v>108</v>
      </c>
      <c r="AU377" s="5" t="s">
        <v>108</v>
      </c>
      <c r="AV377" s="5" t="s">
        <v>108</v>
      </c>
      <c r="AW377" s="5" t="s">
        <v>561</v>
      </c>
      <c r="AX377" s="5" t="s">
        <v>108</v>
      </c>
      <c r="AY377" s="5" t="s">
        <v>108</v>
      </c>
      <c r="AZ377" s="5" t="s">
        <v>108</v>
      </c>
      <c r="BA377" s="5" t="s">
        <v>108</v>
      </c>
      <c r="BB377" s="5" t="s">
        <v>108</v>
      </c>
      <c r="BC377" s="5" t="s">
        <v>108</v>
      </c>
      <c r="BD377" s="5" t="s">
        <v>108</v>
      </c>
      <c r="BE377" s="5" t="s">
        <v>108</v>
      </c>
      <c r="BF377" s="5" t="s">
        <v>108</v>
      </c>
      <c r="BG377" s="5" t="s">
        <v>108</v>
      </c>
      <c r="BH377" s="5" t="s">
        <v>108</v>
      </c>
      <c r="BI377" s="5" t="s">
        <v>108</v>
      </c>
      <c r="BJ377" s="5" t="s">
        <v>108</v>
      </c>
      <c r="BK377" s="5" t="s">
        <v>108</v>
      </c>
      <c r="BL377" s="5" t="s">
        <v>108</v>
      </c>
      <c r="BM377" s="5" t="s">
        <v>108</v>
      </c>
      <c r="BN377" s="5" t="s">
        <v>108</v>
      </c>
      <c r="BO377" s="5" t="s">
        <v>108</v>
      </c>
      <c r="BP377" s="5" t="s">
        <v>108</v>
      </c>
      <c r="BQ377" s="5" t="s">
        <v>108</v>
      </c>
      <c r="BR377" s="5" t="s">
        <v>108</v>
      </c>
      <c r="BS377" s="5" t="s">
        <v>108</v>
      </c>
      <c r="BT377" s="5" t="s">
        <v>108</v>
      </c>
      <c r="BU377" s="5" t="s">
        <v>3311</v>
      </c>
      <c r="BV377" s="5" t="s">
        <v>108</v>
      </c>
      <c r="BW377" s="5" t="s">
        <v>3312</v>
      </c>
      <c r="BX377" s="5" t="s">
        <v>449</v>
      </c>
      <c r="BY377" s="10" t="s">
        <v>108</v>
      </c>
      <c r="BZ377" s="10" t="s">
        <v>108</v>
      </c>
      <c r="CA377" s="5" t="s">
        <v>108</v>
      </c>
      <c r="CB377" s="5" t="s">
        <v>108</v>
      </c>
      <c r="CC377" s="5" t="s">
        <v>108</v>
      </c>
      <c r="CD377" s="5" t="s">
        <v>108</v>
      </c>
      <c r="CE377" s="5" t="s">
        <v>108</v>
      </c>
      <c r="CF377" s="5" t="s">
        <v>108</v>
      </c>
      <c r="CG377" s="5" t="s">
        <v>108</v>
      </c>
      <c r="CH377" s="5" t="s">
        <v>108</v>
      </c>
      <c r="CI377" s="5" t="s">
        <v>108</v>
      </c>
      <c r="CJ377" s="5" t="s">
        <v>108</v>
      </c>
      <c r="CK377" s="5" t="s">
        <v>108</v>
      </c>
      <c r="CL377" s="5" t="s">
        <v>108</v>
      </c>
      <c r="CM377" s="5" t="s">
        <v>108</v>
      </c>
      <c r="CN377" s="5" t="s">
        <v>108</v>
      </c>
      <c r="CO377" s="5" t="s">
        <v>108</v>
      </c>
      <c r="CP377" s="5" t="s">
        <v>108</v>
      </c>
      <c r="CQ377" s="5" t="s">
        <v>108</v>
      </c>
      <c r="CR377" s="5" t="s">
        <v>108</v>
      </c>
      <c r="CS377" s="5" t="s">
        <v>108</v>
      </c>
      <c r="CT377" s="29" t="s">
        <v>3313</v>
      </c>
      <c r="CU377" s="5" t="s">
        <v>108</v>
      </c>
      <c r="CV377" s="5" t="s">
        <v>108</v>
      </c>
      <c r="CW377" s="5" t="s">
        <v>108</v>
      </c>
      <c r="CX377" s="5" t="s">
        <v>108</v>
      </c>
      <c r="CY377" s="13" t="s">
        <v>3314</v>
      </c>
      <c r="CZ377" s="6"/>
      <c r="DA377" s="6"/>
      <c r="DB377" s="6"/>
      <c r="DC377" s="6"/>
      <c r="DD377" s="6"/>
      <c r="DE377" s="6"/>
      <c r="DF377" s="6"/>
      <c r="DG377" s="6"/>
      <c r="DH377" s="6"/>
      <c r="DI377" s="6"/>
    </row>
    <row r="378">
      <c r="A378" s="5" t="s">
        <v>103</v>
      </c>
      <c r="B378" s="5" t="s">
        <v>1501</v>
      </c>
      <c r="C378" s="5" t="s">
        <v>3305</v>
      </c>
      <c r="D378" s="5">
        <v>58004.0</v>
      </c>
      <c r="E378" s="5" t="s">
        <v>1947</v>
      </c>
      <c r="F378" s="5">
        <v>1982.0</v>
      </c>
      <c r="G378" s="5" t="s">
        <v>200</v>
      </c>
      <c r="H378" s="5" t="s">
        <v>3315</v>
      </c>
      <c r="I378" s="5" t="s">
        <v>153</v>
      </c>
      <c r="J378" s="5" t="s">
        <v>110</v>
      </c>
      <c r="K378" s="5" t="s">
        <v>111</v>
      </c>
      <c r="L378" s="5" t="s">
        <v>108</v>
      </c>
      <c r="M378" s="5" t="s">
        <v>140</v>
      </c>
      <c r="N378" s="5">
        <v>2.0</v>
      </c>
      <c r="O378" s="29" t="s">
        <v>3316</v>
      </c>
      <c r="P378" s="5" t="s">
        <v>3317</v>
      </c>
      <c r="Q378" s="5" t="s">
        <v>3318</v>
      </c>
      <c r="R378" s="5" t="s">
        <v>2439</v>
      </c>
      <c r="S378" s="5" t="s">
        <v>3319</v>
      </c>
      <c r="T378" s="5">
        <v>45.43774</v>
      </c>
      <c r="U378" s="5">
        <v>-118.091782</v>
      </c>
      <c r="V378" s="5" t="s">
        <v>108</v>
      </c>
      <c r="W378" s="5">
        <v>6091.0</v>
      </c>
      <c r="X378" s="5">
        <v>1400.0</v>
      </c>
      <c r="Y378" s="5" t="s">
        <v>420</v>
      </c>
      <c r="Z378" s="5" t="s">
        <v>170</v>
      </c>
      <c r="AA378" s="5" t="s">
        <v>108</v>
      </c>
      <c r="AB378" s="5" t="s">
        <v>108</v>
      </c>
      <c r="AC378" s="5" t="s">
        <v>586</v>
      </c>
      <c r="AD378" s="5" t="s">
        <v>3320</v>
      </c>
      <c r="AE378" s="5" t="s">
        <v>108</v>
      </c>
      <c r="AF378" s="5" t="s">
        <v>108</v>
      </c>
      <c r="AG378" s="5" t="s">
        <v>108</v>
      </c>
      <c r="AH378" s="5">
        <v>1.25</v>
      </c>
      <c r="AI378" s="28">
        <f t="shared" si="94"/>
        <v>60.96</v>
      </c>
      <c r="AJ378" s="22">
        <v>200.0</v>
      </c>
      <c r="AK378" s="24">
        <f t="shared" si="95"/>
        <v>66.66666667</v>
      </c>
      <c r="AL378" s="5" t="s">
        <v>108</v>
      </c>
      <c r="AM378" s="5">
        <v>1.0</v>
      </c>
      <c r="AN378" s="5">
        <v>8.0</v>
      </c>
      <c r="AO378" s="5" t="s">
        <v>108</v>
      </c>
      <c r="AP378" s="5" t="s">
        <v>108</v>
      </c>
      <c r="AQ378" s="5">
        <v>3.0</v>
      </c>
      <c r="AR378" s="5" t="s">
        <v>108</v>
      </c>
      <c r="AS378" s="5" t="s">
        <v>108</v>
      </c>
      <c r="AT378" s="5" t="s">
        <v>108</v>
      </c>
      <c r="AU378" s="5" t="s">
        <v>108</v>
      </c>
      <c r="AV378" s="5" t="s">
        <v>108</v>
      </c>
      <c r="AW378" s="5" t="s">
        <v>119</v>
      </c>
      <c r="AX378" s="5" t="s">
        <v>108</v>
      </c>
      <c r="AY378" s="5" t="s">
        <v>108</v>
      </c>
      <c r="AZ378" s="5" t="s">
        <v>108</v>
      </c>
      <c r="BA378" s="5" t="s">
        <v>108</v>
      </c>
      <c r="BB378" s="5" t="s">
        <v>108</v>
      </c>
      <c r="BC378" s="5" t="s">
        <v>108</v>
      </c>
      <c r="BD378" s="5" t="s">
        <v>108</v>
      </c>
      <c r="BE378" s="5" t="s">
        <v>108</v>
      </c>
      <c r="BF378" s="5" t="s">
        <v>108</v>
      </c>
      <c r="BG378" s="5" t="s">
        <v>108</v>
      </c>
      <c r="BH378" s="5" t="s">
        <v>108</v>
      </c>
      <c r="BI378" s="5" t="s">
        <v>108</v>
      </c>
      <c r="BJ378" s="5" t="s">
        <v>108</v>
      </c>
      <c r="BK378" s="5" t="s">
        <v>108</v>
      </c>
      <c r="BL378" s="5" t="s">
        <v>754</v>
      </c>
      <c r="BM378" s="5" t="s">
        <v>624</v>
      </c>
      <c r="BN378" s="5" t="s">
        <v>108</v>
      </c>
      <c r="BO378" s="5" t="s">
        <v>108</v>
      </c>
      <c r="BP378" s="5" t="s">
        <v>108</v>
      </c>
      <c r="BQ378" s="5" t="s">
        <v>108</v>
      </c>
      <c r="BR378" s="5" t="s">
        <v>108</v>
      </c>
      <c r="BS378" s="5" t="s">
        <v>3321</v>
      </c>
      <c r="BT378" s="5" t="s">
        <v>108</v>
      </c>
      <c r="BU378" s="5" t="s">
        <v>3322</v>
      </c>
      <c r="BV378" s="5" t="s">
        <v>121</v>
      </c>
      <c r="BW378" s="5" t="s">
        <v>3323</v>
      </c>
      <c r="BX378" s="5" t="s">
        <v>122</v>
      </c>
      <c r="BY378" s="10" t="s">
        <v>108</v>
      </c>
      <c r="BZ378" s="5" t="s">
        <v>121</v>
      </c>
      <c r="CA378" s="5" t="s">
        <v>108</v>
      </c>
      <c r="CB378" s="5" t="s">
        <v>108</v>
      </c>
      <c r="CC378" s="5" t="s">
        <v>108</v>
      </c>
      <c r="CD378" s="5" t="s">
        <v>108</v>
      </c>
      <c r="CE378" s="5" t="s">
        <v>108</v>
      </c>
      <c r="CF378" s="5" t="s">
        <v>108</v>
      </c>
      <c r="CG378" s="5" t="s">
        <v>108</v>
      </c>
      <c r="CH378" s="5" t="s">
        <v>108</v>
      </c>
      <c r="CI378" s="5" t="s">
        <v>108</v>
      </c>
      <c r="CJ378" s="5" t="s">
        <v>108</v>
      </c>
      <c r="CK378" s="5" t="s">
        <v>108</v>
      </c>
      <c r="CL378" s="5" t="s">
        <v>108</v>
      </c>
      <c r="CM378" s="5" t="s">
        <v>108</v>
      </c>
      <c r="CN378" s="5" t="s">
        <v>108</v>
      </c>
      <c r="CO378" s="5" t="s">
        <v>108</v>
      </c>
      <c r="CP378" s="5" t="s">
        <v>108</v>
      </c>
      <c r="CQ378" s="5" t="s">
        <v>108</v>
      </c>
      <c r="CR378" s="5" t="s">
        <v>108</v>
      </c>
      <c r="CS378" s="5" t="s">
        <v>108</v>
      </c>
      <c r="CT378" s="29" t="s">
        <v>3324</v>
      </c>
      <c r="CU378" s="5" t="s">
        <v>108</v>
      </c>
      <c r="CV378" s="5" t="s">
        <v>108</v>
      </c>
      <c r="CW378" s="5" t="s">
        <v>108</v>
      </c>
      <c r="CX378" s="5" t="s">
        <v>108</v>
      </c>
      <c r="CY378" s="13" t="s">
        <v>3325</v>
      </c>
      <c r="CZ378" s="6"/>
      <c r="DA378" s="6"/>
      <c r="DB378" s="6"/>
      <c r="DC378" s="6"/>
      <c r="DD378" s="6"/>
      <c r="DE378" s="6"/>
      <c r="DF378" s="6"/>
      <c r="DG378" s="6"/>
      <c r="DH378" s="6"/>
      <c r="DI378" s="6"/>
    </row>
    <row r="379">
      <c r="A379" s="5" t="s">
        <v>103</v>
      </c>
      <c r="B379" s="5" t="s">
        <v>1501</v>
      </c>
      <c r="C379" s="5" t="s">
        <v>3305</v>
      </c>
      <c r="D379" s="5">
        <v>696.0</v>
      </c>
      <c r="E379" s="5" t="s">
        <v>108</v>
      </c>
      <c r="F379" s="5">
        <v>1988.0</v>
      </c>
      <c r="G379" s="5" t="s">
        <v>497</v>
      </c>
      <c r="H379" s="5" t="s">
        <v>108</v>
      </c>
      <c r="I379" s="5" t="s">
        <v>139</v>
      </c>
      <c r="J379" s="5" t="s">
        <v>127</v>
      </c>
      <c r="K379" s="5" t="s">
        <v>154</v>
      </c>
      <c r="L379" s="5" t="s">
        <v>108</v>
      </c>
      <c r="M379" s="5" t="s">
        <v>154</v>
      </c>
      <c r="N379" s="5">
        <v>3.0</v>
      </c>
      <c r="O379" s="29" t="s">
        <v>3326</v>
      </c>
      <c r="P379" s="5" t="s">
        <v>3327</v>
      </c>
      <c r="Q379" s="5" t="s">
        <v>3328</v>
      </c>
      <c r="R379" s="5" t="s">
        <v>3329</v>
      </c>
      <c r="S379" s="5" t="s">
        <v>752</v>
      </c>
      <c r="T379" s="5">
        <v>45.322785</v>
      </c>
      <c r="U379" s="5">
        <v>-121.541901</v>
      </c>
      <c r="V379" s="6"/>
      <c r="W379" s="5">
        <v>4752.0</v>
      </c>
      <c r="X379" s="5">
        <v>1507.0</v>
      </c>
      <c r="Y379" s="5" t="s">
        <v>108</v>
      </c>
      <c r="Z379" s="5" t="s">
        <v>170</v>
      </c>
      <c r="AA379" s="5" t="s">
        <v>108</v>
      </c>
      <c r="AB379" s="5" t="s">
        <v>108</v>
      </c>
      <c r="AC379" s="5" t="s">
        <v>3330</v>
      </c>
      <c r="AD379" s="5" t="s">
        <v>108</v>
      </c>
      <c r="AE379" s="5" t="s">
        <v>108</v>
      </c>
      <c r="AF379" s="5" t="s">
        <v>121</v>
      </c>
      <c r="AG379" s="5" t="s">
        <v>108</v>
      </c>
      <c r="AH379" s="5" t="s">
        <v>108</v>
      </c>
      <c r="AI379" s="28">
        <f t="shared" si="94"/>
        <v>0.3048</v>
      </c>
      <c r="AJ379" s="22">
        <v>1.0</v>
      </c>
      <c r="AK379" s="24">
        <f t="shared" si="95"/>
        <v>0.3333333333</v>
      </c>
      <c r="AL379" s="5" t="s">
        <v>108</v>
      </c>
      <c r="AM379" s="5">
        <v>2.0</v>
      </c>
      <c r="AN379" s="5" t="s">
        <v>108</v>
      </c>
      <c r="AO379" s="5" t="s">
        <v>108</v>
      </c>
      <c r="AP379" s="5" t="s">
        <v>108</v>
      </c>
      <c r="AQ379" s="5" t="s">
        <v>108</v>
      </c>
      <c r="AR379" s="5" t="s">
        <v>108</v>
      </c>
      <c r="AS379" s="5" t="s">
        <v>108</v>
      </c>
      <c r="AT379" s="5" t="s">
        <v>108</v>
      </c>
      <c r="AU379" s="5" t="s">
        <v>108</v>
      </c>
      <c r="AV379" s="5" t="s">
        <v>108</v>
      </c>
      <c r="AW379" s="5" t="s">
        <v>108</v>
      </c>
      <c r="AX379" s="5" t="s">
        <v>108</v>
      </c>
      <c r="AY379" s="5" t="s">
        <v>108</v>
      </c>
      <c r="AZ379" s="5" t="s">
        <v>108</v>
      </c>
      <c r="BA379" s="5" t="s">
        <v>108</v>
      </c>
      <c r="BB379" s="5" t="s">
        <v>108</v>
      </c>
      <c r="BC379" s="5" t="s">
        <v>108</v>
      </c>
      <c r="BD379" s="5" t="s">
        <v>108</v>
      </c>
      <c r="BE379" s="5" t="s">
        <v>108</v>
      </c>
      <c r="BF379" s="5" t="s">
        <v>108</v>
      </c>
      <c r="BG379" s="5" t="s">
        <v>108</v>
      </c>
      <c r="BH379" s="5" t="s">
        <v>108</v>
      </c>
      <c r="BI379" s="5" t="s">
        <v>108</v>
      </c>
      <c r="BJ379" s="5" t="s">
        <v>108</v>
      </c>
      <c r="BK379" s="5" t="s">
        <v>108</v>
      </c>
      <c r="BL379" s="5" t="s">
        <v>108</v>
      </c>
      <c r="BM379" s="5" t="s">
        <v>108</v>
      </c>
      <c r="BN379" s="5" t="s">
        <v>108</v>
      </c>
      <c r="BO379" s="5" t="s">
        <v>108</v>
      </c>
      <c r="BP379" s="5" t="s">
        <v>108</v>
      </c>
      <c r="BQ379" s="5" t="s">
        <v>108</v>
      </c>
      <c r="BR379" s="5" t="s">
        <v>108</v>
      </c>
      <c r="BS379" s="5" t="s">
        <v>108</v>
      </c>
      <c r="BT379" s="5" t="s">
        <v>108</v>
      </c>
      <c r="BU379" s="5" t="s">
        <v>3331</v>
      </c>
      <c r="BV379" s="5" t="s">
        <v>108</v>
      </c>
      <c r="BW379" s="5" t="s">
        <v>108</v>
      </c>
      <c r="BX379" s="5" t="s">
        <v>122</v>
      </c>
      <c r="BY379" s="10" t="s">
        <v>108</v>
      </c>
      <c r="BZ379" s="10" t="s">
        <v>108</v>
      </c>
      <c r="CA379" s="5" t="s">
        <v>108</v>
      </c>
      <c r="CB379" s="5" t="s">
        <v>108</v>
      </c>
      <c r="CC379" s="5" t="s">
        <v>108</v>
      </c>
      <c r="CD379" s="5">
        <v>2.0</v>
      </c>
      <c r="CE379" s="5" t="s">
        <v>108</v>
      </c>
      <c r="CF379" s="5" t="s">
        <v>108</v>
      </c>
      <c r="CG379" s="5">
        <v>18.0</v>
      </c>
      <c r="CH379" s="5">
        <v>8.0</v>
      </c>
      <c r="CI379" s="5" t="s">
        <v>108</v>
      </c>
      <c r="CJ379" s="5" t="s">
        <v>108</v>
      </c>
      <c r="CK379" s="5">
        <v>15.0</v>
      </c>
      <c r="CL379" s="5" t="s">
        <v>108</v>
      </c>
      <c r="CM379" s="5" t="s">
        <v>108</v>
      </c>
      <c r="CN379" s="5" t="s">
        <v>108</v>
      </c>
      <c r="CO379" s="5" t="s">
        <v>108</v>
      </c>
      <c r="CP379" s="5" t="s">
        <v>108</v>
      </c>
      <c r="CQ379" s="5" t="s">
        <v>108</v>
      </c>
      <c r="CR379" s="5" t="s">
        <v>108</v>
      </c>
      <c r="CS379" s="5" t="s">
        <v>108</v>
      </c>
      <c r="CT379" s="29" t="s">
        <v>3332</v>
      </c>
      <c r="CU379" s="5" t="s">
        <v>108</v>
      </c>
      <c r="CV379" s="5" t="s">
        <v>108</v>
      </c>
      <c r="CW379" s="5" t="s">
        <v>108</v>
      </c>
      <c r="CX379" s="5" t="s">
        <v>108</v>
      </c>
      <c r="CY379" s="13" t="s">
        <v>3333</v>
      </c>
      <c r="CZ379" s="6"/>
      <c r="DA379" s="6"/>
      <c r="DB379" s="6"/>
      <c r="DC379" s="6"/>
      <c r="DD379" s="6"/>
      <c r="DE379" s="6"/>
      <c r="DF379" s="6"/>
      <c r="DG379" s="6"/>
      <c r="DH379" s="6"/>
      <c r="DI379" s="6"/>
    </row>
    <row r="380">
      <c r="A380" s="5" t="s">
        <v>103</v>
      </c>
      <c r="B380" s="5" t="s">
        <v>1501</v>
      </c>
      <c r="C380" s="5" t="s">
        <v>3305</v>
      </c>
      <c r="D380" s="5">
        <v>10934.0</v>
      </c>
      <c r="E380" s="5" t="s">
        <v>108</v>
      </c>
      <c r="F380" s="5">
        <v>1996.0</v>
      </c>
      <c r="G380" s="5" t="s">
        <v>316</v>
      </c>
      <c r="H380" s="5" t="s">
        <v>108</v>
      </c>
      <c r="I380" s="5" t="s">
        <v>217</v>
      </c>
      <c r="J380" s="5" t="s">
        <v>127</v>
      </c>
      <c r="K380" s="5" t="s">
        <v>154</v>
      </c>
      <c r="L380" s="5" t="s">
        <v>108</v>
      </c>
      <c r="M380" s="5" t="s">
        <v>154</v>
      </c>
      <c r="N380" s="5">
        <v>2.0</v>
      </c>
      <c r="O380" s="29" t="s">
        <v>3334</v>
      </c>
      <c r="P380" s="5" t="s">
        <v>108</v>
      </c>
      <c r="Q380" s="5" t="s">
        <v>3191</v>
      </c>
      <c r="R380" s="5" t="s">
        <v>3335</v>
      </c>
      <c r="S380" s="5" t="s">
        <v>3336</v>
      </c>
      <c r="T380" s="5" t="s">
        <v>108</v>
      </c>
      <c r="U380" s="5" t="s">
        <v>108</v>
      </c>
      <c r="V380" s="6"/>
      <c r="W380" s="5" t="s">
        <v>108</v>
      </c>
      <c r="X380" s="5">
        <v>1507.0</v>
      </c>
      <c r="Y380" s="5" t="s">
        <v>1047</v>
      </c>
      <c r="Z380" s="5" t="s">
        <v>264</v>
      </c>
      <c r="AA380" s="5" t="s">
        <v>108</v>
      </c>
      <c r="AB380" s="5" t="s">
        <v>108</v>
      </c>
      <c r="AC380" s="5" t="s">
        <v>3337</v>
      </c>
      <c r="AD380" s="5" t="s">
        <v>108</v>
      </c>
      <c r="AE380" s="5" t="s">
        <v>108</v>
      </c>
      <c r="AF380" s="5" t="s">
        <v>108</v>
      </c>
      <c r="AG380" s="5" t="s">
        <v>108</v>
      </c>
      <c r="AH380" s="5" t="s">
        <v>108</v>
      </c>
      <c r="AI380" s="15" t="s">
        <v>108</v>
      </c>
      <c r="AJ380" s="22" t="s">
        <v>108</v>
      </c>
      <c r="AK380" s="25" t="s">
        <v>108</v>
      </c>
      <c r="AL380" s="5" t="s">
        <v>121</v>
      </c>
      <c r="AM380" s="5">
        <v>1.0</v>
      </c>
      <c r="AN380" s="5" t="s">
        <v>108</v>
      </c>
      <c r="AO380" s="5" t="s">
        <v>108</v>
      </c>
      <c r="AP380" s="5" t="s">
        <v>108</v>
      </c>
      <c r="AQ380" s="5" t="s">
        <v>108</v>
      </c>
      <c r="AR380" s="5" t="s">
        <v>108</v>
      </c>
      <c r="AS380" s="5" t="s">
        <v>108</v>
      </c>
      <c r="AT380" s="5" t="s">
        <v>108</v>
      </c>
      <c r="AU380" s="5" t="s">
        <v>108</v>
      </c>
      <c r="AV380" s="5" t="s">
        <v>108</v>
      </c>
      <c r="AW380" s="5" t="s">
        <v>108</v>
      </c>
      <c r="AX380" s="5" t="s">
        <v>108</v>
      </c>
      <c r="AY380" s="5" t="s">
        <v>108</v>
      </c>
      <c r="AZ380" s="5" t="s">
        <v>108</v>
      </c>
      <c r="BA380" s="5" t="s">
        <v>108</v>
      </c>
      <c r="BB380" s="5" t="s">
        <v>108</v>
      </c>
      <c r="BC380" s="5" t="s">
        <v>108</v>
      </c>
      <c r="BD380" s="5" t="s">
        <v>108</v>
      </c>
      <c r="BE380" s="5" t="s">
        <v>108</v>
      </c>
      <c r="BF380" s="5" t="s">
        <v>108</v>
      </c>
      <c r="BG380" s="5" t="s">
        <v>108</v>
      </c>
      <c r="BH380" s="5" t="s">
        <v>108</v>
      </c>
      <c r="BI380" s="5" t="s">
        <v>108</v>
      </c>
      <c r="BJ380" s="5" t="s">
        <v>108</v>
      </c>
      <c r="BK380" s="5" t="s">
        <v>108</v>
      </c>
      <c r="BL380" s="5" t="s">
        <v>108</v>
      </c>
      <c r="BM380" s="5" t="s">
        <v>108</v>
      </c>
      <c r="BN380" s="5" t="s">
        <v>108</v>
      </c>
      <c r="BO380" s="5" t="s">
        <v>108</v>
      </c>
      <c r="BP380" s="5" t="s">
        <v>108</v>
      </c>
      <c r="BQ380" s="5" t="s">
        <v>108</v>
      </c>
      <c r="BR380" s="5" t="s">
        <v>108</v>
      </c>
      <c r="BS380" s="5" t="s">
        <v>108</v>
      </c>
      <c r="BT380" s="5" t="s">
        <v>108</v>
      </c>
      <c r="BU380" s="5" t="s">
        <v>3338</v>
      </c>
      <c r="BV380" s="5" t="s">
        <v>108</v>
      </c>
      <c r="BW380" s="5" t="s">
        <v>108</v>
      </c>
      <c r="BX380" s="5" t="s">
        <v>122</v>
      </c>
      <c r="BY380" s="10" t="s">
        <v>108</v>
      </c>
      <c r="BZ380" s="10" t="s">
        <v>108</v>
      </c>
      <c r="CA380" s="5" t="s">
        <v>108</v>
      </c>
      <c r="CB380" s="5" t="s">
        <v>108</v>
      </c>
      <c r="CC380" s="5" t="s">
        <v>108</v>
      </c>
      <c r="CD380" s="5">
        <v>1.0</v>
      </c>
      <c r="CE380" s="5">
        <v>3.0</v>
      </c>
      <c r="CF380" s="5" t="s">
        <v>108</v>
      </c>
      <c r="CG380" s="5">
        <v>17.0</v>
      </c>
      <c r="CH380" s="5" t="s">
        <v>108</v>
      </c>
      <c r="CI380" s="5" t="s">
        <v>108</v>
      </c>
      <c r="CJ380" s="5" t="s">
        <v>108</v>
      </c>
      <c r="CK380" s="5" t="s">
        <v>108</v>
      </c>
      <c r="CL380" s="5" t="s">
        <v>108</v>
      </c>
      <c r="CM380" s="5" t="s">
        <v>108</v>
      </c>
      <c r="CN380" s="5" t="s">
        <v>108</v>
      </c>
      <c r="CO380" s="5" t="s">
        <v>121</v>
      </c>
      <c r="CP380" s="5">
        <v>5.0</v>
      </c>
      <c r="CQ380" s="5" t="s">
        <v>108</v>
      </c>
      <c r="CR380" s="5" t="s">
        <v>108</v>
      </c>
      <c r="CS380" s="5" t="s">
        <v>108</v>
      </c>
      <c r="CT380" s="5" t="s">
        <v>108</v>
      </c>
      <c r="CU380" s="5" t="s">
        <v>108</v>
      </c>
      <c r="CV380" s="5" t="s">
        <v>108</v>
      </c>
      <c r="CW380" s="5" t="s">
        <v>108</v>
      </c>
      <c r="CX380" s="5" t="s">
        <v>108</v>
      </c>
      <c r="CY380" s="13" t="s">
        <v>3339</v>
      </c>
      <c r="CZ380" s="6"/>
      <c r="DA380" s="6"/>
      <c r="DB380" s="6"/>
      <c r="DC380" s="6"/>
      <c r="DD380" s="6"/>
      <c r="DE380" s="6"/>
      <c r="DF380" s="6"/>
      <c r="DG380" s="6"/>
      <c r="DH380" s="6"/>
      <c r="DI380" s="6"/>
    </row>
    <row r="381">
      <c r="A381" s="5" t="s">
        <v>103</v>
      </c>
      <c r="B381" s="5" t="s">
        <v>1501</v>
      </c>
      <c r="C381" s="5" t="s">
        <v>3340</v>
      </c>
      <c r="D381" s="5">
        <v>41634.0</v>
      </c>
      <c r="E381" s="5" t="s">
        <v>1742</v>
      </c>
      <c r="F381" s="5">
        <v>1972.0</v>
      </c>
      <c r="G381" s="5" t="s">
        <v>152</v>
      </c>
      <c r="H381" s="16">
        <v>45293.0</v>
      </c>
      <c r="I381" s="5" t="s">
        <v>153</v>
      </c>
      <c r="J381" s="5" t="s">
        <v>127</v>
      </c>
      <c r="K381" s="5" t="s">
        <v>111</v>
      </c>
      <c r="L381" s="5" t="s">
        <v>108</v>
      </c>
      <c r="M381" s="5" t="s">
        <v>3341</v>
      </c>
      <c r="N381" s="5">
        <v>2.0</v>
      </c>
      <c r="O381" s="29" t="s">
        <v>3342</v>
      </c>
      <c r="P381" s="5" t="s">
        <v>3343</v>
      </c>
      <c r="Q381" s="5" t="s">
        <v>3344</v>
      </c>
      <c r="R381" s="5" t="s">
        <v>3345</v>
      </c>
      <c r="S381" s="5" t="s">
        <v>3346</v>
      </c>
      <c r="T381" s="5" t="s">
        <v>108</v>
      </c>
      <c r="U381" s="5" t="s">
        <v>108</v>
      </c>
      <c r="V381" s="5" t="s">
        <v>108</v>
      </c>
      <c r="W381" s="5">
        <v>5000.0</v>
      </c>
      <c r="X381" s="5">
        <v>1400.0</v>
      </c>
      <c r="Y381" s="5" t="s">
        <v>193</v>
      </c>
      <c r="Z381" s="5" t="s">
        <v>170</v>
      </c>
      <c r="AA381" s="5" t="s">
        <v>108</v>
      </c>
      <c r="AB381" s="5" t="s">
        <v>108</v>
      </c>
      <c r="AC381" s="5" t="s">
        <v>3347</v>
      </c>
      <c r="AD381" s="5" t="s">
        <v>3348</v>
      </c>
      <c r="AE381" s="5" t="s">
        <v>108</v>
      </c>
      <c r="AF381" s="5" t="s">
        <v>108</v>
      </c>
      <c r="AG381" s="5" t="s">
        <v>108</v>
      </c>
      <c r="AH381" s="6">
        <f>45/60</f>
        <v>0.75</v>
      </c>
      <c r="AI381" s="28">
        <f t="shared" ref="AI381:AI382" si="96">CONVERT(AJ381, "ft", "m")</f>
        <v>228.6</v>
      </c>
      <c r="AJ381" s="22">
        <v>750.0</v>
      </c>
      <c r="AK381" s="24">
        <f t="shared" ref="AK381:AK382" si="97">CONVERT(AJ381, "ft", "yd")</f>
        <v>250</v>
      </c>
      <c r="AL381" s="5" t="s">
        <v>108</v>
      </c>
      <c r="AM381" s="5">
        <v>3.0</v>
      </c>
      <c r="AN381" s="5" t="s">
        <v>108</v>
      </c>
      <c r="AO381" s="5" t="s">
        <v>108</v>
      </c>
      <c r="AP381" s="5" t="s">
        <v>108</v>
      </c>
      <c r="AQ381" s="5" t="s">
        <v>108</v>
      </c>
      <c r="AR381" s="5" t="s">
        <v>108</v>
      </c>
      <c r="AS381" s="5" t="s">
        <v>108</v>
      </c>
      <c r="AT381" s="5" t="s">
        <v>108</v>
      </c>
      <c r="AU381" s="5" t="s">
        <v>108</v>
      </c>
      <c r="AV381" s="5" t="s">
        <v>108</v>
      </c>
      <c r="AW381" s="5" t="s">
        <v>108</v>
      </c>
      <c r="AX381" s="5" t="s">
        <v>108</v>
      </c>
      <c r="AY381" s="5" t="s">
        <v>108</v>
      </c>
      <c r="AZ381" s="5" t="s">
        <v>108</v>
      </c>
      <c r="BA381" s="5" t="s">
        <v>108</v>
      </c>
      <c r="BB381" s="5" t="s">
        <v>108</v>
      </c>
      <c r="BC381" s="5" t="s">
        <v>108</v>
      </c>
      <c r="BD381" s="5" t="s">
        <v>108</v>
      </c>
      <c r="BE381" s="5" t="s">
        <v>108</v>
      </c>
      <c r="BF381" s="5" t="s">
        <v>108</v>
      </c>
      <c r="BG381" s="5" t="s">
        <v>108</v>
      </c>
      <c r="BH381" s="5" t="s">
        <v>108</v>
      </c>
      <c r="BI381" s="5" t="s">
        <v>108</v>
      </c>
      <c r="BJ381" s="5" t="s">
        <v>108</v>
      </c>
      <c r="BK381" s="5" t="s">
        <v>108</v>
      </c>
      <c r="BL381" s="5" t="s">
        <v>108</v>
      </c>
      <c r="BM381" s="5" t="s">
        <v>108</v>
      </c>
      <c r="BN381" s="5" t="s">
        <v>108</v>
      </c>
      <c r="BO381" s="5" t="s">
        <v>108</v>
      </c>
      <c r="BP381" s="5" t="s">
        <v>703</v>
      </c>
      <c r="BQ381" s="5" t="s">
        <v>108</v>
      </c>
      <c r="BR381" s="5" t="s">
        <v>108</v>
      </c>
      <c r="BS381" s="5" t="s">
        <v>108</v>
      </c>
      <c r="BT381" s="5" t="s">
        <v>108</v>
      </c>
      <c r="BU381" s="5" t="s">
        <v>3349</v>
      </c>
      <c r="BV381" s="5" t="s">
        <v>121</v>
      </c>
      <c r="BW381" s="5" t="s">
        <v>1528</v>
      </c>
      <c r="BX381" s="5" t="s">
        <v>122</v>
      </c>
      <c r="BY381" s="10" t="s">
        <v>108</v>
      </c>
      <c r="BZ381" s="10" t="s">
        <v>108</v>
      </c>
      <c r="CA381" s="5" t="s">
        <v>108</v>
      </c>
      <c r="CB381" s="5" t="s">
        <v>108</v>
      </c>
      <c r="CC381" s="5" t="s">
        <v>108</v>
      </c>
      <c r="CD381" s="5" t="s">
        <v>108</v>
      </c>
      <c r="CE381" s="5" t="s">
        <v>108</v>
      </c>
      <c r="CF381" s="5" t="s">
        <v>108</v>
      </c>
      <c r="CG381" s="5" t="s">
        <v>108</v>
      </c>
      <c r="CH381" s="5" t="s">
        <v>108</v>
      </c>
      <c r="CI381" s="5" t="s">
        <v>108</v>
      </c>
      <c r="CJ381" s="5" t="s">
        <v>108</v>
      </c>
      <c r="CK381" s="5" t="s">
        <v>108</v>
      </c>
      <c r="CL381" s="5" t="s">
        <v>108</v>
      </c>
      <c r="CM381" s="5" t="s">
        <v>108</v>
      </c>
      <c r="CN381" s="5" t="s">
        <v>108</v>
      </c>
      <c r="CO381" s="5" t="s">
        <v>108</v>
      </c>
      <c r="CP381" s="5" t="s">
        <v>108</v>
      </c>
      <c r="CQ381" s="5" t="s">
        <v>108</v>
      </c>
      <c r="CR381" s="5" t="s">
        <v>108</v>
      </c>
      <c r="CS381" s="5" t="s">
        <v>108</v>
      </c>
      <c r="CT381" s="29" t="s">
        <v>3350</v>
      </c>
      <c r="CU381" s="5" t="s">
        <v>108</v>
      </c>
      <c r="CV381" s="5" t="s">
        <v>108</v>
      </c>
      <c r="CW381" s="5" t="s">
        <v>108</v>
      </c>
      <c r="CX381" s="5" t="s">
        <v>108</v>
      </c>
      <c r="CY381" s="13" t="s">
        <v>3351</v>
      </c>
      <c r="CZ381" s="6"/>
      <c r="DA381" s="6"/>
      <c r="DB381" s="6"/>
      <c r="DC381" s="6"/>
      <c r="DD381" s="6"/>
      <c r="DE381" s="6"/>
      <c r="DF381" s="6"/>
      <c r="DG381" s="6"/>
      <c r="DH381" s="6"/>
      <c r="DI381" s="6"/>
    </row>
    <row r="382">
      <c r="A382" s="5" t="s">
        <v>103</v>
      </c>
      <c r="B382" s="5" t="s">
        <v>1501</v>
      </c>
      <c r="C382" s="5" t="s">
        <v>3340</v>
      </c>
      <c r="D382" s="5">
        <v>697.0</v>
      </c>
      <c r="E382" s="5" t="s">
        <v>108</v>
      </c>
      <c r="F382" s="5">
        <v>1988.0</v>
      </c>
      <c r="G382" s="5" t="s">
        <v>200</v>
      </c>
      <c r="H382" s="5" t="s">
        <v>108</v>
      </c>
      <c r="I382" s="5" t="s">
        <v>153</v>
      </c>
      <c r="J382" s="5" t="s">
        <v>110</v>
      </c>
      <c r="K382" s="5" t="s">
        <v>111</v>
      </c>
      <c r="L382" s="5" t="s">
        <v>108</v>
      </c>
      <c r="M382" s="5" t="s">
        <v>140</v>
      </c>
      <c r="N382" s="5">
        <v>1.0</v>
      </c>
      <c r="O382" s="29" t="s">
        <v>3352</v>
      </c>
      <c r="P382" s="5" t="s">
        <v>3353</v>
      </c>
      <c r="Q382" s="5" t="s">
        <v>3340</v>
      </c>
      <c r="R382" s="5" t="s">
        <v>3354</v>
      </c>
      <c r="S382" s="5" t="s">
        <v>3355</v>
      </c>
      <c r="T382" s="5" t="s">
        <v>108</v>
      </c>
      <c r="U382" s="5" t="s">
        <v>108</v>
      </c>
      <c r="V382" s="6"/>
      <c r="W382" s="5" t="s">
        <v>108</v>
      </c>
      <c r="X382" s="5">
        <v>907.0</v>
      </c>
      <c r="Y382" s="5" t="s">
        <v>108</v>
      </c>
      <c r="Z382" s="5" t="s">
        <v>108</v>
      </c>
      <c r="AA382" s="5" t="s">
        <v>108</v>
      </c>
      <c r="AB382" s="5" t="s">
        <v>108</v>
      </c>
      <c r="AC382" s="5" t="s">
        <v>3356</v>
      </c>
      <c r="AD382" s="5" t="s">
        <v>108</v>
      </c>
      <c r="AE382" s="5" t="s">
        <v>108</v>
      </c>
      <c r="AF382" s="5" t="s">
        <v>108</v>
      </c>
      <c r="AG382" s="5" t="s">
        <v>108</v>
      </c>
      <c r="AH382" s="5">
        <v>1.0</v>
      </c>
      <c r="AI382" s="28">
        <f t="shared" si="96"/>
        <v>274.32</v>
      </c>
      <c r="AJ382" s="22">
        <v>900.0</v>
      </c>
      <c r="AK382" s="24">
        <f t="shared" si="97"/>
        <v>300</v>
      </c>
      <c r="AL382" s="5" t="s">
        <v>108</v>
      </c>
      <c r="AM382" s="5">
        <v>2.0</v>
      </c>
      <c r="AN382" s="5">
        <v>5.5</v>
      </c>
      <c r="AO382" s="5">
        <v>5.5</v>
      </c>
      <c r="AP382" s="5" t="s">
        <v>108</v>
      </c>
      <c r="AQ382" s="5" t="s">
        <v>108</v>
      </c>
      <c r="AR382" s="5" t="s">
        <v>108</v>
      </c>
      <c r="AS382" s="5" t="s">
        <v>108</v>
      </c>
      <c r="AT382" s="5" t="s">
        <v>108</v>
      </c>
      <c r="AU382" s="5" t="s">
        <v>108</v>
      </c>
      <c r="AV382" s="5" t="s">
        <v>108</v>
      </c>
      <c r="AW382" s="5" t="s">
        <v>561</v>
      </c>
      <c r="AX382" s="5" t="s">
        <v>108</v>
      </c>
      <c r="AY382" s="5" t="s">
        <v>108</v>
      </c>
      <c r="AZ382" s="5" t="s">
        <v>321</v>
      </c>
      <c r="BA382" s="5" t="s">
        <v>108</v>
      </c>
      <c r="BB382" s="5" t="s">
        <v>108</v>
      </c>
      <c r="BC382" s="5" t="s">
        <v>108</v>
      </c>
      <c r="BD382" s="5" t="s">
        <v>108</v>
      </c>
      <c r="BE382" s="5" t="s">
        <v>108</v>
      </c>
      <c r="BF382" s="5" t="s">
        <v>108</v>
      </c>
      <c r="BG382" s="5" t="s">
        <v>108</v>
      </c>
      <c r="BH382" s="5" t="s">
        <v>108</v>
      </c>
      <c r="BI382" s="5" t="s">
        <v>108</v>
      </c>
      <c r="BJ382" s="5" t="s">
        <v>108</v>
      </c>
      <c r="BK382" s="5" t="s">
        <v>108</v>
      </c>
      <c r="BL382" s="5" t="s">
        <v>754</v>
      </c>
      <c r="BM382" s="5" t="s">
        <v>108</v>
      </c>
      <c r="BN382" s="5" t="s">
        <v>108</v>
      </c>
      <c r="BO382" s="5" t="s">
        <v>108</v>
      </c>
      <c r="BP382" s="5" t="s">
        <v>408</v>
      </c>
      <c r="BQ382" s="5" t="s">
        <v>108</v>
      </c>
      <c r="BR382" s="5" t="s">
        <v>108</v>
      </c>
      <c r="BS382" s="5" t="s">
        <v>3357</v>
      </c>
      <c r="BT382" s="5" t="s">
        <v>108</v>
      </c>
      <c r="BU382" s="5" t="s">
        <v>3358</v>
      </c>
      <c r="BV382" s="5" t="s">
        <v>108</v>
      </c>
      <c r="BW382" s="5" t="s">
        <v>3359</v>
      </c>
      <c r="BX382" s="5" t="s">
        <v>122</v>
      </c>
      <c r="BY382" s="10" t="s">
        <v>108</v>
      </c>
      <c r="BZ382" s="10" t="s">
        <v>108</v>
      </c>
      <c r="CA382" s="5" t="s">
        <v>108</v>
      </c>
      <c r="CB382" s="5" t="s">
        <v>108</v>
      </c>
      <c r="CC382" s="5" t="s">
        <v>108</v>
      </c>
      <c r="CD382" s="5" t="s">
        <v>108</v>
      </c>
      <c r="CE382" s="5" t="s">
        <v>108</v>
      </c>
      <c r="CF382" s="5" t="s">
        <v>108</v>
      </c>
      <c r="CG382" s="5" t="s">
        <v>108</v>
      </c>
      <c r="CH382" s="5" t="s">
        <v>108</v>
      </c>
      <c r="CI382" s="5" t="s">
        <v>108</v>
      </c>
      <c r="CJ382" s="5" t="s">
        <v>108</v>
      </c>
      <c r="CK382" s="5" t="s">
        <v>108</v>
      </c>
      <c r="CL382" s="5" t="s">
        <v>108</v>
      </c>
      <c r="CM382" s="5" t="s">
        <v>108</v>
      </c>
      <c r="CN382" s="5" t="s">
        <v>108</v>
      </c>
      <c r="CO382" s="5" t="s">
        <v>108</v>
      </c>
      <c r="CP382" s="5" t="s">
        <v>108</v>
      </c>
      <c r="CQ382" s="5" t="s">
        <v>108</v>
      </c>
      <c r="CR382" s="5" t="s">
        <v>108</v>
      </c>
      <c r="CS382" s="5" t="s">
        <v>108</v>
      </c>
      <c r="CT382" s="29" t="s">
        <v>3360</v>
      </c>
      <c r="CU382" s="5" t="s">
        <v>108</v>
      </c>
      <c r="CV382" s="5" t="s">
        <v>108</v>
      </c>
      <c r="CW382" s="5" t="s">
        <v>108</v>
      </c>
      <c r="CX382" s="5" t="s">
        <v>108</v>
      </c>
      <c r="CY382" s="13" t="s">
        <v>3361</v>
      </c>
      <c r="CZ382" s="6"/>
      <c r="DA382" s="6"/>
      <c r="DB382" s="6"/>
      <c r="DC382" s="6"/>
      <c r="DD382" s="6"/>
      <c r="DE382" s="6"/>
      <c r="DF382" s="6"/>
      <c r="DG382" s="6"/>
      <c r="DH382" s="6"/>
      <c r="DI382" s="6"/>
    </row>
    <row r="383">
      <c r="A383" s="5" t="s">
        <v>103</v>
      </c>
      <c r="B383" s="5" t="s">
        <v>1501</v>
      </c>
      <c r="C383" s="5" t="s">
        <v>3340</v>
      </c>
      <c r="D383" s="5">
        <v>24371.0</v>
      </c>
      <c r="E383" s="5" t="s">
        <v>2604</v>
      </c>
      <c r="F383" s="5">
        <v>2008.0</v>
      </c>
      <c r="G383" s="5" t="s">
        <v>200</v>
      </c>
      <c r="H383" s="5">
        <v>6.0</v>
      </c>
      <c r="I383" s="5" t="s">
        <v>153</v>
      </c>
      <c r="J383" s="5" t="s">
        <v>127</v>
      </c>
      <c r="K383" s="5" t="s">
        <v>628</v>
      </c>
      <c r="L383" s="5" t="s">
        <v>154</v>
      </c>
      <c r="M383" s="5" t="s">
        <v>108</v>
      </c>
      <c r="N383" s="5">
        <v>1.0</v>
      </c>
      <c r="O383" s="29" t="s">
        <v>3362</v>
      </c>
      <c r="P383" s="5" t="s">
        <v>3363</v>
      </c>
      <c r="Q383" s="5" t="s">
        <v>3198</v>
      </c>
      <c r="R383" s="5" t="s">
        <v>3364</v>
      </c>
      <c r="S383" s="5" t="s">
        <v>3336</v>
      </c>
      <c r="T383" s="5" t="s">
        <v>108</v>
      </c>
      <c r="U383" s="5" t="s">
        <v>108</v>
      </c>
      <c r="V383" s="6"/>
      <c r="W383" s="5" t="s">
        <v>108</v>
      </c>
      <c r="X383" s="5">
        <v>1300.0</v>
      </c>
      <c r="Y383" s="5">
        <v>85.0</v>
      </c>
      <c r="Z383" s="5" t="s">
        <v>264</v>
      </c>
      <c r="AA383" s="5" t="s">
        <v>159</v>
      </c>
      <c r="AB383" s="5">
        <v>28.0</v>
      </c>
      <c r="AC383" s="5" t="s">
        <v>287</v>
      </c>
      <c r="AD383" s="5" t="s">
        <v>108</v>
      </c>
      <c r="AE383" s="5" t="s">
        <v>108</v>
      </c>
      <c r="AF383" s="5" t="s">
        <v>108</v>
      </c>
      <c r="AG383" s="5" t="s">
        <v>108</v>
      </c>
      <c r="AH383" s="6">
        <f>6*60+30</f>
        <v>390</v>
      </c>
      <c r="AI383" s="15" t="s">
        <v>108</v>
      </c>
      <c r="AJ383" s="22" t="s">
        <v>108</v>
      </c>
      <c r="AK383" s="25" t="s">
        <v>108</v>
      </c>
      <c r="AL383" s="5" t="s">
        <v>121</v>
      </c>
      <c r="AM383" s="5" t="s">
        <v>108</v>
      </c>
      <c r="AN383" s="5" t="s">
        <v>108</v>
      </c>
      <c r="AO383" s="5" t="s">
        <v>108</v>
      </c>
      <c r="AP383" s="5" t="s">
        <v>108</v>
      </c>
      <c r="AQ383" s="5" t="s">
        <v>108</v>
      </c>
      <c r="AR383" s="5" t="s">
        <v>108</v>
      </c>
      <c r="AS383" s="5" t="s">
        <v>108</v>
      </c>
      <c r="AT383" s="5" t="s">
        <v>108</v>
      </c>
      <c r="AU383" s="5" t="s">
        <v>108</v>
      </c>
      <c r="AV383" s="5" t="s">
        <v>108</v>
      </c>
      <c r="AW383" s="5" t="s">
        <v>108</v>
      </c>
      <c r="AX383" s="5" t="s">
        <v>108</v>
      </c>
      <c r="AY383" s="5" t="s">
        <v>108</v>
      </c>
      <c r="AZ383" s="5" t="s">
        <v>108</v>
      </c>
      <c r="BA383" s="5" t="s">
        <v>108</v>
      </c>
      <c r="BB383" s="5" t="s">
        <v>108</v>
      </c>
      <c r="BC383" s="5" t="s">
        <v>108</v>
      </c>
      <c r="BD383" s="5" t="s">
        <v>108</v>
      </c>
      <c r="BE383" s="5" t="s">
        <v>108</v>
      </c>
      <c r="BF383" s="5" t="s">
        <v>108</v>
      </c>
      <c r="BG383" s="5" t="s">
        <v>108</v>
      </c>
      <c r="BH383" s="5" t="s">
        <v>108</v>
      </c>
      <c r="BI383" s="5" t="s">
        <v>108</v>
      </c>
      <c r="BJ383" s="5" t="s">
        <v>108</v>
      </c>
      <c r="BK383" s="5" t="s">
        <v>108</v>
      </c>
      <c r="BL383" s="5" t="s">
        <v>108</v>
      </c>
      <c r="BM383" s="5" t="s">
        <v>108</v>
      </c>
      <c r="BN383" s="5" t="s">
        <v>108</v>
      </c>
      <c r="BO383" s="5" t="s">
        <v>108</v>
      </c>
      <c r="BP383" s="5" t="s">
        <v>108</v>
      </c>
      <c r="BQ383" s="5" t="s">
        <v>108</v>
      </c>
      <c r="BR383" s="5" t="s">
        <v>108</v>
      </c>
      <c r="BS383" s="5" t="s">
        <v>108</v>
      </c>
      <c r="BT383" s="5" t="s">
        <v>108</v>
      </c>
      <c r="BU383" s="5" t="s">
        <v>108</v>
      </c>
      <c r="BV383" s="5" t="s">
        <v>108</v>
      </c>
      <c r="BW383" s="5" t="s">
        <v>108</v>
      </c>
      <c r="BX383" s="5" t="s">
        <v>108</v>
      </c>
      <c r="BY383" s="10" t="s">
        <v>108</v>
      </c>
      <c r="BZ383" s="10" t="s">
        <v>108</v>
      </c>
      <c r="CA383" s="5" t="s">
        <v>1083</v>
      </c>
      <c r="CB383" s="5" t="s">
        <v>121</v>
      </c>
      <c r="CC383" s="5" t="s">
        <v>108</v>
      </c>
      <c r="CD383" s="5">
        <v>1.0</v>
      </c>
      <c r="CE383" s="5" t="s">
        <v>108</v>
      </c>
      <c r="CF383" s="5" t="s">
        <v>108</v>
      </c>
      <c r="CG383" s="5" t="s">
        <v>108</v>
      </c>
      <c r="CH383" s="5" t="s">
        <v>108</v>
      </c>
      <c r="CI383" s="5" t="s">
        <v>108</v>
      </c>
      <c r="CJ383" s="5">
        <v>3.0</v>
      </c>
      <c r="CK383" s="5" t="s">
        <v>108</v>
      </c>
      <c r="CL383" s="5" t="s">
        <v>108</v>
      </c>
      <c r="CM383" s="5" t="s">
        <v>108</v>
      </c>
      <c r="CN383" s="5" t="s">
        <v>108</v>
      </c>
      <c r="CO383" s="5" t="s">
        <v>121</v>
      </c>
      <c r="CP383" s="5" t="s">
        <v>108</v>
      </c>
      <c r="CQ383" s="5" t="s">
        <v>108</v>
      </c>
      <c r="CR383" s="5" t="s">
        <v>108</v>
      </c>
      <c r="CS383" s="5" t="s">
        <v>108</v>
      </c>
      <c r="CT383" s="29" t="s">
        <v>3365</v>
      </c>
      <c r="CU383" s="5" t="s">
        <v>108</v>
      </c>
      <c r="CV383" s="5" t="s">
        <v>108</v>
      </c>
      <c r="CW383" s="5" t="s">
        <v>108</v>
      </c>
      <c r="CX383" s="5" t="s">
        <v>108</v>
      </c>
      <c r="CY383" s="13" t="s">
        <v>3366</v>
      </c>
      <c r="CZ383" s="6"/>
      <c r="DA383" s="6"/>
      <c r="DB383" s="6"/>
      <c r="DC383" s="6"/>
      <c r="DD383" s="6"/>
      <c r="DE383" s="6"/>
      <c r="DF383" s="6"/>
      <c r="DG383" s="6"/>
      <c r="DH383" s="6"/>
      <c r="DI383" s="6"/>
    </row>
    <row r="384">
      <c r="A384" s="5" t="s">
        <v>103</v>
      </c>
      <c r="B384" s="5" t="s">
        <v>1501</v>
      </c>
      <c r="C384" s="5" t="s">
        <v>3367</v>
      </c>
      <c r="D384" s="5">
        <v>8621.0</v>
      </c>
      <c r="E384" s="5" t="s">
        <v>106</v>
      </c>
      <c r="F384" s="5" t="s">
        <v>3306</v>
      </c>
      <c r="G384" s="5" t="s">
        <v>200</v>
      </c>
      <c r="H384" s="5" t="s">
        <v>108</v>
      </c>
      <c r="I384" s="5" t="s">
        <v>153</v>
      </c>
      <c r="J384" s="5" t="s">
        <v>127</v>
      </c>
      <c r="K384" s="5" t="s">
        <v>202</v>
      </c>
      <c r="L384" s="5" t="s">
        <v>108</v>
      </c>
      <c r="M384" s="5" t="s">
        <v>108</v>
      </c>
      <c r="N384" s="5">
        <v>1.0</v>
      </c>
      <c r="O384" s="29" t="s">
        <v>3368</v>
      </c>
      <c r="P384" s="5" t="s">
        <v>108</v>
      </c>
      <c r="Q384" s="5" t="s">
        <v>3369</v>
      </c>
      <c r="R384" s="5" t="s">
        <v>3370</v>
      </c>
      <c r="S384" s="5" t="s">
        <v>108</v>
      </c>
      <c r="T384" s="5" t="s">
        <v>108</v>
      </c>
      <c r="U384" s="5" t="s">
        <v>108</v>
      </c>
      <c r="V384" s="5" t="s">
        <v>108</v>
      </c>
      <c r="W384" s="5" t="s">
        <v>108</v>
      </c>
      <c r="X384" s="5" t="s">
        <v>108</v>
      </c>
      <c r="Y384" s="5" t="s">
        <v>108</v>
      </c>
      <c r="Z384" s="5" t="s">
        <v>108</v>
      </c>
      <c r="AA384" s="5" t="s">
        <v>108</v>
      </c>
      <c r="AB384" s="5" t="s">
        <v>108</v>
      </c>
      <c r="AC384" s="5" t="s">
        <v>287</v>
      </c>
      <c r="AD384" s="5" t="s">
        <v>2202</v>
      </c>
      <c r="AE384" s="5" t="s">
        <v>108</v>
      </c>
      <c r="AF384" s="5" t="s">
        <v>108</v>
      </c>
      <c r="AG384" s="5" t="s">
        <v>108</v>
      </c>
      <c r="AH384" s="5">
        <v>60.0</v>
      </c>
      <c r="AI384" s="15" t="s">
        <v>108</v>
      </c>
      <c r="AJ384" s="22" t="s">
        <v>108</v>
      </c>
      <c r="AK384" s="25" t="s">
        <v>108</v>
      </c>
      <c r="AL384" s="5" t="s">
        <v>108</v>
      </c>
      <c r="AM384" s="5" t="s">
        <v>108</v>
      </c>
      <c r="AN384" s="5" t="s">
        <v>108</v>
      </c>
      <c r="AO384" s="5" t="s">
        <v>108</v>
      </c>
      <c r="AP384" s="5" t="s">
        <v>108</v>
      </c>
      <c r="AQ384" s="5" t="s">
        <v>108</v>
      </c>
      <c r="AR384" s="5" t="s">
        <v>108</v>
      </c>
      <c r="AS384" s="5" t="s">
        <v>108</v>
      </c>
      <c r="AT384" s="5" t="s">
        <v>108</v>
      </c>
      <c r="AU384" s="5" t="s">
        <v>108</v>
      </c>
      <c r="AV384" s="5" t="s">
        <v>108</v>
      </c>
      <c r="AW384" s="5" t="s">
        <v>108</v>
      </c>
      <c r="AX384" s="5" t="s">
        <v>108</v>
      </c>
      <c r="AY384" s="5" t="s">
        <v>108</v>
      </c>
      <c r="AZ384" s="5" t="s">
        <v>108</v>
      </c>
      <c r="BA384" s="5" t="s">
        <v>108</v>
      </c>
      <c r="BB384" s="5" t="s">
        <v>108</v>
      </c>
      <c r="BC384" s="5" t="s">
        <v>108</v>
      </c>
      <c r="BD384" s="5" t="s">
        <v>108</v>
      </c>
      <c r="BE384" s="5" t="s">
        <v>108</v>
      </c>
      <c r="BF384" s="5" t="s">
        <v>108</v>
      </c>
      <c r="BG384" s="5" t="s">
        <v>108</v>
      </c>
      <c r="BH384" s="5" t="s">
        <v>108</v>
      </c>
      <c r="BI384" s="5" t="s">
        <v>108</v>
      </c>
      <c r="BJ384" s="5" t="s">
        <v>108</v>
      </c>
      <c r="BK384" s="5" t="s">
        <v>108</v>
      </c>
      <c r="BL384" s="5" t="s">
        <v>108</v>
      </c>
      <c r="BM384" s="5" t="s">
        <v>108</v>
      </c>
      <c r="BN384" s="5" t="s">
        <v>108</v>
      </c>
      <c r="BO384" s="5" t="s">
        <v>108</v>
      </c>
      <c r="BP384" s="5" t="s">
        <v>108</v>
      </c>
      <c r="BQ384" s="5" t="s">
        <v>108</v>
      </c>
      <c r="BR384" s="5" t="s">
        <v>108</v>
      </c>
      <c r="BS384" s="5" t="s">
        <v>108</v>
      </c>
      <c r="BT384" s="5" t="s">
        <v>108</v>
      </c>
      <c r="BU384" s="5" t="s">
        <v>108</v>
      </c>
      <c r="BV384" s="5" t="s">
        <v>108</v>
      </c>
      <c r="BW384" s="5" t="s">
        <v>108</v>
      </c>
      <c r="BX384" s="5" t="s">
        <v>108</v>
      </c>
      <c r="BY384" s="10" t="s">
        <v>108</v>
      </c>
      <c r="BZ384" s="10" t="s">
        <v>108</v>
      </c>
      <c r="CA384" s="5" t="s">
        <v>3371</v>
      </c>
      <c r="CB384" s="5" t="s">
        <v>108</v>
      </c>
      <c r="CC384" s="5" t="s">
        <v>108</v>
      </c>
      <c r="CD384" s="5" t="s">
        <v>108</v>
      </c>
      <c r="CE384" s="5" t="s">
        <v>108</v>
      </c>
      <c r="CF384" s="5" t="s">
        <v>108</v>
      </c>
      <c r="CG384" s="5" t="s">
        <v>108</v>
      </c>
      <c r="CH384" s="5" t="s">
        <v>108</v>
      </c>
      <c r="CI384" s="5" t="s">
        <v>108</v>
      </c>
      <c r="CJ384" s="5" t="s">
        <v>108</v>
      </c>
      <c r="CK384" s="5" t="s">
        <v>108</v>
      </c>
      <c r="CL384" s="5" t="s">
        <v>108</v>
      </c>
      <c r="CM384" s="5" t="s">
        <v>108</v>
      </c>
      <c r="CN384" s="5" t="s">
        <v>108</v>
      </c>
      <c r="CO384" s="5" t="s">
        <v>108</v>
      </c>
      <c r="CP384" s="5" t="s">
        <v>108</v>
      </c>
      <c r="CQ384" s="5" t="s">
        <v>108</v>
      </c>
      <c r="CR384" s="5" t="s">
        <v>108</v>
      </c>
      <c r="CS384" s="5" t="s">
        <v>3372</v>
      </c>
      <c r="CT384" s="29" t="s">
        <v>3373</v>
      </c>
      <c r="CU384" s="5" t="s">
        <v>108</v>
      </c>
      <c r="CV384" s="5" t="s">
        <v>108</v>
      </c>
      <c r="CW384" s="5" t="s">
        <v>108</v>
      </c>
      <c r="CX384" s="5" t="s">
        <v>108</v>
      </c>
      <c r="CY384" s="13" t="s">
        <v>3374</v>
      </c>
      <c r="CZ384" s="6"/>
      <c r="DA384" s="6"/>
      <c r="DB384" s="6"/>
      <c r="DC384" s="6"/>
      <c r="DD384" s="6"/>
      <c r="DE384" s="6"/>
      <c r="DF384" s="6"/>
      <c r="DG384" s="6"/>
      <c r="DH384" s="6"/>
      <c r="DI384" s="6"/>
    </row>
    <row r="385">
      <c r="A385" s="5" t="s">
        <v>103</v>
      </c>
      <c r="B385" s="5" t="s">
        <v>1501</v>
      </c>
      <c r="C385" s="5" t="s">
        <v>3367</v>
      </c>
      <c r="D385" s="5">
        <v>9785.0</v>
      </c>
      <c r="E385" s="5" t="s">
        <v>106</v>
      </c>
      <c r="F385" s="5" t="s">
        <v>3375</v>
      </c>
      <c r="G385" s="5" t="s">
        <v>108</v>
      </c>
      <c r="H385" s="5" t="s">
        <v>108</v>
      </c>
      <c r="I385" s="5" t="s">
        <v>108</v>
      </c>
      <c r="J385" s="5" t="s">
        <v>110</v>
      </c>
      <c r="K385" s="5" t="s">
        <v>111</v>
      </c>
      <c r="L385" s="5" t="s">
        <v>108</v>
      </c>
      <c r="M385" s="5" t="s">
        <v>600</v>
      </c>
      <c r="N385" s="5">
        <v>2.0</v>
      </c>
      <c r="O385" s="29" t="s">
        <v>3376</v>
      </c>
      <c r="P385" s="5" t="s">
        <v>3377</v>
      </c>
      <c r="Q385" s="5" t="s">
        <v>3378</v>
      </c>
      <c r="R385" s="5" t="s">
        <v>3379</v>
      </c>
      <c r="S385" s="5" t="s">
        <v>3380</v>
      </c>
      <c r="T385" s="5" t="s">
        <v>108</v>
      </c>
      <c r="U385" s="5" t="s">
        <v>108</v>
      </c>
      <c r="V385" s="6"/>
      <c r="W385" s="5" t="s">
        <v>108</v>
      </c>
      <c r="X385" s="5">
        <v>230.0</v>
      </c>
      <c r="Y385" s="5" t="s">
        <v>108</v>
      </c>
      <c r="Z385" s="5" t="s">
        <v>108</v>
      </c>
      <c r="AA385" s="5" t="s">
        <v>108</v>
      </c>
      <c r="AB385" s="5" t="s">
        <v>108</v>
      </c>
      <c r="AC385" s="5" t="s">
        <v>2617</v>
      </c>
      <c r="AD385" s="5" t="s">
        <v>3381</v>
      </c>
      <c r="AE385" s="5" t="s">
        <v>108</v>
      </c>
      <c r="AF385" s="5" t="s">
        <v>108</v>
      </c>
      <c r="AG385" s="5" t="s">
        <v>108</v>
      </c>
      <c r="AH385" s="5" t="s">
        <v>108</v>
      </c>
      <c r="AI385" s="15" t="s">
        <v>108</v>
      </c>
      <c r="AJ385" s="22" t="s">
        <v>108</v>
      </c>
      <c r="AK385" s="25" t="s">
        <v>108</v>
      </c>
      <c r="AL385" s="5" t="s">
        <v>108</v>
      </c>
      <c r="AM385" s="5">
        <v>2.0</v>
      </c>
      <c r="AN385" s="5" t="s">
        <v>108</v>
      </c>
      <c r="AO385" s="5">
        <v>4.0</v>
      </c>
      <c r="AP385" s="5" t="s">
        <v>108</v>
      </c>
      <c r="AQ385" s="5" t="s">
        <v>108</v>
      </c>
      <c r="AR385" s="5" t="s">
        <v>108</v>
      </c>
      <c r="AS385" s="5" t="s">
        <v>108</v>
      </c>
      <c r="AT385" s="5" t="s">
        <v>108</v>
      </c>
      <c r="AU385" s="5" t="s">
        <v>108</v>
      </c>
      <c r="AV385" s="5" t="s">
        <v>108</v>
      </c>
      <c r="AW385" s="5" t="s">
        <v>108</v>
      </c>
      <c r="AX385" s="5" t="s">
        <v>108</v>
      </c>
      <c r="AY385" s="5" t="s">
        <v>108</v>
      </c>
      <c r="AZ385" s="5" t="s">
        <v>108</v>
      </c>
      <c r="BA385" s="5" t="s">
        <v>108</v>
      </c>
      <c r="BB385" s="5" t="s">
        <v>108</v>
      </c>
      <c r="BC385" s="5" t="s">
        <v>108</v>
      </c>
      <c r="BD385" s="5" t="s">
        <v>108</v>
      </c>
      <c r="BE385" s="5" t="s">
        <v>108</v>
      </c>
      <c r="BF385" s="5" t="s">
        <v>108</v>
      </c>
      <c r="BG385" s="5" t="s">
        <v>108</v>
      </c>
      <c r="BH385" s="5" t="s">
        <v>108</v>
      </c>
      <c r="BI385" s="5" t="s">
        <v>108</v>
      </c>
      <c r="BJ385" s="5" t="s">
        <v>108</v>
      </c>
      <c r="BK385" s="5" t="s">
        <v>108</v>
      </c>
      <c r="BL385" s="5" t="s">
        <v>108</v>
      </c>
      <c r="BM385" s="5" t="s">
        <v>108</v>
      </c>
      <c r="BN385" s="5" t="s">
        <v>108</v>
      </c>
      <c r="BO385" s="5" t="s">
        <v>108</v>
      </c>
      <c r="BP385" s="5" t="s">
        <v>108</v>
      </c>
      <c r="BQ385" s="5" t="s">
        <v>108</v>
      </c>
      <c r="BR385" s="5" t="s">
        <v>108</v>
      </c>
      <c r="BS385" s="5" t="s">
        <v>108</v>
      </c>
      <c r="BT385" s="5" t="s">
        <v>108</v>
      </c>
      <c r="BU385" s="5" t="s">
        <v>3382</v>
      </c>
      <c r="BV385" s="5" t="s">
        <v>108</v>
      </c>
      <c r="BW385" s="5" t="s">
        <v>3383</v>
      </c>
      <c r="BX385" s="5" t="s">
        <v>122</v>
      </c>
      <c r="BY385" s="10" t="s">
        <v>108</v>
      </c>
      <c r="BZ385" s="10" t="s">
        <v>108</v>
      </c>
      <c r="CA385" s="5" t="s">
        <v>108</v>
      </c>
      <c r="CB385" s="5" t="s">
        <v>108</v>
      </c>
      <c r="CC385" s="5" t="s">
        <v>108</v>
      </c>
      <c r="CD385" s="5" t="s">
        <v>108</v>
      </c>
      <c r="CE385" s="5" t="s">
        <v>108</v>
      </c>
      <c r="CF385" s="5" t="s">
        <v>108</v>
      </c>
      <c r="CG385" s="5" t="s">
        <v>108</v>
      </c>
      <c r="CH385" s="5" t="s">
        <v>108</v>
      </c>
      <c r="CI385" s="5" t="s">
        <v>108</v>
      </c>
      <c r="CJ385" s="5" t="s">
        <v>108</v>
      </c>
      <c r="CK385" s="5" t="s">
        <v>108</v>
      </c>
      <c r="CL385" s="5" t="s">
        <v>108</v>
      </c>
      <c r="CM385" s="5" t="s">
        <v>108</v>
      </c>
      <c r="CN385" s="5" t="s">
        <v>108</v>
      </c>
      <c r="CO385" s="5" t="s">
        <v>108</v>
      </c>
      <c r="CP385" s="5" t="s">
        <v>108</v>
      </c>
      <c r="CQ385" s="5" t="s">
        <v>108</v>
      </c>
      <c r="CR385" s="5" t="s">
        <v>108</v>
      </c>
      <c r="CS385" s="5" t="s">
        <v>108</v>
      </c>
      <c r="CT385" s="29" t="s">
        <v>3384</v>
      </c>
      <c r="CU385" s="5" t="s">
        <v>108</v>
      </c>
      <c r="CV385" s="5" t="s">
        <v>108</v>
      </c>
      <c r="CW385" s="5" t="s">
        <v>108</v>
      </c>
      <c r="CX385" s="5" t="s">
        <v>108</v>
      </c>
      <c r="CY385" s="13" t="s">
        <v>3385</v>
      </c>
      <c r="CZ385" s="6"/>
      <c r="DA385" s="6"/>
      <c r="DB385" s="6"/>
      <c r="DC385" s="6"/>
      <c r="DD385" s="6"/>
      <c r="DE385" s="6"/>
      <c r="DF385" s="6"/>
      <c r="DG385" s="6"/>
      <c r="DH385" s="6"/>
      <c r="DI385" s="6"/>
    </row>
    <row r="386">
      <c r="A386" s="5" t="s">
        <v>103</v>
      </c>
      <c r="B386" s="5" t="s">
        <v>1501</v>
      </c>
      <c r="C386" s="5" t="s">
        <v>3367</v>
      </c>
      <c r="D386" s="5">
        <v>699.0</v>
      </c>
      <c r="E386" s="5" t="s">
        <v>108</v>
      </c>
      <c r="F386" s="5">
        <v>1984.0</v>
      </c>
      <c r="G386" s="5" t="s">
        <v>244</v>
      </c>
      <c r="H386" s="5" t="s">
        <v>108</v>
      </c>
      <c r="I386" s="5" t="s">
        <v>139</v>
      </c>
      <c r="J386" s="5" t="s">
        <v>110</v>
      </c>
      <c r="K386" s="5" t="s">
        <v>111</v>
      </c>
      <c r="L386" s="5" t="s">
        <v>108</v>
      </c>
      <c r="M386" s="5" t="s">
        <v>140</v>
      </c>
      <c r="N386" s="5">
        <v>1.0</v>
      </c>
      <c r="O386" s="29" t="s">
        <v>3386</v>
      </c>
      <c r="P386" s="5" t="s">
        <v>3387</v>
      </c>
      <c r="Q386" s="5" t="s">
        <v>3388</v>
      </c>
      <c r="R386" s="5" t="s">
        <v>3389</v>
      </c>
      <c r="S386" s="5" t="s">
        <v>108</v>
      </c>
      <c r="T386" s="5" t="s">
        <v>108</v>
      </c>
      <c r="U386" s="5" t="s">
        <v>108</v>
      </c>
      <c r="V386" s="6"/>
      <c r="W386" s="5">
        <v>2500.0</v>
      </c>
      <c r="X386" s="5" t="s">
        <v>108</v>
      </c>
      <c r="Y386" s="5">
        <v>-20.0</v>
      </c>
      <c r="Z386" s="5" t="s">
        <v>108</v>
      </c>
      <c r="AA386" s="5" t="s">
        <v>108</v>
      </c>
      <c r="AB386" s="5" t="s">
        <v>108</v>
      </c>
      <c r="AC386" s="5" t="s">
        <v>3390</v>
      </c>
      <c r="AD386" s="5" t="s">
        <v>108</v>
      </c>
      <c r="AE386" s="5" t="s">
        <v>108</v>
      </c>
      <c r="AF386" s="5" t="s">
        <v>121</v>
      </c>
      <c r="AG386" s="5">
        <v>12.0</v>
      </c>
      <c r="AH386" s="5" t="s">
        <v>108</v>
      </c>
      <c r="AI386" s="28">
        <f>CONVERT(AJ386, "ft", "m")</f>
        <v>91.44</v>
      </c>
      <c r="AJ386" s="22">
        <v>300.0</v>
      </c>
      <c r="AK386" s="24">
        <f>CONVERT(AJ386, "ft", "yd")</f>
        <v>100</v>
      </c>
      <c r="AL386" s="5" t="s">
        <v>108</v>
      </c>
      <c r="AM386" s="5">
        <v>1.0</v>
      </c>
      <c r="AN386" s="5">
        <v>5.75</v>
      </c>
      <c r="AO386" s="5" t="s">
        <v>108</v>
      </c>
      <c r="AP386" s="5" t="s">
        <v>108</v>
      </c>
      <c r="AQ386" s="5" t="s">
        <v>108</v>
      </c>
      <c r="AR386" s="5" t="s">
        <v>108</v>
      </c>
      <c r="AS386" s="5" t="s">
        <v>108</v>
      </c>
      <c r="AT386" s="5" t="s">
        <v>108</v>
      </c>
      <c r="AU386" s="5" t="s">
        <v>108</v>
      </c>
      <c r="AV386" s="5" t="s">
        <v>108</v>
      </c>
      <c r="AW386" s="5" t="s">
        <v>119</v>
      </c>
      <c r="AX386" s="5" t="s">
        <v>108</v>
      </c>
      <c r="AY386" s="5" t="s">
        <v>108</v>
      </c>
      <c r="AZ386" s="5" t="s">
        <v>108</v>
      </c>
      <c r="BA386" s="5" t="s">
        <v>108</v>
      </c>
      <c r="BB386" s="5" t="s">
        <v>108</v>
      </c>
      <c r="BC386" s="5" t="s">
        <v>108</v>
      </c>
      <c r="BD386" s="5" t="s">
        <v>108</v>
      </c>
      <c r="BE386" s="5" t="s">
        <v>108</v>
      </c>
      <c r="BF386" s="5" t="s">
        <v>108</v>
      </c>
      <c r="BG386" s="5" t="s">
        <v>108</v>
      </c>
      <c r="BH386" s="5" t="s">
        <v>108</v>
      </c>
      <c r="BI386" s="5" t="s">
        <v>108</v>
      </c>
      <c r="BJ386" s="5" t="s">
        <v>108</v>
      </c>
      <c r="BK386" s="5" t="s">
        <v>108</v>
      </c>
      <c r="BL386" s="5" t="s">
        <v>321</v>
      </c>
      <c r="BM386" s="5" t="s">
        <v>108</v>
      </c>
      <c r="BN386" s="5" t="s">
        <v>108</v>
      </c>
      <c r="BO386" s="5" t="s">
        <v>108</v>
      </c>
      <c r="BP386" s="5" t="s">
        <v>108</v>
      </c>
      <c r="BQ386" s="5" t="s">
        <v>690</v>
      </c>
      <c r="BR386" s="5" t="s">
        <v>108</v>
      </c>
      <c r="BS386" s="5" t="s">
        <v>2965</v>
      </c>
      <c r="BT386" s="5" t="s">
        <v>108</v>
      </c>
      <c r="BU386" s="5" t="s">
        <v>3391</v>
      </c>
      <c r="BV386" s="5" t="s">
        <v>108</v>
      </c>
      <c r="BW386" s="5" t="s">
        <v>3392</v>
      </c>
      <c r="BX386" s="5" t="s">
        <v>122</v>
      </c>
      <c r="BY386" s="10" t="s">
        <v>108</v>
      </c>
      <c r="BZ386" s="10" t="s">
        <v>108</v>
      </c>
      <c r="CA386" s="5" t="s">
        <v>108</v>
      </c>
      <c r="CB386" s="5" t="s">
        <v>108</v>
      </c>
      <c r="CC386" s="5" t="s">
        <v>108</v>
      </c>
      <c r="CD386" s="5" t="s">
        <v>108</v>
      </c>
      <c r="CE386" s="5" t="s">
        <v>108</v>
      </c>
      <c r="CF386" s="5" t="s">
        <v>108</v>
      </c>
      <c r="CG386" s="5" t="s">
        <v>108</v>
      </c>
      <c r="CH386" s="5" t="s">
        <v>108</v>
      </c>
      <c r="CI386" s="5" t="s">
        <v>108</v>
      </c>
      <c r="CJ386" s="5" t="s">
        <v>108</v>
      </c>
      <c r="CK386" s="5" t="s">
        <v>108</v>
      </c>
      <c r="CL386" s="5" t="s">
        <v>108</v>
      </c>
      <c r="CM386" s="5" t="s">
        <v>108</v>
      </c>
      <c r="CN386" s="5" t="s">
        <v>108</v>
      </c>
      <c r="CO386" s="5" t="s">
        <v>108</v>
      </c>
      <c r="CP386" s="5" t="s">
        <v>108</v>
      </c>
      <c r="CQ386" s="5" t="s">
        <v>108</v>
      </c>
      <c r="CR386" s="5" t="s">
        <v>108</v>
      </c>
      <c r="CS386" s="5" t="s">
        <v>108</v>
      </c>
      <c r="CT386" s="29" t="s">
        <v>3393</v>
      </c>
      <c r="CU386" s="5" t="s">
        <v>108</v>
      </c>
      <c r="CV386" s="5" t="s">
        <v>108</v>
      </c>
      <c r="CW386" s="5" t="s">
        <v>108</v>
      </c>
      <c r="CX386" s="5" t="s">
        <v>108</v>
      </c>
      <c r="CY386" s="13" t="s">
        <v>3394</v>
      </c>
      <c r="CZ386" s="6"/>
      <c r="DA386" s="6"/>
      <c r="DB386" s="6"/>
      <c r="DC386" s="6"/>
      <c r="DD386" s="6"/>
      <c r="DE386" s="6"/>
      <c r="DF386" s="6"/>
      <c r="DG386" s="6"/>
      <c r="DH386" s="6"/>
      <c r="DI386" s="6"/>
    </row>
    <row r="387">
      <c r="A387" s="5" t="s">
        <v>103</v>
      </c>
      <c r="B387" s="5" t="s">
        <v>1501</v>
      </c>
      <c r="C387" s="5" t="s">
        <v>3367</v>
      </c>
      <c r="D387" s="5">
        <v>698.0</v>
      </c>
      <c r="E387" s="5" t="s">
        <v>106</v>
      </c>
      <c r="F387" s="5">
        <v>1993.0</v>
      </c>
      <c r="G387" s="5" t="s">
        <v>107</v>
      </c>
      <c r="H387" s="5" t="s">
        <v>108</v>
      </c>
      <c r="I387" s="5" t="s">
        <v>109</v>
      </c>
      <c r="J387" s="5" t="s">
        <v>110</v>
      </c>
      <c r="K387" s="5" t="s">
        <v>111</v>
      </c>
      <c r="L387" s="5" t="s">
        <v>108</v>
      </c>
      <c r="M387" s="5" t="s">
        <v>112</v>
      </c>
      <c r="N387" s="5">
        <v>3.0</v>
      </c>
      <c r="O387" s="29" t="s">
        <v>3395</v>
      </c>
      <c r="P387" s="5" t="s">
        <v>3396</v>
      </c>
      <c r="Q387" s="5" t="s">
        <v>3397</v>
      </c>
      <c r="R387" s="5" t="s">
        <v>108</v>
      </c>
      <c r="S387" s="5" t="s">
        <v>3398</v>
      </c>
      <c r="T387" s="5" t="s">
        <v>108</v>
      </c>
      <c r="U387" s="5" t="s">
        <v>108</v>
      </c>
      <c r="V387" s="6"/>
      <c r="W387" s="5" t="s">
        <v>108</v>
      </c>
      <c r="X387" s="5">
        <v>1400.0</v>
      </c>
      <c r="Y387" s="5" t="s">
        <v>108</v>
      </c>
      <c r="Z387" s="5" t="s">
        <v>108</v>
      </c>
      <c r="AA387" s="5" t="s">
        <v>108</v>
      </c>
      <c r="AB387" s="5" t="s">
        <v>108</v>
      </c>
      <c r="AC387" s="5" t="s">
        <v>108</v>
      </c>
      <c r="AD387" s="5" t="s">
        <v>108</v>
      </c>
      <c r="AE387" s="5" t="s">
        <v>108</v>
      </c>
      <c r="AF387" s="5" t="s">
        <v>121</v>
      </c>
      <c r="AG387" s="5" t="s">
        <v>108</v>
      </c>
      <c r="AH387" s="5">
        <v>8.0</v>
      </c>
      <c r="AI387" s="15" t="s">
        <v>108</v>
      </c>
      <c r="AJ387" s="22" t="s">
        <v>108</v>
      </c>
      <c r="AK387" s="25" t="s">
        <v>108</v>
      </c>
      <c r="AL387" s="5" t="s">
        <v>108</v>
      </c>
      <c r="AM387" s="5">
        <v>1.0</v>
      </c>
      <c r="AN387" s="5" t="s">
        <v>108</v>
      </c>
      <c r="AO387" s="5" t="s">
        <v>108</v>
      </c>
      <c r="AP387" s="5" t="s">
        <v>108</v>
      </c>
      <c r="AQ387" s="5" t="s">
        <v>108</v>
      </c>
      <c r="AR387" s="5" t="s">
        <v>108</v>
      </c>
      <c r="AS387" s="5" t="s">
        <v>108</v>
      </c>
      <c r="AT387" s="5" t="s">
        <v>108</v>
      </c>
      <c r="AU387" s="5" t="s">
        <v>108</v>
      </c>
      <c r="AV387" s="5" t="s">
        <v>108</v>
      </c>
      <c r="AW387" s="5" t="s">
        <v>108</v>
      </c>
      <c r="AX387" s="5" t="s">
        <v>108</v>
      </c>
      <c r="AY387" s="5" t="s">
        <v>108</v>
      </c>
      <c r="AZ387" s="5">
        <v>5.0</v>
      </c>
      <c r="BA387" s="5" t="s">
        <v>108</v>
      </c>
      <c r="BB387" s="5" t="s">
        <v>108</v>
      </c>
      <c r="BC387" s="5" t="s">
        <v>108</v>
      </c>
      <c r="BD387" s="5" t="s">
        <v>108</v>
      </c>
      <c r="BE387" s="5" t="s">
        <v>108</v>
      </c>
      <c r="BF387" s="5" t="s">
        <v>108</v>
      </c>
      <c r="BG387" s="5" t="s">
        <v>108</v>
      </c>
      <c r="BH387" s="5" t="s">
        <v>108</v>
      </c>
      <c r="BI387" s="5" t="s">
        <v>108</v>
      </c>
      <c r="BJ387" s="5" t="s">
        <v>108</v>
      </c>
      <c r="BK387" s="5" t="s">
        <v>108</v>
      </c>
      <c r="BL387" s="5" t="s">
        <v>108</v>
      </c>
      <c r="BM387" s="5" t="s">
        <v>108</v>
      </c>
      <c r="BN387" s="5" t="s">
        <v>108</v>
      </c>
      <c r="BO387" s="5" t="s">
        <v>108</v>
      </c>
      <c r="BP387" s="5" t="s">
        <v>108</v>
      </c>
      <c r="BQ387" s="5" t="s">
        <v>108</v>
      </c>
      <c r="BR387" s="5" t="s">
        <v>108</v>
      </c>
      <c r="BS387" s="5" t="s">
        <v>108</v>
      </c>
      <c r="BT387" s="5" t="s">
        <v>108</v>
      </c>
      <c r="BU387" s="5" t="s">
        <v>3399</v>
      </c>
      <c r="BV387" s="5" t="s">
        <v>108</v>
      </c>
      <c r="BW387" s="5" t="s">
        <v>108</v>
      </c>
      <c r="BX387" s="5" t="s">
        <v>122</v>
      </c>
      <c r="BY387" s="10" t="s">
        <v>108</v>
      </c>
      <c r="BZ387" s="10" t="s">
        <v>108</v>
      </c>
      <c r="CA387" s="5" t="s">
        <v>108</v>
      </c>
      <c r="CB387" s="5" t="s">
        <v>108</v>
      </c>
      <c r="CC387" s="5" t="s">
        <v>108</v>
      </c>
      <c r="CD387" s="5" t="s">
        <v>108</v>
      </c>
      <c r="CE387" s="5" t="s">
        <v>108</v>
      </c>
      <c r="CF387" s="5" t="s">
        <v>108</v>
      </c>
      <c r="CG387" s="5" t="s">
        <v>108</v>
      </c>
      <c r="CH387" s="5" t="s">
        <v>108</v>
      </c>
      <c r="CI387" s="5" t="s">
        <v>108</v>
      </c>
      <c r="CJ387" s="5" t="s">
        <v>108</v>
      </c>
      <c r="CK387" s="5" t="s">
        <v>108</v>
      </c>
      <c r="CL387" s="5" t="s">
        <v>108</v>
      </c>
      <c r="CM387" s="5" t="s">
        <v>108</v>
      </c>
      <c r="CN387" s="5" t="s">
        <v>108</v>
      </c>
      <c r="CO387" s="5" t="s">
        <v>108</v>
      </c>
      <c r="CP387" s="5" t="s">
        <v>108</v>
      </c>
      <c r="CQ387" s="5" t="s">
        <v>108</v>
      </c>
      <c r="CR387" s="5" t="s">
        <v>108</v>
      </c>
      <c r="CS387" s="5" t="s">
        <v>108</v>
      </c>
      <c r="CT387" s="29" t="s">
        <v>3400</v>
      </c>
      <c r="CU387" s="5" t="s">
        <v>108</v>
      </c>
      <c r="CV387" s="5" t="s">
        <v>108</v>
      </c>
      <c r="CW387" s="5" t="s">
        <v>108</v>
      </c>
      <c r="CX387" s="5" t="s">
        <v>108</v>
      </c>
      <c r="CY387" s="13" t="s">
        <v>3401</v>
      </c>
      <c r="CZ387" s="6"/>
      <c r="DA387" s="6"/>
      <c r="DB387" s="6"/>
      <c r="DC387" s="6"/>
      <c r="DD387" s="6"/>
      <c r="DE387" s="6"/>
      <c r="DF387" s="6"/>
      <c r="DG387" s="6"/>
      <c r="DH387" s="6"/>
      <c r="DI387" s="6"/>
    </row>
    <row r="388">
      <c r="A388" s="5" t="s">
        <v>103</v>
      </c>
      <c r="B388" s="5" t="s">
        <v>1501</v>
      </c>
      <c r="C388" s="5" t="s">
        <v>3367</v>
      </c>
      <c r="D388" s="5">
        <v>26718.0</v>
      </c>
      <c r="E388" s="5" t="s">
        <v>2706</v>
      </c>
      <c r="F388" s="5">
        <v>2009.0</v>
      </c>
      <c r="G388" s="5" t="s">
        <v>497</v>
      </c>
      <c r="H388" s="5">
        <v>5.0</v>
      </c>
      <c r="I388" s="5" t="s">
        <v>139</v>
      </c>
      <c r="J388" s="5" t="s">
        <v>110</v>
      </c>
      <c r="K388" s="5" t="s">
        <v>111</v>
      </c>
      <c r="L388" s="5" t="s">
        <v>202</v>
      </c>
      <c r="M388" s="5" t="s">
        <v>218</v>
      </c>
      <c r="N388" s="5">
        <v>2.0</v>
      </c>
      <c r="O388" s="29" t="s">
        <v>3402</v>
      </c>
      <c r="P388" s="5" t="s">
        <v>3403</v>
      </c>
      <c r="Q388" s="5" t="s">
        <v>3369</v>
      </c>
      <c r="R388" s="5" t="s">
        <v>108</v>
      </c>
      <c r="S388" s="5" t="s">
        <v>3403</v>
      </c>
      <c r="T388" s="5" t="s">
        <v>108</v>
      </c>
      <c r="U388" s="5" t="s">
        <v>108</v>
      </c>
      <c r="V388" s="6"/>
      <c r="W388" s="5" t="s">
        <v>108</v>
      </c>
      <c r="X388" s="5">
        <v>830.0</v>
      </c>
      <c r="Y388" s="5" t="s">
        <v>108</v>
      </c>
      <c r="Z388" s="5" t="s">
        <v>108</v>
      </c>
      <c r="AA388" s="5" t="s">
        <v>286</v>
      </c>
      <c r="AB388" s="5">
        <v>98.0</v>
      </c>
      <c r="AC388" s="5" t="s">
        <v>287</v>
      </c>
      <c r="AD388" s="5" t="s">
        <v>406</v>
      </c>
      <c r="AE388" s="5" t="s">
        <v>108</v>
      </c>
      <c r="AF388" s="5" t="s">
        <v>108</v>
      </c>
      <c r="AG388" s="5" t="s">
        <v>108</v>
      </c>
      <c r="AH388" s="6">
        <f>10/60</f>
        <v>0.1666666667</v>
      </c>
      <c r="AI388" s="28">
        <f t="shared" ref="AI388:AI391" si="98">CONVERT(AJ388, "ft", "m")</f>
        <v>54.864</v>
      </c>
      <c r="AJ388" s="22">
        <v>180.0</v>
      </c>
      <c r="AK388" s="24">
        <f t="shared" ref="AK388:AK391" si="99">CONVERT(AJ388, "ft", "yd")</f>
        <v>60</v>
      </c>
      <c r="AL388" s="5" t="s">
        <v>108</v>
      </c>
      <c r="AM388" s="5">
        <v>2.0</v>
      </c>
      <c r="AN388" s="5">
        <v>7.0</v>
      </c>
      <c r="AO388" s="5">
        <v>7.0</v>
      </c>
      <c r="AP388" s="5" t="s">
        <v>108</v>
      </c>
      <c r="AQ388" s="5" t="s">
        <v>108</v>
      </c>
      <c r="AR388" s="5" t="s">
        <v>108</v>
      </c>
      <c r="AS388" s="5" t="s">
        <v>108</v>
      </c>
      <c r="AT388" s="5" t="s">
        <v>108</v>
      </c>
      <c r="AU388" s="5" t="s">
        <v>108</v>
      </c>
      <c r="AV388" s="5" t="s">
        <v>108</v>
      </c>
      <c r="AW388" s="5" t="s">
        <v>289</v>
      </c>
      <c r="AX388" s="5" t="s">
        <v>108</v>
      </c>
      <c r="AY388" s="5" t="s">
        <v>108</v>
      </c>
      <c r="AZ388" s="5" t="s">
        <v>108</v>
      </c>
      <c r="BA388" s="5" t="s">
        <v>108</v>
      </c>
      <c r="BB388" s="5" t="s">
        <v>108</v>
      </c>
      <c r="BC388" s="5" t="s">
        <v>108</v>
      </c>
      <c r="BD388" s="5" t="s">
        <v>108</v>
      </c>
      <c r="BE388" s="5" t="s">
        <v>108</v>
      </c>
      <c r="BF388" s="5" t="s">
        <v>108</v>
      </c>
      <c r="BG388" s="5" t="s">
        <v>108</v>
      </c>
      <c r="BH388" s="5" t="s">
        <v>108</v>
      </c>
      <c r="BI388" s="5" t="s">
        <v>108</v>
      </c>
      <c r="BJ388" s="5" t="s">
        <v>108</v>
      </c>
      <c r="BK388" s="5" t="s">
        <v>108</v>
      </c>
      <c r="BL388" s="5" t="s">
        <v>321</v>
      </c>
      <c r="BM388" s="5" t="s">
        <v>108</v>
      </c>
      <c r="BN388" s="5" t="s">
        <v>108</v>
      </c>
      <c r="BO388" s="5" t="s">
        <v>108</v>
      </c>
      <c r="BP388" s="5" t="s">
        <v>108</v>
      </c>
      <c r="BQ388" s="5" t="s">
        <v>108</v>
      </c>
      <c r="BR388" s="5" t="s">
        <v>121</v>
      </c>
      <c r="BS388" s="5" t="s">
        <v>108</v>
      </c>
      <c r="BT388" s="5" t="s">
        <v>108</v>
      </c>
      <c r="BU388" s="5" t="s">
        <v>218</v>
      </c>
      <c r="BV388" s="5" t="s">
        <v>108</v>
      </c>
      <c r="BW388" s="5" t="s">
        <v>3404</v>
      </c>
      <c r="BX388" s="5" t="s">
        <v>122</v>
      </c>
      <c r="BY388" s="10" t="s">
        <v>108</v>
      </c>
      <c r="BZ388" s="5" t="s">
        <v>309</v>
      </c>
      <c r="CA388" s="5" t="s">
        <v>371</v>
      </c>
      <c r="CB388" s="5" t="s">
        <v>108</v>
      </c>
      <c r="CC388" s="5" t="s">
        <v>108</v>
      </c>
      <c r="CD388" s="5" t="s">
        <v>108</v>
      </c>
      <c r="CE388" s="5" t="s">
        <v>108</v>
      </c>
      <c r="CF388" s="5" t="s">
        <v>108</v>
      </c>
      <c r="CG388" s="5" t="s">
        <v>108</v>
      </c>
      <c r="CH388" s="5" t="s">
        <v>108</v>
      </c>
      <c r="CI388" s="5" t="s">
        <v>108</v>
      </c>
      <c r="CJ388" s="5" t="s">
        <v>108</v>
      </c>
      <c r="CK388" s="5" t="s">
        <v>108</v>
      </c>
      <c r="CL388" s="5" t="s">
        <v>108</v>
      </c>
      <c r="CM388" s="5" t="s">
        <v>108</v>
      </c>
      <c r="CN388" s="5" t="s">
        <v>108</v>
      </c>
      <c r="CO388" s="5" t="s">
        <v>108</v>
      </c>
      <c r="CP388" s="5" t="s">
        <v>108</v>
      </c>
      <c r="CQ388" s="5" t="s">
        <v>108</v>
      </c>
      <c r="CR388" s="5" t="s">
        <v>108</v>
      </c>
      <c r="CS388" s="5" t="s">
        <v>108</v>
      </c>
      <c r="CT388" s="29" t="s">
        <v>3405</v>
      </c>
      <c r="CU388" s="5" t="s">
        <v>108</v>
      </c>
      <c r="CV388" s="5" t="s">
        <v>108</v>
      </c>
      <c r="CW388" s="5" t="s">
        <v>108</v>
      </c>
      <c r="CX388" s="5" t="s">
        <v>108</v>
      </c>
      <c r="CY388" s="13" t="s">
        <v>3406</v>
      </c>
      <c r="CZ388" s="6"/>
      <c r="DA388" s="6"/>
      <c r="DB388" s="6"/>
      <c r="DC388" s="6"/>
      <c r="DD388" s="6"/>
      <c r="DE388" s="6"/>
      <c r="DF388" s="6"/>
      <c r="DG388" s="6"/>
      <c r="DH388" s="6"/>
      <c r="DI388" s="6"/>
    </row>
    <row r="389">
      <c r="A389" s="5" t="s">
        <v>103</v>
      </c>
      <c r="B389" s="5" t="s">
        <v>1501</v>
      </c>
      <c r="C389" s="5" t="s">
        <v>3367</v>
      </c>
      <c r="D389" s="5">
        <v>57962.0</v>
      </c>
      <c r="E389" s="5" t="s">
        <v>1947</v>
      </c>
      <c r="F389" s="5">
        <v>2017.0</v>
      </c>
      <c r="G389" s="5" t="s">
        <v>152</v>
      </c>
      <c r="H389" s="5">
        <v>26.0</v>
      </c>
      <c r="I389" s="5" t="s">
        <v>153</v>
      </c>
      <c r="J389" s="5" t="s">
        <v>127</v>
      </c>
      <c r="K389" s="5" t="s">
        <v>328</v>
      </c>
      <c r="L389" s="5" t="s">
        <v>108</v>
      </c>
      <c r="M389" s="5" t="s">
        <v>328</v>
      </c>
      <c r="N389" s="5">
        <v>6.0</v>
      </c>
      <c r="O389" s="29" t="s">
        <v>3407</v>
      </c>
      <c r="P389" s="5" t="s">
        <v>3408</v>
      </c>
      <c r="Q389" s="5" t="s">
        <v>1676</v>
      </c>
      <c r="R389" s="5" t="s">
        <v>1646</v>
      </c>
      <c r="S389" s="5" t="s">
        <v>3409</v>
      </c>
      <c r="T389" s="5">
        <v>44.854525</v>
      </c>
      <c r="U389" s="5">
        <v>-122.108726</v>
      </c>
      <c r="V389" s="6"/>
      <c r="W389" s="5">
        <v>3833.0</v>
      </c>
      <c r="X389" s="5">
        <v>2145.0</v>
      </c>
      <c r="Y389" s="5" t="s">
        <v>108</v>
      </c>
      <c r="Z389" s="5" t="s">
        <v>108</v>
      </c>
      <c r="AA389" s="5" t="s">
        <v>159</v>
      </c>
      <c r="AB389" s="5">
        <v>12.0</v>
      </c>
      <c r="AC389" s="5" t="s">
        <v>572</v>
      </c>
      <c r="AD389" s="5" t="s">
        <v>2202</v>
      </c>
      <c r="AE389" s="5" t="s">
        <v>108</v>
      </c>
      <c r="AF389" s="5" t="s">
        <v>108</v>
      </c>
      <c r="AG389" s="5" t="s">
        <v>108</v>
      </c>
      <c r="AH389" s="5" t="s">
        <v>108</v>
      </c>
      <c r="AI389" s="28">
        <f t="shared" si="98"/>
        <v>365.76</v>
      </c>
      <c r="AJ389" s="22">
        <v>1200.0</v>
      </c>
      <c r="AK389" s="24">
        <f t="shared" si="99"/>
        <v>400</v>
      </c>
      <c r="AL389" s="5" t="s">
        <v>108</v>
      </c>
      <c r="AM389" s="5" t="s">
        <v>108</v>
      </c>
      <c r="AN389" s="5" t="s">
        <v>108</v>
      </c>
      <c r="AO389" s="5" t="s">
        <v>108</v>
      </c>
      <c r="AP389" s="5" t="s">
        <v>108</v>
      </c>
      <c r="AQ389" s="5" t="s">
        <v>108</v>
      </c>
      <c r="AR389" s="5" t="s">
        <v>108</v>
      </c>
      <c r="AS389" s="5" t="s">
        <v>108</v>
      </c>
      <c r="AT389" s="5" t="s">
        <v>108</v>
      </c>
      <c r="AU389" s="5" t="s">
        <v>108</v>
      </c>
      <c r="AV389" s="5" t="s">
        <v>108</v>
      </c>
      <c r="AW389" s="5" t="s">
        <v>108</v>
      </c>
      <c r="AX389" s="5" t="s">
        <v>108</v>
      </c>
      <c r="AY389" s="5" t="s">
        <v>108</v>
      </c>
      <c r="AZ389" s="5" t="s">
        <v>108</v>
      </c>
      <c r="BA389" s="5" t="s">
        <v>108</v>
      </c>
      <c r="BB389" s="5" t="s">
        <v>108</v>
      </c>
      <c r="BC389" s="5" t="s">
        <v>108</v>
      </c>
      <c r="BD389" s="5" t="s">
        <v>108</v>
      </c>
      <c r="BE389" s="5" t="s">
        <v>108</v>
      </c>
      <c r="BF389" s="5" t="s">
        <v>108</v>
      </c>
      <c r="BG389" s="5" t="s">
        <v>108</v>
      </c>
      <c r="BH389" s="5" t="s">
        <v>108</v>
      </c>
      <c r="BI389" s="5" t="s">
        <v>108</v>
      </c>
      <c r="BJ389" s="5" t="s">
        <v>108</v>
      </c>
      <c r="BK389" s="5" t="s">
        <v>108</v>
      </c>
      <c r="BL389" s="5" t="s">
        <v>108</v>
      </c>
      <c r="BM389" s="5" t="s">
        <v>108</v>
      </c>
      <c r="BN389" s="5" t="s">
        <v>108</v>
      </c>
      <c r="BO389" s="5" t="s">
        <v>108</v>
      </c>
      <c r="BP389" s="5" t="s">
        <v>108</v>
      </c>
      <c r="BQ389" s="5" t="s">
        <v>108</v>
      </c>
      <c r="BR389" s="5" t="s">
        <v>108</v>
      </c>
      <c r="BS389" s="5" t="s">
        <v>108</v>
      </c>
      <c r="BT389" s="5" t="s">
        <v>108</v>
      </c>
      <c r="BU389" s="5" t="s">
        <v>3410</v>
      </c>
      <c r="BV389" s="5" t="s">
        <v>108</v>
      </c>
      <c r="BW389" s="5" t="s">
        <v>108</v>
      </c>
      <c r="BX389" s="5" t="s">
        <v>108</v>
      </c>
      <c r="BY389" s="10" t="s">
        <v>108</v>
      </c>
      <c r="BZ389" s="10" t="s">
        <v>108</v>
      </c>
      <c r="CA389" s="5" t="s">
        <v>108</v>
      </c>
      <c r="CB389" s="5" t="s">
        <v>121</v>
      </c>
      <c r="CC389" s="5">
        <v>1.0</v>
      </c>
      <c r="CD389" s="5" t="s">
        <v>108</v>
      </c>
      <c r="CE389" s="5" t="s">
        <v>108</v>
      </c>
      <c r="CF389" s="5" t="s">
        <v>108</v>
      </c>
      <c r="CG389" s="5" t="s">
        <v>108</v>
      </c>
      <c r="CH389" s="5" t="s">
        <v>108</v>
      </c>
      <c r="CI389" s="5" t="s">
        <v>108</v>
      </c>
      <c r="CJ389" s="5" t="s">
        <v>108</v>
      </c>
      <c r="CK389" s="5" t="s">
        <v>108</v>
      </c>
      <c r="CL389" s="5" t="s">
        <v>108</v>
      </c>
      <c r="CM389" s="5" t="s">
        <v>108</v>
      </c>
      <c r="CN389" s="5" t="s">
        <v>108</v>
      </c>
      <c r="CO389" s="5" t="s">
        <v>108</v>
      </c>
      <c r="CP389" s="5" t="s">
        <v>108</v>
      </c>
      <c r="CQ389" s="5" t="s">
        <v>108</v>
      </c>
      <c r="CR389" s="5" t="s">
        <v>108</v>
      </c>
      <c r="CS389" s="5" t="s">
        <v>108</v>
      </c>
      <c r="CT389" s="29" t="s">
        <v>3411</v>
      </c>
      <c r="CU389" s="5" t="s">
        <v>121</v>
      </c>
      <c r="CV389" s="5" t="s">
        <v>108</v>
      </c>
      <c r="CW389" s="5" t="s">
        <v>108</v>
      </c>
      <c r="CX389" s="5" t="s">
        <v>108</v>
      </c>
      <c r="CY389" s="13" t="s">
        <v>3412</v>
      </c>
      <c r="CZ389" s="6"/>
      <c r="DA389" s="6"/>
      <c r="DB389" s="6"/>
      <c r="DC389" s="6"/>
      <c r="DD389" s="6"/>
      <c r="DE389" s="6"/>
      <c r="DF389" s="6"/>
      <c r="DG389" s="6"/>
      <c r="DH389" s="6"/>
      <c r="DI389" s="6"/>
    </row>
    <row r="390">
      <c r="A390" s="5" t="s">
        <v>103</v>
      </c>
      <c r="B390" s="5" t="s">
        <v>1501</v>
      </c>
      <c r="C390" s="5" t="s">
        <v>3367</v>
      </c>
      <c r="D390" s="5">
        <v>58165.0</v>
      </c>
      <c r="E390" s="5" t="s">
        <v>1947</v>
      </c>
      <c r="F390" s="5">
        <v>2017.0</v>
      </c>
      <c r="G390" s="5" t="s">
        <v>138</v>
      </c>
      <c r="H390" s="5">
        <v>1.0</v>
      </c>
      <c r="I390" s="5" t="s">
        <v>139</v>
      </c>
      <c r="J390" s="5" t="s">
        <v>127</v>
      </c>
      <c r="K390" s="5" t="s">
        <v>202</v>
      </c>
      <c r="L390" s="5" t="s">
        <v>108</v>
      </c>
      <c r="M390" s="5" t="s">
        <v>108</v>
      </c>
      <c r="N390" s="5">
        <v>3.0</v>
      </c>
      <c r="O390" s="29" t="s">
        <v>3413</v>
      </c>
      <c r="P390" s="5" t="s">
        <v>108</v>
      </c>
      <c r="Q390" s="5" t="s">
        <v>3369</v>
      </c>
      <c r="R390" s="5" t="s">
        <v>3389</v>
      </c>
      <c r="S390" s="5" t="s">
        <v>1611</v>
      </c>
      <c r="T390" s="5" t="s">
        <v>108</v>
      </c>
      <c r="U390" s="5" t="s">
        <v>108</v>
      </c>
      <c r="V390" s="6"/>
      <c r="W390" s="5" t="s">
        <v>108</v>
      </c>
      <c r="X390" s="5">
        <v>1900.0</v>
      </c>
      <c r="Y390" s="5" t="s">
        <v>108</v>
      </c>
      <c r="Z390" s="5" t="s">
        <v>108</v>
      </c>
      <c r="AA390" s="5" t="s">
        <v>1847</v>
      </c>
      <c r="AB390" s="5">
        <v>0.0</v>
      </c>
      <c r="AC390" s="5" t="s">
        <v>3414</v>
      </c>
      <c r="AD390" s="5" t="s">
        <v>3415</v>
      </c>
      <c r="AE390" s="5" t="s">
        <v>108</v>
      </c>
      <c r="AF390" s="5" t="s">
        <v>108</v>
      </c>
      <c r="AG390" s="5" t="s">
        <v>108</v>
      </c>
      <c r="AH390" s="5">
        <v>15.0</v>
      </c>
      <c r="AI390" s="28">
        <f t="shared" si="98"/>
        <v>114.3</v>
      </c>
      <c r="AJ390" s="22">
        <v>375.0</v>
      </c>
      <c r="AK390" s="24">
        <f t="shared" si="99"/>
        <v>125</v>
      </c>
      <c r="AL390" s="5" t="s">
        <v>108</v>
      </c>
      <c r="AM390" s="5" t="s">
        <v>108</v>
      </c>
      <c r="AN390" s="5" t="s">
        <v>108</v>
      </c>
      <c r="AO390" s="5" t="s">
        <v>108</v>
      </c>
      <c r="AP390" s="5" t="s">
        <v>108</v>
      </c>
      <c r="AQ390" s="5" t="s">
        <v>108</v>
      </c>
      <c r="AR390" s="5" t="s">
        <v>108</v>
      </c>
      <c r="AS390" s="5" t="s">
        <v>108</v>
      </c>
      <c r="AT390" s="5" t="s">
        <v>108</v>
      </c>
      <c r="AU390" s="5" t="s">
        <v>108</v>
      </c>
      <c r="AV390" s="5" t="s">
        <v>108</v>
      </c>
      <c r="AW390" s="5" t="s">
        <v>108</v>
      </c>
      <c r="AX390" s="5" t="s">
        <v>108</v>
      </c>
      <c r="AY390" s="5" t="s">
        <v>108</v>
      </c>
      <c r="AZ390" s="5" t="s">
        <v>108</v>
      </c>
      <c r="BA390" s="5" t="s">
        <v>108</v>
      </c>
      <c r="BB390" s="5" t="s">
        <v>108</v>
      </c>
      <c r="BC390" s="5" t="s">
        <v>108</v>
      </c>
      <c r="BD390" s="5" t="s">
        <v>108</v>
      </c>
      <c r="BE390" s="5" t="s">
        <v>108</v>
      </c>
      <c r="BF390" s="5" t="s">
        <v>108</v>
      </c>
      <c r="BG390" s="5" t="s">
        <v>108</v>
      </c>
      <c r="BH390" s="5" t="s">
        <v>108</v>
      </c>
      <c r="BI390" s="5" t="s">
        <v>108</v>
      </c>
      <c r="BJ390" s="5" t="s">
        <v>108</v>
      </c>
      <c r="BK390" s="5" t="s">
        <v>108</v>
      </c>
      <c r="BL390" s="5" t="s">
        <v>108</v>
      </c>
      <c r="BM390" s="5" t="s">
        <v>108</v>
      </c>
      <c r="BN390" s="5" t="s">
        <v>108</v>
      </c>
      <c r="BO390" s="5" t="s">
        <v>108</v>
      </c>
      <c r="BP390" s="5" t="s">
        <v>108</v>
      </c>
      <c r="BQ390" s="5" t="s">
        <v>108</v>
      </c>
      <c r="BR390" s="5" t="s">
        <v>108</v>
      </c>
      <c r="BS390" s="5" t="s">
        <v>108</v>
      </c>
      <c r="BT390" s="5" t="s">
        <v>108</v>
      </c>
      <c r="BU390" s="5" t="s">
        <v>108</v>
      </c>
      <c r="BV390" s="5" t="s">
        <v>108</v>
      </c>
      <c r="BW390" s="5" t="s">
        <v>108</v>
      </c>
      <c r="BX390" s="5" t="s">
        <v>108</v>
      </c>
      <c r="BY390" s="10" t="s">
        <v>108</v>
      </c>
      <c r="BZ390" s="10" t="s">
        <v>108</v>
      </c>
      <c r="CA390" s="5" t="s">
        <v>1314</v>
      </c>
      <c r="CB390" s="5" t="s">
        <v>108</v>
      </c>
      <c r="CC390" s="5" t="s">
        <v>108</v>
      </c>
      <c r="CD390" s="5" t="s">
        <v>108</v>
      </c>
      <c r="CE390" s="5" t="s">
        <v>108</v>
      </c>
      <c r="CF390" s="5" t="s">
        <v>108</v>
      </c>
      <c r="CG390" s="5" t="s">
        <v>108</v>
      </c>
      <c r="CH390" s="5" t="s">
        <v>108</v>
      </c>
      <c r="CI390" s="5" t="s">
        <v>108</v>
      </c>
      <c r="CJ390" s="5" t="s">
        <v>108</v>
      </c>
      <c r="CK390" s="5" t="s">
        <v>108</v>
      </c>
      <c r="CL390" s="5" t="s">
        <v>108</v>
      </c>
      <c r="CM390" s="5" t="s">
        <v>108</v>
      </c>
      <c r="CN390" s="5" t="s">
        <v>108</v>
      </c>
      <c r="CO390" s="5" t="s">
        <v>108</v>
      </c>
      <c r="CP390" s="5" t="s">
        <v>108</v>
      </c>
      <c r="CQ390" s="5" t="s">
        <v>108</v>
      </c>
      <c r="CR390" s="5" t="s">
        <v>108</v>
      </c>
      <c r="CS390" s="5" t="s">
        <v>3416</v>
      </c>
      <c r="CT390" s="29" t="s">
        <v>3417</v>
      </c>
      <c r="CU390" s="5" t="s">
        <v>108</v>
      </c>
      <c r="CV390" s="5" t="s">
        <v>108</v>
      </c>
      <c r="CW390" s="5" t="s">
        <v>108</v>
      </c>
      <c r="CX390" s="5" t="s">
        <v>108</v>
      </c>
      <c r="CY390" s="13" t="s">
        <v>3418</v>
      </c>
      <c r="CZ390" s="6"/>
      <c r="DA390" s="6"/>
      <c r="DB390" s="6"/>
      <c r="DC390" s="6"/>
      <c r="DD390" s="6"/>
      <c r="DE390" s="6"/>
      <c r="DF390" s="6"/>
      <c r="DG390" s="6"/>
      <c r="DH390" s="6"/>
      <c r="DI390" s="6"/>
    </row>
    <row r="391">
      <c r="A391" s="5" t="s">
        <v>103</v>
      </c>
      <c r="B391" s="5" t="s">
        <v>1501</v>
      </c>
      <c r="C391" s="5" t="s">
        <v>1274</v>
      </c>
      <c r="D391" s="5">
        <v>700.0</v>
      </c>
      <c r="E391" s="5" t="s">
        <v>106</v>
      </c>
      <c r="F391" s="5">
        <v>1969.0</v>
      </c>
      <c r="G391" s="5" t="s">
        <v>674</v>
      </c>
      <c r="H391" s="5" t="s">
        <v>108</v>
      </c>
      <c r="I391" s="5" t="s">
        <v>217</v>
      </c>
      <c r="J391" s="5" t="s">
        <v>110</v>
      </c>
      <c r="K391" s="5" t="s">
        <v>111</v>
      </c>
      <c r="L391" s="5" t="s">
        <v>108</v>
      </c>
      <c r="M391" s="5" t="s">
        <v>140</v>
      </c>
      <c r="N391" s="5">
        <v>1.0</v>
      </c>
      <c r="O391" s="29" t="s">
        <v>3419</v>
      </c>
      <c r="P391" s="5" t="s">
        <v>3420</v>
      </c>
      <c r="Q391" s="5" t="s">
        <v>3421</v>
      </c>
      <c r="R391" s="5" t="s">
        <v>108</v>
      </c>
      <c r="S391" s="5" t="s">
        <v>108</v>
      </c>
      <c r="T391" s="5" t="s">
        <v>108</v>
      </c>
      <c r="U391" s="5" t="s">
        <v>108</v>
      </c>
      <c r="V391" s="6"/>
      <c r="W391" s="5" t="s">
        <v>108</v>
      </c>
      <c r="X391" s="5" t="s">
        <v>108</v>
      </c>
      <c r="Y391" s="5" t="s">
        <v>108</v>
      </c>
      <c r="Z391" s="5" t="s">
        <v>108</v>
      </c>
      <c r="AA391" s="5" t="s">
        <v>108</v>
      </c>
      <c r="AB391" s="5" t="s">
        <v>108</v>
      </c>
      <c r="AC391" s="5" t="s">
        <v>930</v>
      </c>
      <c r="AD391" s="5" t="s">
        <v>3422</v>
      </c>
      <c r="AE391" s="5" t="s">
        <v>108</v>
      </c>
      <c r="AF391" s="5" t="s">
        <v>108</v>
      </c>
      <c r="AG391" s="5" t="s">
        <v>108</v>
      </c>
      <c r="AH391" s="5" t="s">
        <v>108</v>
      </c>
      <c r="AI391" s="28">
        <f t="shared" si="98"/>
        <v>114.3</v>
      </c>
      <c r="AJ391" s="22">
        <v>375.0</v>
      </c>
      <c r="AK391" s="24">
        <f t="shared" si="99"/>
        <v>125</v>
      </c>
      <c r="AL391" s="5" t="s">
        <v>108</v>
      </c>
      <c r="AM391" s="5">
        <v>1.0</v>
      </c>
      <c r="AN391" s="5">
        <v>8.0</v>
      </c>
      <c r="AO391" s="5" t="s">
        <v>108</v>
      </c>
      <c r="AP391" s="5" t="s">
        <v>108</v>
      </c>
      <c r="AQ391" s="5" t="s">
        <v>108</v>
      </c>
      <c r="AR391" s="5" t="s">
        <v>108</v>
      </c>
      <c r="AS391" s="5" t="s">
        <v>108</v>
      </c>
      <c r="AT391" s="5" t="s">
        <v>108</v>
      </c>
      <c r="AU391" s="5" t="s">
        <v>108</v>
      </c>
      <c r="AV391" s="5" t="s">
        <v>108</v>
      </c>
      <c r="AW391" s="5" t="s">
        <v>289</v>
      </c>
      <c r="AX391" s="5" t="s">
        <v>108</v>
      </c>
      <c r="AY391" s="5" t="s">
        <v>108</v>
      </c>
      <c r="AZ391" s="5" t="s">
        <v>108</v>
      </c>
      <c r="BA391" s="5" t="s">
        <v>108</v>
      </c>
      <c r="BB391" s="5" t="s">
        <v>108</v>
      </c>
      <c r="BC391" s="5" t="s">
        <v>108</v>
      </c>
      <c r="BD391" s="5" t="s">
        <v>108</v>
      </c>
      <c r="BE391" s="5" t="s">
        <v>108</v>
      </c>
      <c r="BF391" s="5" t="s">
        <v>108</v>
      </c>
      <c r="BG391" s="5" t="s">
        <v>108</v>
      </c>
      <c r="BH391" s="5" t="s">
        <v>108</v>
      </c>
      <c r="BI391" s="5" t="s">
        <v>108</v>
      </c>
      <c r="BJ391" s="5" t="s">
        <v>108</v>
      </c>
      <c r="BK391" s="5" t="s">
        <v>108</v>
      </c>
      <c r="BL391" s="5" t="s">
        <v>3423</v>
      </c>
      <c r="BM391" s="5" t="s">
        <v>624</v>
      </c>
      <c r="BN391" s="5" t="s">
        <v>309</v>
      </c>
      <c r="BO391" s="5" t="s">
        <v>108</v>
      </c>
      <c r="BP391" s="5" t="s">
        <v>108</v>
      </c>
      <c r="BQ391" s="5" t="s">
        <v>690</v>
      </c>
      <c r="BR391" s="5" t="s">
        <v>108</v>
      </c>
      <c r="BS391" s="5" t="s">
        <v>3424</v>
      </c>
      <c r="BT391" s="5" t="s">
        <v>108</v>
      </c>
      <c r="BU391" s="5" t="s">
        <v>3425</v>
      </c>
      <c r="BV391" s="5" t="s">
        <v>108</v>
      </c>
      <c r="BW391" s="5" t="s">
        <v>3426</v>
      </c>
      <c r="BX391" s="5" t="s">
        <v>122</v>
      </c>
      <c r="BY391" s="5" t="s">
        <v>351</v>
      </c>
      <c r="BZ391" s="10" t="s">
        <v>108</v>
      </c>
      <c r="CA391" s="5" t="s">
        <v>108</v>
      </c>
      <c r="CB391" s="5" t="s">
        <v>108</v>
      </c>
      <c r="CC391" s="5" t="s">
        <v>108</v>
      </c>
      <c r="CD391" s="5" t="s">
        <v>108</v>
      </c>
      <c r="CE391" s="5" t="s">
        <v>108</v>
      </c>
      <c r="CF391" s="5" t="s">
        <v>108</v>
      </c>
      <c r="CG391" s="5" t="s">
        <v>108</v>
      </c>
      <c r="CH391" s="5" t="s">
        <v>108</v>
      </c>
      <c r="CI391" s="5" t="s">
        <v>108</v>
      </c>
      <c r="CJ391" s="5" t="s">
        <v>108</v>
      </c>
      <c r="CK391" s="5" t="s">
        <v>108</v>
      </c>
      <c r="CL391" s="5" t="s">
        <v>108</v>
      </c>
      <c r="CM391" s="5" t="s">
        <v>108</v>
      </c>
      <c r="CN391" s="5" t="s">
        <v>108</v>
      </c>
      <c r="CO391" s="5" t="s">
        <v>108</v>
      </c>
      <c r="CP391" s="5" t="s">
        <v>108</v>
      </c>
      <c r="CQ391" s="5" t="s">
        <v>108</v>
      </c>
      <c r="CR391" s="5" t="s">
        <v>108</v>
      </c>
      <c r="CS391" s="5" t="s">
        <v>108</v>
      </c>
      <c r="CT391" s="5" t="s">
        <v>108</v>
      </c>
      <c r="CU391" s="5" t="s">
        <v>108</v>
      </c>
      <c r="CV391" s="5" t="s">
        <v>108</v>
      </c>
      <c r="CW391" s="5" t="s">
        <v>108</v>
      </c>
      <c r="CX391" s="5" t="s">
        <v>108</v>
      </c>
      <c r="CY391" s="13" t="s">
        <v>3427</v>
      </c>
      <c r="CZ391" s="6"/>
      <c r="DA391" s="6"/>
      <c r="DB391" s="6"/>
      <c r="DC391" s="6"/>
      <c r="DD391" s="6"/>
      <c r="DE391" s="6"/>
      <c r="DF391" s="6"/>
      <c r="DG391" s="6"/>
      <c r="DH391" s="6"/>
      <c r="DI391" s="6"/>
    </row>
    <row r="392">
      <c r="A392" s="5" t="s">
        <v>103</v>
      </c>
      <c r="B392" s="5" t="s">
        <v>1501</v>
      </c>
      <c r="C392" s="5" t="s">
        <v>1274</v>
      </c>
      <c r="D392" s="5">
        <v>191.0</v>
      </c>
      <c r="E392" s="5" t="s">
        <v>108</v>
      </c>
      <c r="F392" s="5" t="s">
        <v>3428</v>
      </c>
      <c r="G392" s="5" t="s">
        <v>108</v>
      </c>
      <c r="H392" s="5" t="s">
        <v>108</v>
      </c>
      <c r="I392" s="5" t="s">
        <v>153</v>
      </c>
      <c r="J392" s="5" t="s">
        <v>110</v>
      </c>
      <c r="K392" s="5" t="s">
        <v>111</v>
      </c>
      <c r="L392" s="5" t="s">
        <v>108</v>
      </c>
      <c r="M392" s="5" t="s">
        <v>218</v>
      </c>
      <c r="N392" s="5">
        <v>2.0</v>
      </c>
      <c r="O392" s="29" t="s">
        <v>3429</v>
      </c>
      <c r="P392" s="5" t="s">
        <v>108</v>
      </c>
      <c r="Q392" s="5" t="s">
        <v>3430</v>
      </c>
      <c r="R392" s="5" t="s">
        <v>3431</v>
      </c>
      <c r="S392" s="5" t="s">
        <v>3131</v>
      </c>
      <c r="T392" s="5" t="s">
        <v>108</v>
      </c>
      <c r="U392" s="5" t="s">
        <v>108</v>
      </c>
      <c r="V392" s="6"/>
      <c r="W392" s="5" t="s">
        <v>108</v>
      </c>
      <c r="X392" s="5" t="s">
        <v>108</v>
      </c>
      <c r="Y392" s="5" t="s">
        <v>108</v>
      </c>
      <c r="Z392" s="5" t="s">
        <v>170</v>
      </c>
      <c r="AA392" s="5" t="s">
        <v>108</v>
      </c>
      <c r="AB392" s="5" t="s">
        <v>108</v>
      </c>
      <c r="AC392" s="5" t="s">
        <v>287</v>
      </c>
      <c r="AD392" s="5" t="s">
        <v>108</v>
      </c>
      <c r="AE392" s="5" t="s">
        <v>108</v>
      </c>
      <c r="AF392" s="5" t="s">
        <v>108</v>
      </c>
      <c r="AG392" s="5" t="s">
        <v>108</v>
      </c>
      <c r="AH392" s="5" t="s">
        <v>108</v>
      </c>
      <c r="AI392" s="5" t="s">
        <v>108</v>
      </c>
      <c r="AJ392" s="5" t="s">
        <v>108</v>
      </c>
      <c r="AK392" s="5" t="s">
        <v>108</v>
      </c>
      <c r="AL392" s="5" t="s">
        <v>108</v>
      </c>
      <c r="AM392" s="5">
        <v>1.0</v>
      </c>
      <c r="AN392" s="5" t="s">
        <v>108</v>
      </c>
      <c r="AO392" s="5" t="s">
        <v>108</v>
      </c>
      <c r="AP392" s="5" t="s">
        <v>108</v>
      </c>
      <c r="AQ392" s="5" t="s">
        <v>108</v>
      </c>
      <c r="AR392" s="5" t="s">
        <v>108</v>
      </c>
      <c r="AS392" s="5" t="s">
        <v>108</v>
      </c>
      <c r="AT392" s="5" t="s">
        <v>108</v>
      </c>
      <c r="AU392" s="5" t="s">
        <v>108</v>
      </c>
      <c r="AV392" s="5" t="s">
        <v>108</v>
      </c>
      <c r="AW392" s="5" t="s">
        <v>119</v>
      </c>
      <c r="AX392" s="5" t="s">
        <v>108</v>
      </c>
      <c r="AY392" s="5" t="s">
        <v>108</v>
      </c>
      <c r="AZ392" s="5" t="s">
        <v>108</v>
      </c>
      <c r="BA392" s="5" t="s">
        <v>108</v>
      </c>
      <c r="BB392" s="5" t="s">
        <v>108</v>
      </c>
      <c r="BC392" s="5" t="s">
        <v>108</v>
      </c>
      <c r="BD392" s="5" t="s">
        <v>108</v>
      </c>
      <c r="BE392" s="5" t="s">
        <v>108</v>
      </c>
      <c r="BF392" s="5" t="s">
        <v>108</v>
      </c>
      <c r="BG392" s="5" t="s">
        <v>108</v>
      </c>
      <c r="BH392" s="5" t="s">
        <v>108</v>
      </c>
      <c r="BI392" s="5" t="s">
        <v>108</v>
      </c>
      <c r="BJ392" s="5" t="s">
        <v>108</v>
      </c>
      <c r="BK392" s="5" t="s">
        <v>108</v>
      </c>
      <c r="BL392" s="5" t="s">
        <v>108</v>
      </c>
      <c r="BM392" s="5" t="s">
        <v>108</v>
      </c>
      <c r="BN392" s="5" t="s">
        <v>108</v>
      </c>
      <c r="BO392" s="5" t="s">
        <v>108</v>
      </c>
      <c r="BP392" s="5" t="s">
        <v>3432</v>
      </c>
      <c r="BQ392" s="5" t="s">
        <v>690</v>
      </c>
      <c r="BR392" s="5" t="s">
        <v>108</v>
      </c>
      <c r="BS392" s="5" t="s">
        <v>108</v>
      </c>
      <c r="BT392" s="5" t="s">
        <v>108</v>
      </c>
      <c r="BU392" s="5" t="s">
        <v>218</v>
      </c>
      <c r="BV392" s="5" t="s">
        <v>108</v>
      </c>
      <c r="BW392" s="5" t="s">
        <v>218</v>
      </c>
      <c r="BX392" s="5" t="s">
        <v>122</v>
      </c>
      <c r="BY392" s="10" t="s">
        <v>108</v>
      </c>
      <c r="BZ392" s="10" t="s">
        <v>108</v>
      </c>
      <c r="CA392" s="5" t="s">
        <v>108</v>
      </c>
      <c r="CB392" s="5" t="s">
        <v>108</v>
      </c>
      <c r="CC392" s="5" t="s">
        <v>108</v>
      </c>
      <c r="CD392" s="5" t="s">
        <v>108</v>
      </c>
      <c r="CE392" s="5" t="s">
        <v>108</v>
      </c>
      <c r="CF392" s="5" t="s">
        <v>108</v>
      </c>
      <c r="CG392" s="5" t="s">
        <v>108</v>
      </c>
      <c r="CH392" s="5" t="s">
        <v>108</v>
      </c>
      <c r="CI392" s="5" t="s">
        <v>108</v>
      </c>
      <c r="CJ392" s="5" t="s">
        <v>108</v>
      </c>
      <c r="CK392" s="5" t="s">
        <v>108</v>
      </c>
      <c r="CL392" s="5" t="s">
        <v>108</v>
      </c>
      <c r="CM392" s="5" t="s">
        <v>108</v>
      </c>
      <c r="CN392" s="5" t="s">
        <v>108</v>
      </c>
      <c r="CO392" s="5" t="s">
        <v>108</v>
      </c>
      <c r="CP392" s="5" t="s">
        <v>108</v>
      </c>
      <c r="CQ392" s="5" t="s">
        <v>108</v>
      </c>
      <c r="CR392" s="5" t="s">
        <v>108</v>
      </c>
      <c r="CS392" s="5" t="s">
        <v>108</v>
      </c>
      <c r="CT392" s="29" t="s">
        <v>3433</v>
      </c>
      <c r="CU392" s="5" t="s">
        <v>108</v>
      </c>
      <c r="CV392" s="5" t="s">
        <v>108</v>
      </c>
      <c r="CW392" s="5" t="s">
        <v>108</v>
      </c>
      <c r="CX392" s="5" t="s">
        <v>108</v>
      </c>
      <c r="CY392" s="13" t="s">
        <v>3434</v>
      </c>
      <c r="CZ392" s="6"/>
      <c r="DA392" s="6"/>
      <c r="DB392" s="6"/>
      <c r="DC392" s="6"/>
      <c r="DD392" s="6"/>
      <c r="DE392" s="6"/>
      <c r="DF392" s="6"/>
      <c r="DG392" s="6"/>
      <c r="DH392" s="6"/>
      <c r="DI392" s="6"/>
    </row>
    <row r="393">
      <c r="A393" s="5" t="s">
        <v>103</v>
      </c>
      <c r="B393" s="5" t="s">
        <v>1501</v>
      </c>
      <c r="C393" s="5" t="s">
        <v>1274</v>
      </c>
      <c r="D393" s="5">
        <v>7148.0</v>
      </c>
      <c r="E393" s="5" t="s">
        <v>106</v>
      </c>
      <c r="F393" s="5">
        <v>1993.0</v>
      </c>
      <c r="G393" s="5" t="s">
        <v>138</v>
      </c>
      <c r="H393" s="5" t="s">
        <v>108</v>
      </c>
      <c r="I393" s="5" t="s">
        <v>139</v>
      </c>
      <c r="J393" s="5" t="s">
        <v>127</v>
      </c>
      <c r="K393" s="5" t="s">
        <v>154</v>
      </c>
      <c r="L393" s="5" t="s">
        <v>108</v>
      </c>
      <c r="M393" s="5" t="s">
        <v>108</v>
      </c>
      <c r="N393" s="5">
        <v>3.0</v>
      </c>
      <c r="O393" s="29" t="s">
        <v>3435</v>
      </c>
      <c r="P393" s="5" t="s">
        <v>3436</v>
      </c>
      <c r="Q393" s="5" t="s">
        <v>3421</v>
      </c>
      <c r="R393" s="5" t="s">
        <v>2542</v>
      </c>
      <c r="S393" s="5" t="s">
        <v>3437</v>
      </c>
      <c r="T393" s="5" t="s">
        <v>108</v>
      </c>
      <c r="U393" s="5" t="s">
        <v>108</v>
      </c>
      <c r="V393" s="6"/>
      <c r="W393" s="5" t="s">
        <v>108</v>
      </c>
      <c r="X393" s="5" t="s">
        <v>108</v>
      </c>
      <c r="Y393" s="5" t="s">
        <v>108</v>
      </c>
      <c r="Z393" s="5" t="s">
        <v>264</v>
      </c>
      <c r="AA393" s="5" t="s">
        <v>108</v>
      </c>
      <c r="AB393" s="5" t="s">
        <v>108</v>
      </c>
      <c r="AC393" s="5" t="s">
        <v>572</v>
      </c>
      <c r="AD393" s="5" t="s">
        <v>108</v>
      </c>
      <c r="AE393" s="5" t="s">
        <v>108</v>
      </c>
      <c r="AF393" s="5" t="s">
        <v>108</v>
      </c>
      <c r="AG393" s="5" t="s">
        <v>108</v>
      </c>
      <c r="AH393" s="5" t="s">
        <v>108</v>
      </c>
      <c r="AI393" s="28">
        <f t="shared" ref="AI393:AI394" si="100">CONVERT(AJ393, "ft", "m")</f>
        <v>0.3048</v>
      </c>
      <c r="AJ393" s="22">
        <v>1.0</v>
      </c>
      <c r="AK393" s="24">
        <f t="shared" ref="AK393:AK394" si="101">CONVERT(AJ393, "ft", "yd")</f>
        <v>0.3333333333</v>
      </c>
      <c r="AL393" s="5" t="s">
        <v>108</v>
      </c>
      <c r="AM393" s="5" t="s">
        <v>108</v>
      </c>
      <c r="AN393" s="5" t="s">
        <v>108</v>
      </c>
      <c r="AO393" s="5" t="s">
        <v>108</v>
      </c>
      <c r="AP393" s="5" t="s">
        <v>108</v>
      </c>
      <c r="AQ393" s="5" t="s">
        <v>108</v>
      </c>
      <c r="AR393" s="5" t="s">
        <v>108</v>
      </c>
      <c r="AS393" s="5" t="s">
        <v>108</v>
      </c>
      <c r="AT393" s="5" t="s">
        <v>108</v>
      </c>
      <c r="AU393" s="5" t="s">
        <v>108</v>
      </c>
      <c r="AV393" s="5" t="s">
        <v>108</v>
      </c>
      <c r="AW393" s="5" t="s">
        <v>108</v>
      </c>
      <c r="AX393" s="5" t="s">
        <v>108</v>
      </c>
      <c r="AY393" s="5" t="s">
        <v>108</v>
      </c>
      <c r="AZ393" s="5" t="s">
        <v>108</v>
      </c>
      <c r="BA393" s="5" t="s">
        <v>108</v>
      </c>
      <c r="BB393" s="5" t="s">
        <v>108</v>
      </c>
      <c r="BC393" s="5" t="s">
        <v>108</v>
      </c>
      <c r="BD393" s="5" t="s">
        <v>108</v>
      </c>
      <c r="BE393" s="5" t="s">
        <v>108</v>
      </c>
      <c r="BF393" s="5" t="s">
        <v>108</v>
      </c>
      <c r="BG393" s="5" t="s">
        <v>108</v>
      </c>
      <c r="BH393" s="5" t="s">
        <v>108</v>
      </c>
      <c r="BI393" s="5" t="s">
        <v>108</v>
      </c>
      <c r="BJ393" s="5" t="s">
        <v>108</v>
      </c>
      <c r="BK393" s="5" t="s">
        <v>108</v>
      </c>
      <c r="BL393" s="5" t="s">
        <v>108</v>
      </c>
      <c r="BM393" s="5" t="s">
        <v>108</v>
      </c>
      <c r="BN393" s="5" t="s">
        <v>108</v>
      </c>
      <c r="BO393" s="5" t="s">
        <v>108</v>
      </c>
      <c r="BP393" s="5" t="s">
        <v>108</v>
      </c>
      <c r="BQ393" s="5" t="s">
        <v>108</v>
      </c>
      <c r="BR393" s="5" t="s">
        <v>108</v>
      </c>
      <c r="BS393" s="5" t="s">
        <v>108</v>
      </c>
      <c r="BT393" s="5" t="s">
        <v>108</v>
      </c>
      <c r="BU393" s="5" t="s">
        <v>3438</v>
      </c>
      <c r="BV393" s="5" t="s">
        <v>108</v>
      </c>
      <c r="BW393" s="5" t="s">
        <v>108</v>
      </c>
      <c r="BX393" s="5" t="s">
        <v>122</v>
      </c>
      <c r="BY393" s="10" t="s">
        <v>108</v>
      </c>
      <c r="BZ393" s="10" t="s">
        <v>108</v>
      </c>
      <c r="CA393" s="5" t="s">
        <v>108</v>
      </c>
      <c r="CB393" s="5" t="s">
        <v>108</v>
      </c>
      <c r="CC393" s="5" t="s">
        <v>108</v>
      </c>
      <c r="CD393" s="5">
        <v>1.0</v>
      </c>
      <c r="CE393" s="5" t="s">
        <v>108</v>
      </c>
      <c r="CF393" s="5" t="s">
        <v>108</v>
      </c>
      <c r="CG393" s="5">
        <v>18.0</v>
      </c>
      <c r="CH393" s="5" t="s">
        <v>108</v>
      </c>
      <c r="CI393" s="5" t="s">
        <v>108</v>
      </c>
      <c r="CJ393" s="5" t="s">
        <v>108</v>
      </c>
      <c r="CK393" s="5" t="s">
        <v>108</v>
      </c>
      <c r="CL393" s="5" t="s">
        <v>108</v>
      </c>
      <c r="CM393" s="5" t="s">
        <v>108</v>
      </c>
      <c r="CN393" s="5" t="s">
        <v>108</v>
      </c>
      <c r="CO393" s="5" t="s">
        <v>108</v>
      </c>
      <c r="CP393" s="5" t="s">
        <v>108</v>
      </c>
      <c r="CQ393" s="5" t="s">
        <v>108</v>
      </c>
      <c r="CR393" s="5">
        <v>4.5</v>
      </c>
      <c r="CS393" s="5" t="s">
        <v>3439</v>
      </c>
      <c r="CT393" s="29" t="s">
        <v>3440</v>
      </c>
      <c r="CU393" s="5" t="s">
        <v>108</v>
      </c>
      <c r="CV393" s="5" t="s">
        <v>108</v>
      </c>
      <c r="CW393" s="5" t="s">
        <v>108</v>
      </c>
      <c r="CX393" s="5" t="s">
        <v>108</v>
      </c>
      <c r="CY393" s="13" t="s">
        <v>3441</v>
      </c>
      <c r="CZ393" s="6"/>
      <c r="DA393" s="6"/>
      <c r="DB393" s="6"/>
      <c r="DC393" s="6"/>
      <c r="DD393" s="6"/>
      <c r="DE393" s="6"/>
      <c r="DF393" s="6"/>
      <c r="DG393" s="6"/>
      <c r="DH393" s="6"/>
      <c r="DI393" s="6"/>
    </row>
    <row r="394">
      <c r="A394" s="5" t="s">
        <v>103</v>
      </c>
      <c r="B394" s="5" t="s">
        <v>1501</v>
      </c>
      <c r="C394" s="5" t="s">
        <v>1274</v>
      </c>
      <c r="D394" s="5">
        <v>64019.0</v>
      </c>
      <c r="E394" s="5" t="s">
        <v>1947</v>
      </c>
      <c r="F394" s="5">
        <v>1997.0</v>
      </c>
      <c r="G394" s="5" t="s">
        <v>166</v>
      </c>
      <c r="H394" s="5" t="s">
        <v>108</v>
      </c>
      <c r="I394" s="5" t="s">
        <v>153</v>
      </c>
      <c r="J394" s="5" t="s">
        <v>110</v>
      </c>
      <c r="K394" s="5" t="s">
        <v>111</v>
      </c>
      <c r="L394" s="5" t="s">
        <v>108</v>
      </c>
      <c r="M394" s="5" t="s">
        <v>140</v>
      </c>
      <c r="N394" s="5">
        <v>2.0</v>
      </c>
      <c r="O394" s="29" t="s">
        <v>3442</v>
      </c>
      <c r="P394" s="5" t="s">
        <v>108</v>
      </c>
      <c r="Q394" s="5" t="s">
        <v>3443</v>
      </c>
      <c r="R394" s="5" t="s">
        <v>3444</v>
      </c>
      <c r="S394" s="5" t="s">
        <v>108</v>
      </c>
      <c r="T394" s="5" t="s">
        <v>108</v>
      </c>
      <c r="U394" s="5" t="s">
        <v>108</v>
      </c>
      <c r="V394" s="6"/>
      <c r="W394" s="5" t="s">
        <v>108</v>
      </c>
      <c r="X394" s="5">
        <v>1507.0</v>
      </c>
      <c r="Y394" s="5" t="s">
        <v>108</v>
      </c>
      <c r="Z394" s="5" t="s">
        <v>170</v>
      </c>
      <c r="AA394" s="5" t="s">
        <v>108</v>
      </c>
      <c r="AB394" s="5" t="s">
        <v>108</v>
      </c>
      <c r="AC394" s="5" t="s">
        <v>3445</v>
      </c>
      <c r="AD394" s="5" t="s">
        <v>3446</v>
      </c>
      <c r="AE394" s="5" t="s">
        <v>108</v>
      </c>
      <c r="AF394" s="5" t="s">
        <v>108</v>
      </c>
      <c r="AG394" s="5" t="s">
        <v>108</v>
      </c>
      <c r="AH394" s="6">
        <f t="shared" ref="AH394:AH395" si="102">5/60</f>
        <v>0.08333333333</v>
      </c>
      <c r="AI394" s="28">
        <f t="shared" si="100"/>
        <v>109.728</v>
      </c>
      <c r="AJ394" s="22">
        <v>360.0</v>
      </c>
      <c r="AK394" s="24">
        <f t="shared" si="101"/>
        <v>120</v>
      </c>
      <c r="AL394" s="5" t="s">
        <v>108</v>
      </c>
      <c r="AM394" s="5">
        <v>1.0</v>
      </c>
      <c r="AN394" s="5">
        <v>6.0</v>
      </c>
      <c r="AO394" s="5" t="s">
        <v>108</v>
      </c>
      <c r="AP394" s="5" t="s">
        <v>108</v>
      </c>
      <c r="AQ394" s="5" t="s">
        <v>108</v>
      </c>
      <c r="AR394" s="5" t="s">
        <v>108</v>
      </c>
      <c r="AS394" s="5" t="s">
        <v>108</v>
      </c>
      <c r="AT394" s="5" t="s">
        <v>108</v>
      </c>
      <c r="AU394" s="5" t="s">
        <v>108</v>
      </c>
      <c r="AV394" s="5" t="s">
        <v>108</v>
      </c>
      <c r="AW394" s="5" t="s">
        <v>173</v>
      </c>
      <c r="AX394" s="5" t="s">
        <v>108</v>
      </c>
      <c r="AY394" s="5" t="s">
        <v>108</v>
      </c>
      <c r="AZ394" s="5" t="s">
        <v>108</v>
      </c>
      <c r="BA394" s="5" t="s">
        <v>108</v>
      </c>
      <c r="BB394" s="5" t="s">
        <v>108</v>
      </c>
      <c r="BC394" s="5" t="s">
        <v>108</v>
      </c>
      <c r="BD394" s="5" t="s">
        <v>983</v>
      </c>
      <c r="BE394" s="5" t="s">
        <v>108</v>
      </c>
      <c r="BF394" s="5" t="s">
        <v>108</v>
      </c>
      <c r="BG394" s="5" t="s">
        <v>108</v>
      </c>
      <c r="BH394" s="5" t="s">
        <v>108</v>
      </c>
      <c r="BI394" s="5" t="s">
        <v>108</v>
      </c>
      <c r="BJ394" s="5" t="s">
        <v>108</v>
      </c>
      <c r="BK394" s="5" t="s">
        <v>108</v>
      </c>
      <c r="BL394" s="5" t="s">
        <v>108</v>
      </c>
      <c r="BM394" s="5" t="s">
        <v>108</v>
      </c>
      <c r="BN394" s="5" t="s">
        <v>108</v>
      </c>
      <c r="BO394" s="5" t="s">
        <v>108</v>
      </c>
      <c r="BP394" s="5" t="s">
        <v>108</v>
      </c>
      <c r="BQ394" s="5" t="s">
        <v>108</v>
      </c>
      <c r="BR394" s="5" t="s">
        <v>108</v>
      </c>
      <c r="BS394" s="5" t="s">
        <v>108</v>
      </c>
      <c r="BT394" s="5" t="s">
        <v>108</v>
      </c>
      <c r="BU394" s="5" t="s">
        <v>3447</v>
      </c>
      <c r="BV394" s="5" t="s">
        <v>121</v>
      </c>
      <c r="BW394" s="5" t="s">
        <v>3448</v>
      </c>
      <c r="BX394" s="5" t="s">
        <v>122</v>
      </c>
      <c r="BY394" s="10" t="s">
        <v>108</v>
      </c>
      <c r="BZ394" s="5" t="s">
        <v>121</v>
      </c>
      <c r="CA394" s="5" t="s">
        <v>108</v>
      </c>
      <c r="CB394" s="5" t="s">
        <v>108</v>
      </c>
      <c r="CC394" s="5" t="s">
        <v>108</v>
      </c>
      <c r="CD394" s="5" t="s">
        <v>108</v>
      </c>
      <c r="CE394" s="5" t="s">
        <v>108</v>
      </c>
      <c r="CF394" s="5" t="s">
        <v>108</v>
      </c>
      <c r="CG394" s="5" t="s">
        <v>108</v>
      </c>
      <c r="CH394" s="5" t="s">
        <v>108</v>
      </c>
      <c r="CI394" s="5" t="s">
        <v>108</v>
      </c>
      <c r="CJ394" s="5" t="s">
        <v>108</v>
      </c>
      <c r="CK394" s="5" t="s">
        <v>108</v>
      </c>
      <c r="CL394" s="5" t="s">
        <v>108</v>
      </c>
      <c r="CM394" s="5" t="s">
        <v>108</v>
      </c>
      <c r="CN394" s="5" t="s">
        <v>108</v>
      </c>
      <c r="CO394" s="5" t="s">
        <v>108</v>
      </c>
      <c r="CP394" s="5" t="s">
        <v>108</v>
      </c>
      <c r="CQ394" s="5" t="s">
        <v>108</v>
      </c>
      <c r="CR394" s="5" t="s">
        <v>108</v>
      </c>
      <c r="CS394" s="5" t="s">
        <v>108</v>
      </c>
      <c r="CT394" s="29" t="s">
        <v>3449</v>
      </c>
      <c r="CU394" s="5" t="s">
        <v>108</v>
      </c>
      <c r="CV394" s="5" t="s">
        <v>108</v>
      </c>
      <c r="CW394" s="5" t="s">
        <v>108</v>
      </c>
      <c r="CX394" s="5" t="s">
        <v>108</v>
      </c>
      <c r="CY394" s="13" t="s">
        <v>3450</v>
      </c>
      <c r="CZ394" s="6"/>
      <c r="DA394" s="6"/>
      <c r="DB394" s="6"/>
      <c r="DC394" s="6"/>
      <c r="DD394" s="6"/>
      <c r="DE394" s="6"/>
      <c r="DF394" s="6"/>
      <c r="DG394" s="6"/>
      <c r="DH394" s="6"/>
      <c r="DI394" s="6"/>
    </row>
    <row r="395">
      <c r="A395" s="5" t="s">
        <v>103</v>
      </c>
      <c r="B395" s="5" t="s">
        <v>1501</v>
      </c>
      <c r="C395" s="5" t="s">
        <v>1274</v>
      </c>
      <c r="D395" s="5">
        <v>1829.0</v>
      </c>
      <c r="E395" s="5" t="s">
        <v>108</v>
      </c>
      <c r="F395" s="5">
        <v>2000.0</v>
      </c>
      <c r="G395" s="5" t="s">
        <v>497</v>
      </c>
      <c r="H395" s="5" t="s">
        <v>108</v>
      </c>
      <c r="I395" s="5" t="s">
        <v>139</v>
      </c>
      <c r="J395" s="5" t="s">
        <v>110</v>
      </c>
      <c r="K395" s="5" t="s">
        <v>111</v>
      </c>
      <c r="L395" s="5" t="s">
        <v>108</v>
      </c>
      <c r="M395" s="5" t="s">
        <v>140</v>
      </c>
      <c r="N395" s="5">
        <v>1.0</v>
      </c>
      <c r="O395" s="29" t="s">
        <v>3451</v>
      </c>
      <c r="P395" s="29" t="s">
        <v>3452</v>
      </c>
      <c r="Q395" s="5" t="s">
        <v>3443</v>
      </c>
      <c r="R395" s="5" t="s">
        <v>3444</v>
      </c>
      <c r="S395" s="5" t="s">
        <v>108</v>
      </c>
      <c r="T395" s="5" t="s">
        <v>108</v>
      </c>
      <c r="U395" s="5" t="s">
        <v>108</v>
      </c>
      <c r="V395" s="6"/>
      <c r="W395" s="5" t="s">
        <v>108</v>
      </c>
      <c r="X395" s="5">
        <v>2100.0</v>
      </c>
      <c r="Y395" s="5" t="s">
        <v>274</v>
      </c>
      <c r="Z395" s="5" t="s">
        <v>170</v>
      </c>
      <c r="AA395" s="5" t="s">
        <v>108</v>
      </c>
      <c r="AB395" s="5" t="s">
        <v>108</v>
      </c>
      <c r="AC395" s="5" t="s">
        <v>3453</v>
      </c>
      <c r="AD395" s="5" t="s">
        <v>3454</v>
      </c>
      <c r="AE395" s="5" t="s">
        <v>108</v>
      </c>
      <c r="AF395" s="5" t="s">
        <v>108</v>
      </c>
      <c r="AG395" s="5" t="s">
        <v>108</v>
      </c>
      <c r="AH395" s="6">
        <f t="shared" si="102"/>
        <v>0.08333333333</v>
      </c>
      <c r="AI395" s="15" t="s">
        <v>108</v>
      </c>
      <c r="AJ395" s="22" t="s">
        <v>108</v>
      </c>
      <c r="AK395" s="25" t="s">
        <v>108</v>
      </c>
      <c r="AL395" s="5" t="s">
        <v>108</v>
      </c>
      <c r="AM395" s="5">
        <v>1.0</v>
      </c>
      <c r="AN395" s="5">
        <v>8.0</v>
      </c>
      <c r="AO395" s="5" t="s">
        <v>108</v>
      </c>
      <c r="AP395" s="5" t="s">
        <v>108</v>
      </c>
      <c r="AQ395" s="5" t="s">
        <v>108</v>
      </c>
      <c r="AR395" s="5" t="s">
        <v>108</v>
      </c>
      <c r="AS395" s="5" t="s">
        <v>108</v>
      </c>
      <c r="AT395" s="5" t="s">
        <v>108</v>
      </c>
      <c r="AU395" s="5" t="s">
        <v>108</v>
      </c>
      <c r="AV395" s="5" t="s">
        <v>108</v>
      </c>
      <c r="AW395" s="5" t="s">
        <v>1754</v>
      </c>
      <c r="AX395" s="5" t="s">
        <v>108</v>
      </c>
      <c r="AY395" s="5" t="s">
        <v>108</v>
      </c>
      <c r="AZ395" s="5">
        <v>4.0</v>
      </c>
      <c r="BA395" s="5" t="s">
        <v>108</v>
      </c>
      <c r="BB395" s="5" t="s">
        <v>108</v>
      </c>
      <c r="BC395" s="5" t="s">
        <v>2069</v>
      </c>
      <c r="BD395" s="5" t="s">
        <v>983</v>
      </c>
      <c r="BE395" s="5" t="s">
        <v>108</v>
      </c>
      <c r="BF395" s="5" t="s">
        <v>108</v>
      </c>
      <c r="BG395" s="5" t="s">
        <v>108</v>
      </c>
      <c r="BH395" s="5" t="s">
        <v>108</v>
      </c>
      <c r="BI395" s="5" t="s">
        <v>108</v>
      </c>
      <c r="BJ395" s="5" t="s">
        <v>108</v>
      </c>
      <c r="BK395" s="5" t="s">
        <v>108</v>
      </c>
      <c r="BL395" s="5" t="s">
        <v>108</v>
      </c>
      <c r="BM395" s="5" t="s">
        <v>624</v>
      </c>
      <c r="BN395" s="5" t="s">
        <v>309</v>
      </c>
      <c r="BO395" s="5" t="s">
        <v>108</v>
      </c>
      <c r="BP395" s="5" t="s">
        <v>108</v>
      </c>
      <c r="BQ395" s="5" t="s">
        <v>108</v>
      </c>
      <c r="BR395" s="5" t="s">
        <v>108</v>
      </c>
      <c r="BS395" s="5" t="s">
        <v>3455</v>
      </c>
      <c r="BT395" s="5" t="s">
        <v>108</v>
      </c>
      <c r="BU395" s="5" t="s">
        <v>3456</v>
      </c>
      <c r="BV395" s="5" t="s">
        <v>108</v>
      </c>
      <c r="BW395" s="5" t="s">
        <v>108</v>
      </c>
      <c r="BX395" s="5" t="s">
        <v>122</v>
      </c>
      <c r="BY395" s="10" t="s">
        <v>108</v>
      </c>
      <c r="BZ395" s="10" t="s">
        <v>108</v>
      </c>
      <c r="CA395" s="5" t="s">
        <v>108</v>
      </c>
      <c r="CB395" s="5" t="s">
        <v>108</v>
      </c>
      <c r="CC395" s="5" t="s">
        <v>108</v>
      </c>
      <c r="CD395" s="5" t="s">
        <v>108</v>
      </c>
      <c r="CE395" s="5" t="s">
        <v>108</v>
      </c>
      <c r="CF395" s="5" t="s">
        <v>108</v>
      </c>
      <c r="CG395" s="5" t="s">
        <v>108</v>
      </c>
      <c r="CH395" s="5" t="s">
        <v>108</v>
      </c>
      <c r="CI395" s="5" t="s">
        <v>108</v>
      </c>
      <c r="CJ395" s="5" t="s">
        <v>108</v>
      </c>
      <c r="CK395" s="5" t="s">
        <v>108</v>
      </c>
      <c r="CL395" s="5" t="s">
        <v>108</v>
      </c>
      <c r="CM395" s="5" t="s">
        <v>108</v>
      </c>
      <c r="CN395" s="5" t="s">
        <v>108</v>
      </c>
      <c r="CO395" s="5" t="s">
        <v>108</v>
      </c>
      <c r="CP395" s="5" t="s">
        <v>108</v>
      </c>
      <c r="CQ395" s="5" t="s">
        <v>108</v>
      </c>
      <c r="CR395" s="5" t="s">
        <v>108</v>
      </c>
      <c r="CS395" s="5" t="s">
        <v>108</v>
      </c>
      <c r="CT395" s="5" t="s">
        <v>108</v>
      </c>
      <c r="CU395" s="5" t="s">
        <v>108</v>
      </c>
      <c r="CV395" s="5" t="s">
        <v>108</v>
      </c>
      <c r="CW395" s="5" t="s">
        <v>108</v>
      </c>
      <c r="CX395" s="5" t="s">
        <v>108</v>
      </c>
      <c r="CY395" s="13" t="s">
        <v>3457</v>
      </c>
      <c r="CZ395" s="6"/>
      <c r="DA395" s="6"/>
      <c r="DB395" s="6"/>
      <c r="DC395" s="6"/>
      <c r="DD395" s="6"/>
      <c r="DE395" s="6"/>
      <c r="DF395" s="6"/>
      <c r="DG395" s="6"/>
      <c r="DH395" s="6"/>
      <c r="DI395" s="6"/>
    </row>
    <row r="396">
      <c r="A396" s="5" t="s">
        <v>103</v>
      </c>
      <c r="B396" s="5" t="s">
        <v>1501</v>
      </c>
      <c r="C396" s="5" t="s">
        <v>1274</v>
      </c>
      <c r="D396" s="5">
        <v>3209.0</v>
      </c>
      <c r="E396" s="5" t="s">
        <v>108</v>
      </c>
      <c r="F396" s="5">
        <v>2001.0</v>
      </c>
      <c r="G396" s="5" t="s">
        <v>497</v>
      </c>
      <c r="H396" s="5">
        <v>14.0</v>
      </c>
      <c r="I396" s="5" t="s">
        <v>139</v>
      </c>
      <c r="J396" s="5" t="s">
        <v>127</v>
      </c>
      <c r="K396" s="5" t="s">
        <v>154</v>
      </c>
      <c r="L396" s="5" t="s">
        <v>108</v>
      </c>
      <c r="M396" s="5" t="s">
        <v>154</v>
      </c>
      <c r="N396" s="5">
        <v>1.0</v>
      </c>
      <c r="O396" s="29" t="s">
        <v>3458</v>
      </c>
      <c r="P396" s="29" t="s">
        <v>3459</v>
      </c>
      <c r="Q396" s="5" t="s">
        <v>1856</v>
      </c>
      <c r="R396" s="5" t="s">
        <v>3460</v>
      </c>
      <c r="S396" s="5" t="s">
        <v>108</v>
      </c>
      <c r="T396" s="5" t="s">
        <v>108</v>
      </c>
      <c r="U396" s="5" t="s">
        <v>108</v>
      </c>
      <c r="V396" s="6"/>
      <c r="W396" s="5" t="s">
        <v>108</v>
      </c>
      <c r="X396" s="5">
        <v>1530.0</v>
      </c>
      <c r="Y396" s="5">
        <v>65.0</v>
      </c>
      <c r="Z396" s="5" t="s">
        <v>3461</v>
      </c>
      <c r="AA396" s="5" t="s">
        <v>223</v>
      </c>
      <c r="AB396" s="5">
        <v>8.0</v>
      </c>
      <c r="AC396" s="5" t="s">
        <v>3462</v>
      </c>
      <c r="AD396" s="5" t="s">
        <v>108</v>
      </c>
      <c r="AE396" s="5" t="s">
        <v>108</v>
      </c>
      <c r="AF396" s="5" t="s">
        <v>108</v>
      </c>
      <c r="AG396" s="5" t="s">
        <v>108</v>
      </c>
      <c r="AH396" s="5" t="s">
        <v>108</v>
      </c>
      <c r="AI396" s="28">
        <f t="shared" ref="AI396:AI401" si="103">CONVERT(AJ396, "ft", "m")</f>
        <v>0.3048</v>
      </c>
      <c r="AJ396" s="22">
        <v>1.0</v>
      </c>
      <c r="AK396" s="24">
        <f t="shared" ref="AK396:AK401" si="104">CONVERT(AJ396, "ft", "yd")</f>
        <v>0.3333333333</v>
      </c>
      <c r="AL396" s="5" t="s">
        <v>108</v>
      </c>
      <c r="AM396" s="5">
        <v>1.0</v>
      </c>
      <c r="AN396" s="5" t="s">
        <v>108</v>
      </c>
      <c r="AO396" s="5" t="s">
        <v>108</v>
      </c>
      <c r="AP396" s="5" t="s">
        <v>108</v>
      </c>
      <c r="AQ396" s="5" t="s">
        <v>108</v>
      </c>
      <c r="AR396" s="5" t="s">
        <v>108</v>
      </c>
      <c r="AS396" s="5" t="s">
        <v>108</v>
      </c>
      <c r="AT396" s="5" t="s">
        <v>108</v>
      </c>
      <c r="AU396" s="5" t="s">
        <v>108</v>
      </c>
      <c r="AV396" s="5" t="s">
        <v>108</v>
      </c>
      <c r="AW396" s="5" t="s">
        <v>108</v>
      </c>
      <c r="AX396" s="5" t="s">
        <v>108</v>
      </c>
      <c r="AY396" s="5" t="s">
        <v>108</v>
      </c>
      <c r="AZ396" s="5" t="s">
        <v>108</v>
      </c>
      <c r="BA396" s="5" t="s">
        <v>108</v>
      </c>
      <c r="BB396" s="5" t="s">
        <v>108</v>
      </c>
      <c r="BC396" s="5" t="s">
        <v>108</v>
      </c>
      <c r="BD396" s="5" t="s">
        <v>108</v>
      </c>
      <c r="BE396" s="5" t="s">
        <v>108</v>
      </c>
      <c r="BF396" s="5" t="s">
        <v>108</v>
      </c>
      <c r="BG396" s="5" t="s">
        <v>108</v>
      </c>
      <c r="BH396" s="5" t="s">
        <v>108</v>
      </c>
      <c r="BI396" s="5" t="s">
        <v>108</v>
      </c>
      <c r="BJ396" s="5" t="s">
        <v>108</v>
      </c>
      <c r="BK396" s="5" t="s">
        <v>108</v>
      </c>
      <c r="BL396" s="5" t="s">
        <v>108</v>
      </c>
      <c r="BM396" s="5" t="s">
        <v>108</v>
      </c>
      <c r="BN396" s="5" t="s">
        <v>108</v>
      </c>
      <c r="BO396" s="5" t="s">
        <v>108</v>
      </c>
      <c r="BP396" s="5" t="s">
        <v>108</v>
      </c>
      <c r="BQ396" s="5" t="s">
        <v>108</v>
      </c>
      <c r="BR396" s="5" t="s">
        <v>108</v>
      </c>
      <c r="BS396" s="5" t="s">
        <v>108</v>
      </c>
      <c r="BT396" s="5" t="s">
        <v>108</v>
      </c>
      <c r="BU396" s="5" t="s">
        <v>3463</v>
      </c>
      <c r="BV396" s="5" t="s">
        <v>108</v>
      </c>
      <c r="BW396" s="5" t="s">
        <v>108</v>
      </c>
      <c r="BX396" s="5" t="s">
        <v>108</v>
      </c>
      <c r="BY396" s="10" t="s">
        <v>108</v>
      </c>
      <c r="BZ396" s="10" t="s">
        <v>108</v>
      </c>
      <c r="CA396" s="5" t="s">
        <v>108</v>
      </c>
      <c r="CB396" s="5" t="s">
        <v>108</v>
      </c>
      <c r="CC396" s="5" t="s">
        <v>108</v>
      </c>
      <c r="CD396" s="5">
        <v>1.0</v>
      </c>
      <c r="CE396" s="5">
        <v>1.0</v>
      </c>
      <c r="CF396" s="5" t="s">
        <v>108</v>
      </c>
      <c r="CG396" s="5">
        <v>17.0</v>
      </c>
      <c r="CH396" s="5">
        <v>6.0</v>
      </c>
      <c r="CI396" s="5" t="s">
        <v>108</v>
      </c>
      <c r="CJ396" s="5">
        <v>1.0</v>
      </c>
      <c r="CK396" s="5" t="s">
        <v>108</v>
      </c>
      <c r="CL396" s="5" t="s">
        <v>108</v>
      </c>
      <c r="CM396" s="5" t="s">
        <v>108</v>
      </c>
      <c r="CN396" s="5" t="s">
        <v>108</v>
      </c>
      <c r="CO396" s="5" t="s">
        <v>121</v>
      </c>
      <c r="CP396" s="5">
        <v>5.0</v>
      </c>
      <c r="CQ396" s="5" t="s">
        <v>108</v>
      </c>
      <c r="CR396" s="5" t="s">
        <v>108</v>
      </c>
      <c r="CS396" s="5" t="s">
        <v>108</v>
      </c>
      <c r="CT396" s="29" t="s">
        <v>3464</v>
      </c>
      <c r="CU396" s="5" t="s">
        <v>108</v>
      </c>
      <c r="CV396" s="5" t="s">
        <v>108</v>
      </c>
      <c r="CW396" s="5" t="s">
        <v>108</v>
      </c>
      <c r="CX396" s="5" t="s">
        <v>108</v>
      </c>
      <c r="CY396" s="13" t="s">
        <v>3465</v>
      </c>
      <c r="CZ396" s="6"/>
      <c r="DA396" s="6"/>
      <c r="DB396" s="6"/>
      <c r="DC396" s="6"/>
      <c r="DD396" s="6"/>
      <c r="DE396" s="6"/>
      <c r="DF396" s="6"/>
      <c r="DG396" s="6"/>
      <c r="DH396" s="6"/>
      <c r="DI396" s="6"/>
    </row>
    <row r="397">
      <c r="A397" s="5" t="s">
        <v>103</v>
      </c>
      <c r="B397" s="5" t="s">
        <v>1501</v>
      </c>
      <c r="C397" s="5" t="s">
        <v>3466</v>
      </c>
      <c r="D397" s="5">
        <v>703.0</v>
      </c>
      <c r="E397" s="5" t="s">
        <v>108</v>
      </c>
      <c r="F397" s="5">
        <v>1984.0</v>
      </c>
      <c r="G397" s="5" t="s">
        <v>216</v>
      </c>
      <c r="H397" s="5" t="s">
        <v>108</v>
      </c>
      <c r="I397" s="5" t="s">
        <v>217</v>
      </c>
      <c r="J397" s="5" t="s">
        <v>127</v>
      </c>
      <c r="K397" s="5" t="s">
        <v>202</v>
      </c>
      <c r="L397" s="5" t="s">
        <v>108</v>
      </c>
      <c r="M397" s="5" t="s">
        <v>108</v>
      </c>
      <c r="N397" s="5">
        <v>3.0</v>
      </c>
      <c r="O397" s="29" t="s">
        <v>3467</v>
      </c>
      <c r="P397" s="5" t="s">
        <v>3468</v>
      </c>
      <c r="Q397" s="5" t="s">
        <v>3466</v>
      </c>
      <c r="R397" s="5" t="s">
        <v>3469</v>
      </c>
      <c r="S397" s="5" t="s">
        <v>108</v>
      </c>
      <c r="T397" s="5" t="s">
        <v>1228</v>
      </c>
      <c r="U397" s="5" t="s">
        <v>108</v>
      </c>
      <c r="V397" s="6"/>
      <c r="W397" s="6">
        <f>(700+1000)/2</f>
        <v>850</v>
      </c>
      <c r="X397" s="5">
        <v>2230.0</v>
      </c>
      <c r="Y397" s="5" t="s">
        <v>108</v>
      </c>
      <c r="Z397" s="5" t="s">
        <v>108</v>
      </c>
      <c r="AA397" s="5" t="s">
        <v>108</v>
      </c>
      <c r="AB397" s="5" t="s">
        <v>108</v>
      </c>
      <c r="AC397" s="5" t="s">
        <v>3470</v>
      </c>
      <c r="AD397" s="5" t="s">
        <v>1704</v>
      </c>
      <c r="AE397" s="5" t="s">
        <v>108</v>
      </c>
      <c r="AF397" s="5" t="s">
        <v>108</v>
      </c>
      <c r="AG397" s="5" t="s">
        <v>108</v>
      </c>
      <c r="AH397" s="5">
        <v>30.0</v>
      </c>
      <c r="AI397" s="28">
        <f t="shared" si="103"/>
        <v>27.432</v>
      </c>
      <c r="AJ397" s="22">
        <v>90.0</v>
      </c>
      <c r="AK397" s="24">
        <f t="shared" si="104"/>
        <v>30</v>
      </c>
      <c r="AL397" s="5" t="s">
        <v>108</v>
      </c>
      <c r="AM397" s="5" t="s">
        <v>108</v>
      </c>
      <c r="AN397" s="5" t="s">
        <v>108</v>
      </c>
      <c r="AO397" s="5" t="s">
        <v>108</v>
      </c>
      <c r="AP397" s="5" t="s">
        <v>108</v>
      </c>
      <c r="AQ397" s="5" t="s">
        <v>108</v>
      </c>
      <c r="AR397" s="5" t="s">
        <v>108</v>
      </c>
      <c r="AS397" s="5" t="s">
        <v>108</v>
      </c>
      <c r="AT397" s="5" t="s">
        <v>108</v>
      </c>
      <c r="AU397" s="5" t="s">
        <v>108</v>
      </c>
      <c r="AV397" s="5" t="s">
        <v>108</v>
      </c>
      <c r="AW397" s="5" t="s">
        <v>108</v>
      </c>
      <c r="AX397" s="5" t="s">
        <v>108</v>
      </c>
      <c r="AY397" s="5" t="s">
        <v>108</v>
      </c>
      <c r="AZ397" s="5" t="s">
        <v>108</v>
      </c>
      <c r="BA397" s="5" t="s">
        <v>108</v>
      </c>
      <c r="BB397" s="5" t="s">
        <v>108</v>
      </c>
      <c r="BC397" s="5" t="s">
        <v>108</v>
      </c>
      <c r="BD397" s="5" t="s">
        <v>108</v>
      </c>
      <c r="BE397" s="5" t="s">
        <v>108</v>
      </c>
      <c r="BF397" s="5" t="s">
        <v>108</v>
      </c>
      <c r="BG397" s="5" t="s">
        <v>108</v>
      </c>
      <c r="BH397" s="5" t="s">
        <v>108</v>
      </c>
      <c r="BI397" s="5" t="s">
        <v>108</v>
      </c>
      <c r="BJ397" s="5" t="s">
        <v>108</v>
      </c>
      <c r="BK397" s="5" t="s">
        <v>108</v>
      </c>
      <c r="BL397" s="5" t="s">
        <v>108</v>
      </c>
      <c r="BM397" s="5" t="s">
        <v>108</v>
      </c>
      <c r="BN397" s="5" t="s">
        <v>108</v>
      </c>
      <c r="BO397" s="5" t="s">
        <v>108</v>
      </c>
      <c r="BP397" s="5" t="s">
        <v>108</v>
      </c>
      <c r="BQ397" s="5" t="s">
        <v>108</v>
      </c>
      <c r="BR397" s="5" t="s">
        <v>108</v>
      </c>
      <c r="BS397" s="5" t="s">
        <v>108</v>
      </c>
      <c r="BT397" s="5" t="s">
        <v>108</v>
      </c>
      <c r="BU397" s="5" t="s">
        <v>108</v>
      </c>
      <c r="BV397" s="5" t="s">
        <v>108</v>
      </c>
      <c r="BW397" s="5" t="s">
        <v>108</v>
      </c>
      <c r="BX397" s="5" t="s">
        <v>108</v>
      </c>
      <c r="BY397" s="10" t="s">
        <v>108</v>
      </c>
      <c r="BZ397" s="10" t="s">
        <v>108</v>
      </c>
      <c r="CA397" s="5" t="s">
        <v>2101</v>
      </c>
      <c r="CB397" s="5" t="s">
        <v>108</v>
      </c>
      <c r="CC397" s="5" t="s">
        <v>108</v>
      </c>
      <c r="CD397" s="5" t="s">
        <v>108</v>
      </c>
      <c r="CE397" s="5" t="s">
        <v>108</v>
      </c>
      <c r="CF397" s="5" t="s">
        <v>108</v>
      </c>
      <c r="CG397" s="5" t="s">
        <v>108</v>
      </c>
      <c r="CH397" s="5" t="s">
        <v>108</v>
      </c>
      <c r="CI397" s="5" t="s">
        <v>108</v>
      </c>
      <c r="CJ397" s="5" t="s">
        <v>108</v>
      </c>
      <c r="CK397" s="5" t="s">
        <v>108</v>
      </c>
      <c r="CL397" s="5" t="s">
        <v>108</v>
      </c>
      <c r="CM397" s="5" t="s">
        <v>108</v>
      </c>
      <c r="CN397" s="5" t="s">
        <v>108</v>
      </c>
      <c r="CO397" s="5" t="s">
        <v>108</v>
      </c>
      <c r="CP397" s="5" t="s">
        <v>108</v>
      </c>
      <c r="CQ397" s="5" t="s">
        <v>108</v>
      </c>
      <c r="CR397" s="5" t="s">
        <v>108</v>
      </c>
      <c r="CS397" s="5" t="s">
        <v>108</v>
      </c>
      <c r="CT397" s="5" t="s">
        <v>108</v>
      </c>
      <c r="CU397" s="5" t="s">
        <v>108</v>
      </c>
      <c r="CV397" s="5" t="s">
        <v>108</v>
      </c>
      <c r="CW397" s="5" t="s">
        <v>108</v>
      </c>
      <c r="CX397" s="5" t="s">
        <v>108</v>
      </c>
      <c r="CY397" s="13" t="s">
        <v>3471</v>
      </c>
      <c r="CZ397" s="6"/>
      <c r="DA397" s="6"/>
      <c r="DB397" s="6"/>
      <c r="DC397" s="6"/>
      <c r="DD397" s="6"/>
      <c r="DE397" s="6"/>
      <c r="DF397" s="6"/>
      <c r="DG397" s="6"/>
      <c r="DH397" s="6"/>
      <c r="DI397" s="6"/>
    </row>
    <row r="398">
      <c r="A398" s="5"/>
      <c r="B398" s="5"/>
      <c r="C398" s="6"/>
      <c r="D398" s="6"/>
      <c r="E398" s="6"/>
      <c r="F398" s="6"/>
      <c r="G398" s="6"/>
      <c r="H398" s="6"/>
      <c r="I398" s="6"/>
      <c r="J398" s="6"/>
      <c r="K398" s="6"/>
      <c r="L398" s="6"/>
      <c r="M398" s="6"/>
      <c r="N398" s="6"/>
      <c r="O398" s="32"/>
      <c r="P398" s="6"/>
      <c r="Q398" s="6"/>
      <c r="R398" s="6"/>
      <c r="S398" s="6"/>
      <c r="T398" s="6"/>
      <c r="U398" s="6"/>
      <c r="V398" s="6"/>
      <c r="W398" s="6"/>
      <c r="X398" s="6"/>
      <c r="Y398" s="6"/>
      <c r="Z398" s="6"/>
      <c r="AA398" s="6"/>
      <c r="AB398" s="6"/>
      <c r="AC398" s="6"/>
      <c r="AD398" s="6"/>
      <c r="AE398" s="5" t="s">
        <v>108</v>
      </c>
      <c r="AF398" s="6"/>
      <c r="AG398" s="6"/>
      <c r="AH398" s="6"/>
      <c r="AI398" s="28">
        <f t="shared" si="103"/>
        <v>0.3048</v>
      </c>
      <c r="AJ398" s="22">
        <v>1.0</v>
      </c>
      <c r="AK398" s="24">
        <f t="shared" si="104"/>
        <v>0.3333333333</v>
      </c>
      <c r="AL398" s="6"/>
      <c r="AM398" s="6"/>
      <c r="AN398" s="6"/>
      <c r="AO398" s="6"/>
      <c r="AP398" s="6"/>
      <c r="AQ398" s="6"/>
      <c r="AR398" s="6"/>
      <c r="AS398" s="6"/>
      <c r="AT398" s="6"/>
      <c r="AU398" s="6"/>
      <c r="AV398" s="6"/>
      <c r="AW398" s="6"/>
      <c r="AX398" s="6"/>
      <c r="AY398" s="6"/>
      <c r="AZ398" s="6"/>
      <c r="BA398" s="6"/>
      <c r="BB398" s="6"/>
      <c r="BC398" s="6"/>
      <c r="BD398" s="6"/>
      <c r="BE398" s="6"/>
      <c r="BF398" s="5"/>
      <c r="BG398" s="5" t="s">
        <v>108</v>
      </c>
      <c r="BH398" s="5"/>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row>
    <row r="399">
      <c r="A399" s="5" t="s">
        <v>103</v>
      </c>
      <c r="B399" s="5" t="s">
        <v>3472</v>
      </c>
      <c r="C399" s="5" t="s">
        <v>3473</v>
      </c>
      <c r="D399" s="5">
        <v>41508.0</v>
      </c>
      <c r="E399" s="5" t="s">
        <v>3474</v>
      </c>
      <c r="F399" s="5">
        <v>2013.0</v>
      </c>
      <c r="G399" s="5" t="s">
        <v>166</v>
      </c>
      <c r="H399" s="5">
        <v>12.0</v>
      </c>
      <c r="I399" s="5" t="s">
        <v>153</v>
      </c>
      <c r="J399" s="5" t="s">
        <v>110</v>
      </c>
      <c r="K399" s="5" t="s">
        <v>111</v>
      </c>
      <c r="L399" s="5" t="s">
        <v>108</v>
      </c>
      <c r="M399" s="5" t="s">
        <v>140</v>
      </c>
      <c r="N399" s="5">
        <v>1.0</v>
      </c>
      <c r="O399" s="29" t="s">
        <v>3475</v>
      </c>
      <c r="P399" s="5" t="s">
        <v>3476</v>
      </c>
      <c r="Q399" s="5" t="s">
        <v>3477</v>
      </c>
      <c r="R399" s="5" t="s">
        <v>3478</v>
      </c>
      <c r="S399" s="5" t="s">
        <v>108</v>
      </c>
      <c r="T399" s="5" t="s">
        <v>108</v>
      </c>
      <c r="U399" s="5" t="s">
        <v>108</v>
      </c>
      <c r="V399" s="6"/>
      <c r="W399" s="5" t="s">
        <v>108</v>
      </c>
      <c r="X399" s="5">
        <v>1630.0</v>
      </c>
      <c r="Y399" s="5">
        <v>90.0</v>
      </c>
      <c r="Z399" s="5" t="s">
        <v>264</v>
      </c>
      <c r="AA399" s="5" t="s">
        <v>159</v>
      </c>
      <c r="AB399" s="5">
        <v>13.0</v>
      </c>
      <c r="AC399" s="5" t="s">
        <v>3479</v>
      </c>
      <c r="AD399" s="5" t="s">
        <v>108</v>
      </c>
      <c r="AE399" s="5" t="s">
        <v>108</v>
      </c>
      <c r="AF399" s="5" t="s">
        <v>108</v>
      </c>
      <c r="AG399" s="5" t="s">
        <v>108</v>
      </c>
      <c r="AH399" s="5">
        <f>9/60</f>
        <v>0.15</v>
      </c>
      <c r="AI399" s="28">
        <f t="shared" si="103"/>
        <v>160.02</v>
      </c>
      <c r="AJ399" s="22">
        <f>175*3</f>
        <v>525</v>
      </c>
      <c r="AK399" s="24">
        <f t="shared" si="104"/>
        <v>175</v>
      </c>
      <c r="AL399" s="5" t="s">
        <v>108</v>
      </c>
      <c r="AM399" s="5">
        <v>1.0</v>
      </c>
      <c r="AN399" s="5">
        <v>8.0</v>
      </c>
      <c r="AO399" s="5" t="s">
        <v>108</v>
      </c>
      <c r="AP399" s="5" t="s">
        <v>108</v>
      </c>
      <c r="AQ399" s="5" t="s">
        <v>108</v>
      </c>
      <c r="AR399" s="5" t="s">
        <v>108</v>
      </c>
      <c r="AS399" s="5" t="s">
        <v>108</v>
      </c>
      <c r="AT399" s="5" t="s">
        <v>108</v>
      </c>
      <c r="AU399" s="5" t="s">
        <v>108</v>
      </c>
      <c r="AV399" s="5" t="s">
        <v>108</v>
      </c>
      <c r="AW399" s="5" t="s">
        <v>320</v>
      </c>
      <c r="AX399" s="5" t="s">
        <v>108</v>
      </c>
      <c r="AY399" s="5" t="s">
        <v>108</v>
      </c>
      <c r="AZ399" s="5">
        <v>6.0</v>
      </c>
      <c r="BA399" s="5" t="s">
        <v>108</v>
      </c>
      <c r="BB399" s="5" t="s">
        <v>108</v>
      </c>
      <c r="BC399" s="5" t="s">
        <v>108</v>
      </c>
      <c r="BD399" s="5" t="s">
        <v>108</v>
      </c>
      <c r="BE399" s="5" t="s">
        <v>108</v>
      </c>
      <c r="BF399" s="5" t="s">
        <v>108</v>
      </c>
      <c r="BG399" s="5" t="s">
        <v>108</v>
      </c>
      <c r="BH399" s="5" t="s">
        <v>108</v>
      </c>
      <c r="BI399" s="5" t="s">
        <v>108</v>
      </c>
      <c r="BJ399" s="5" t="s">
        <v>108</v>
      </c>
      <c r="BK399" s="5" t="s">
        <v>108</v>
      </c>
      <c r="BL399" s="5" t="s">
        <v>754</v>
      </c>
      <c r="BM399" s="5" t="s">
        <v>108</v>
      </c>
      <c r="BN399" s="5" t="s">
        <v>108</v>
      </c>
      <c r="BO399" s="5" t="s">
        <v>108</v>
      </c>
      <c r="BP399" s="5" t="s">
        <v>3480</v>
      </c>
      <c r="BQ399" s="5" t="s">
        <v>690</v>
      </c>
      <c r="BR399" s="5" t="s">
        <v>108</v>
      </c>
      <c r="BS399" s="5" t="s">
        <v>108</v>
      </c>
      <c r="BT399" s="5" t="s">
        <v>108</v>
      </c>
      <c r="BU399" s="5" t="s">
        <v>3481</v>
      </c>
      <c r="BV399" s="5" t="s">
        <v>108</v>
      </c>
      <c r="BW399" s="30" t="s">
        <v>3482</v>
      </c>
      <c r="BX399" s="5" t="s">
        <v>122</v>
      </c>
      <c r="BY399" s="10" t="s">
        <v>351</v>
      </c>
      <c r="BZ399" s="10" t="s">
        <v>108</v>
      </c>
      <c r="CA399" s="5" t="s">
        <v>108</v>
      </c>
      <c r="CB399" s="5" t="s">
        <v>108</v>
      </c>
      <c r="CC399" s="5" t="s">
        <v>108</v>
      </c>
      <c r="CD399" s="5" t="s">
        <v>108</v>
      </c>
      <c r="CE399" s="5" t="s">
        <v>108</v>
      </c>
      <c r="CF399" s="5" t="s">
        <v>108</v>
      </c>
      <c r="CG399" s="5" t="s">
        <v>108</v>
      </c>
      <c r="CH399" s="5" t="s">
        <v>108</v>
      </c>
      <c r="CI399" s="5" t="s">
        <v>108</v>
      </c>
      <c r="CJ399" s="5" t="s">
        <v>108</v>
      </c>
      <c r="CK399" s="5" t="s">
        <v>108</v>
      </c>
      <c r="CL399" s="5" t="s">
        <v>108</v>
      </c>
      <c r="CM399" s="5" t="s">
        <v>108</v>
      </c>
      <c r="CN399" s="5" t="s">
        <v>108</v>
      </c>
      <c r="CO399" s="5" t="s">
        <v>108</v>
      </c>
      <c r="CP399" s="5" t="s">
        <v>108</v>
      </c>
      <c r="CQ399" s="5" t="s">
        <v>108</v>
      </c>
      <c r="CR399" s="5" t="s">
        <v>108</v>
      </c>
      <c r="CS399" s="5" t="s">
        <v>108</v>
      </c>
      <c r="CT399" s="26" t="s">
        <v>3483</v>
      </c>
      <c r="CU399" s="5" t="s">
        <v>108</v>
      </c>
      <c r="CV399" s="5" t="s">
        <v>108</v>
      </c>
      <c r="CW399" s="5" t="s">
        <v>108</v>
      </c>
      <c r="CX399" s="5" t="s">
        <v>108</v>
      </c>
      <c r="CY399" s="13" t="s">
        <v>3484</v>
      </c>
      <c r="CZ399" s="6"/>
      <c r="DA399" s="6"/>
      <c r="DB399" s="6"/>
      <c r="DC399" s="6"/>
      <c r="DD399" s="6"/>
      <c r="DE399" s="6"/>
      <c r="DF399" s="6"/>
      <c r="DG399" s="6"/>
      <c r="DH399" s="6"/>
      <c r="DI399" s="6"/>
    </row>
    <row r="400">
      <c r="A400" s="5" t="s">
        <v>103</v>
      </c>
      <c r="B400" s="5" t="s">
        <v>3472</v>
      </c>
      <c r="C400" s="5" t="s">
        <v>3473</v>
      </c>
      <c r="D400" s="5">
        <v>43204.0</v>
      </c>
      <c r="E400" s="5" t="s">
        <v>3474</v>
      </c>
      <c r="F400" s="5">
        <v>2013.0</v>
      </c>
      <c r="G400" s="5" t="s">
        <v>497</v>
      </c>
      <c r="H400" s="5">
        <v>18.0</v>
      </c>
      <c r="I400" s="5" t="s">
        <v>139</v>
      </c>
      <c r="J400" s="5" t="s">
        <v>127</v>
      </c>
      <c r="K400" s="5" t="s">
        <v>111</v>
      </c>
      <c r="L400" s="5" t="s">
        <v>108</v>
      </c>
      <c r="M400" s="5" t="s">
        <v>140</v>
      </c>
      <c r="N400" s="5">
        <v>2.0</v>
      </c>
      <c r="O400" s="26" t="s">
        <v>3485</v>
      </c>
      <c r="P400" s="5" t="s">
        <v>3486</v>
      </c>
      <c r="Q400" s="5" t="s">
        <v>3477</v>
      </c>
      <c r="R400" s="5" t="s">
        <v>3487</v>
      </c>
      <c r="S400" s="5" t="s">
        <v>3488</v>
      </c>
      <c r="T400" s="5" t="s">
        <v>108</v>
      </c>
      <c r="U400" s="5" t="s">
        <v>108</v>
      </c>
      <c r="V400" s="6"/>
      <c r="W400" s="5" t="s">
        <v>108</v>
      </c>
      <c r="X400" s="5">
        <v>1745.0</v>
      </c>
      <c r="Y400" s="5">
        <v>65.0</v>
      </c>
      <c r="Z400" s="5" t="s">
        <v>170</v>
      </c>
      <c r="AA400" s="5" t="s">
        <v>550</v>
      </c>
      <c r="AB400" s="5">
        <v>100.0</v>
      </c>
      <c r="AC400" s="5" t="s">
        <v>3489</v>
      </c>
      <c r="AD400" s="5" t="s">
        <v>108</v>
      </c>
      <c r="AE400" s="5" t="s">
        <v>108</v>
      </c>
      <c r="AF400" s="5" t="s">
        <v>108</v>
      </c>
      <c r="AG400" s="5" t="s">
        <v>108</v>
      </c>
      <c r="AH400" s="6">
        <f>4/60</f>
        <v>0.06666666667</v>
      </c>
      <c r="AI400" s="28">
        <f t="shared" si="103"/>
        <v>32.004</v>
      </c>
      <c r="AJ400" s="22">
        <f>35*3</f>
        <v>105</v>
      </c>
      <c r="AK400" s="24">
        <f t="shared" si="104"/>
        <v>35</v>
      </c>
      <c r="AL400" s="5" t="s">
        <v>108</v>
      </c>
      <c r="AM400" s="5">
        <v>1.0</v>
      </c>
      <c r="AN400" s="5" t="s">
        <v>108</v>
      </c>
      <c r="AO400" s="5" t="s">
        <v>108</v>
      </c>
      <c r="AP400" s="5" t="s">
        <v>108</v>
      </c>
      <c r="AQ400" s="5" t="s">
        <v>108</v>
      </c>
      <c r="AR400" s="5" t="s">
        <v>108</v>
      </c>
      <c r="AS400" s="5" t="s">
        <v>108</v>
      </c>
      <c r="AT400" s="5" t="s">
        <v>108</v>
      </c>
      <c r="AU400" s="5" t="s">
        <v>108</v>
      </c>
      <c r="AV400" s="5" t="s">
        <v>108</v>
      </c>
      <c r="AW400" s="5" t="s">
        <v>173</v>
      </c>
      <c r="AX400" s="5" t="s">
        <v>108</v>
      </c>
      <c r="AY400" s="5" t="s">
        <v>108</v>
      </c>
      <c r="AZ400" s="5" t="s">
        <v>108</v>
      </c>
      <c r="BA400" s="5" t="s">
        <v>108</v>
      </c>
      <c r="BB400" s="5" t="s">
        <v>108</v>
      </c>
      <c r="BC400" s="5" t="s">
        <v>108</v>
      </c>
      <c r="BD400" s="5" t="s">
        <v>108</v>
      </c>
      <c r="BE400" s="5" t="s">
        <v>108</v>
      </c>
      <c r="BF400" s="5" t="s">
        <v>108</v>
      </c>
      <c r="BG400" s="5" t="s">
        <v>108</v>
      </c>
      <c r="BH400" s="5" t="s">
        <v>108</v>
      </c>
      <c r="BI400" s="5" t="s">
        <v>108</v>
      </c>
      <c r="BJ400" s="5" t="s">
        <v>108</v>
      </c>
      <c r="BK400" s="5" t="s">
        <v>108</v>
      </c>
      <c r="BL400" s="5" t="s">
        <v>108</v>
      </c>
      <c r="BM400" s="5" t="s">
        <v>108</v>
      </c>
      <c r="BN400" s="5" t="s">
        <v>108</v>
      </c>
      <c r="BO400" s="5" t="s">
        <v>108</v>
      </c>
      <c r="BP400" s="5" t="s">
        <v>3490</v>
      </c>
      <c r="BQ400" s="5" t="s">
        <v>108</v>
      </c>
      <c r="BR400" s="5" t="s">
        <v>108</v>
      </c>
      <c r="BS400" s="5" t="s">
        <v>108</v>
      </c>
      <c r="BT400" s="5" t="s">
        <v>108</v>
      </c>
      <c r="BU400" s="5" t="s">
        <v>3491</v>
      </c>
      <c r="BV400" s="5" t="s">
        <v>108</v>
      </c>
      <c r="BW400" s="5" t="s">
        <v>1528</v>
      </c>
      <c r="BX400" s="5" t="s">
        <v>122</v>
      </c>
      <c r="BY400" s="10" t="s">
        <v>108</v>
      </c>
      <c r="BZ400" s="10" t="s">
        <v>108</v>
      </c>
      <c r="CA400" s="5" t="s">
        <v>108</v>
      </c>
      <c r="CB400" s="5" t="s">
        <v>108</v>
      </c>
      <c r="CC400" s="5" t="s">
        <v>108</v>
      </c>
      <c r="CD400" s="5" t="s">
        <v>108</v>
      </c>
      <c r="CE400" s="5" t="s">
        <v>108</v>
      </c>
      <c r="CF400" s="5" t="s">
        <v>108</v>
      </c>
      <c r="CG400" s="5" t="s">
        <v>108</v>
      </c>
      <c r="CH400" s="5" t="s">
        <v>108</v>
      </c>
      <c r="CI400" s="5" t="s">
        <v>108</v>
      </c>
      <c r="CJ400" s="5" t="s">
        <v>108</v>
      </c>
      <c r="CK400" s="5" t="s">
        <v>108</v>
      </c>
      <c r="CL400" s="5" t="s">
        <v>108</v>
      </c>
      <c r="CM400" s="5" t="s">
        <v>108</v>
      </c>
      <c r="CN400" s="5" t="s">
        <v>108</v>
      </c>
      <c r="CO400" s="5" t="s">
        <v>108</v>
      </c>
      <c r="CP400" s="5" t="s">
        <v>108</v>
      </c>
      <c r="CQ400" s="5" t="s">
        <v>108</v>
      </c>
      <c r="CR400" s="5" t="s">
        <v>108</v>
      </c>
      <c r="CS400" s="5" t="s">
        <v>108</v>
      </c>
      <c r="CT400" s="26" t="s">
        <v>3492</v>
      </c>
      <c r="CU400" s="5" t="s">
        <v>108</v>
      </c>
      <c r="CV400" s="5" t="s">
        <v>108</v>
      </c>
      <c r="CW400" s="5" t="s">
        <v>3493</v>
      </c>
      <c r="CX400" s="5" t="s">
        <v>108</v>
      </c>
      <c r="CY400" s="13" t="s">
        <v>3494</v>
      </c>
      <c r="CZ400" s="6"/>
      <c r="DA400" s="6"/>
      <c r="DB400" s="6"/>
      <c r="DC400" s="6"/>
      <c r="DD400" s="6"/>
      <c r="DE400" s="6"/>
      <c r="DF400" s="6"/>
      <c r="DG400" s="6"/>
      <c r="DH400" s="6"/>
      <c r="DI400" s="6"/>
    </row>
    <row r="401">
      <c r="A401" s="5" t="s">
        <v>103</v>
      </c>
      <c r="B401" s="5" t="s">
        <v>3472</v>
      </c>
      <c r="C401" s="5" t="s">
        <v>3495</v>
      </c>
      <c r="D401" s="5">
        <v>2149.0</v>
      </c>
      <c r="E401" s="5" t="s">
        <v>108</v>
      </c>
      <c r="F401" s="5">
        <v>1987.0</v>
      </c>
      <c r="G401" s="5" t="s">
        <v>674</v>
      </c>
      <c r="H401" s="5">
        <v>22.0</v>
      </c>
      <c r="I401" s="5" t="s">
        <v>217</v>
      </c>
      <c r="J401" s="5" t="s">
        <v>127</v>
      </c>
      <c r="K401" s="5" t="s">
        <v>154</v>
      </c>
      <c r="L401" s="5" t="s">
        <v>108</v>
      </c>
      <c r="M401" s="5" t="s">
        <v>154</v>
      </c>
      <c r="N401" s="5">
        <v>10.0</v>
      </c>
      <c r="O401" s="26" t="s">
        <v>3496</v>
      </c>
      <c r="P401" s="5" t="s">
        <v>3497</v>
      </c>
      <c r="Q401" s="5" t="s">
        <v>3498</v>
      </c>
      <c r="R401" s="5" t="s">
        <v>3499</v>
      </c>
      <c r="S401" s="5" t="s">
        <v>3499</v>
      </c>
      <c r="T401" s="5" t="s">
        <v>108</v>
      </c>
      <c r="U401" s="5" t="s">
        <v>108</v>
      </c>
      <c r="V401" s="6"/>
      <c r="W401" s="5" t="s">
        <v>108</v>
      </c>
      <c r="X401" s="5">
        <v>230.0</v>
      </c>
      <c r="Y401" s="5" t="s">
        <v>108</v>
      </c>
      <c r="Z401" s="5" t="s">
        <v>108</v>
      </c>
      <c r="AA401" s="5" t="s">
        <v>811</v>
      </c>
      <c r="AB401" s="5">
        <v>52.0</v>
      </c>
      <c r="AC401" s="5" t="s">
        <v>480</v>
      </c>
      <c r="AD401" s="5" t="s">
        <v>108</v>
      </c>
      <c r="AE401" s="5" t="s">
        <v>108</v>
      </c>
      <c r="AF401" s="5" t="s">
        <v>121</v>
      </c>
      <c r="AG401" s="5">
        <v>21.0</v>
      </c>
      <c r="AH401" s="5" t="s">
        <v>108</v>
      </c>
      <c r="AI401" s="28">
        <f t="shared" si="103"/>
        <v>0.3048</v>
      </c>
      <c r="AJ401" s="22">
        <v>1.0</v>
      </c>
      <c r="AK401" s="24">
        <f t="shared" si="104"/>
        <v>0.3333333333</v>
      </c>
      <c r="AL401" s="5" t="s">
        <v>108</v>
      </c>
      <c r="AM401" s="5" t="s">
        <v>108</v>
      </c>
      <c r="AN401" s="5" t="s">
        <v>108</v>
      </c>
      <c r="AO401" s="5" t="s">
        <v>108</v>
      </c>
      <c r="AP401" s="5" t="s">
        <v>108</v>
      </c>
      <c r="AQ401" s="5" t="s">
        <v>108</v>
      </c>
      <c r="AR401" s="5" t="s">
        <v>108</v>
      </c>
      <c r="AS401" s="5" t="s">
        <v>108</v>
      </c>
      <c r="AT401" s="5" t="s">
        <v>108</v>
      </c>
      <c r="AU401" s="5" t="s">
        <v>108</v>
      </c>
      <c r="AV401" s="5" t="s">
        <v>108</v>
      </c>
      <c r="AW401" s="5" t="s">
        <v>108</v>
      </c>
      <c r="AX401" s="5" t="s">
        <v>108</v>
      </c>
      <c r="AY401" s="5" t="s">
        <v>108</v>
      </c>
      <c r="AZ401" s="5" t="s">
        <v>108</v>
      </c>
      <c r="BA401" s="5" t="s">
        <v>108</v>
      </c>
      <c r="BB401" s="5" t="s">
        <v>108</v>
      </c>
      <c r="BC401" s="5" t="s">
        <v>108</v>
      </c>
      <c r="BD401" s="5" t="s">
        <v>108</v>
      </c>
      <c r="BE401" s="5" t="s">
        <v>108</v>
      </c>
      <c r="BF401" s="5" t="s">
        <v>108</v>
      </c>
      <c r="BG401" s="5" t="s">
        <v>108</v>
      </c>
      <c r="BH401" s="5" t="s">
        <v>108</v>
      </c>
      <c r="BI401" s="5" t="s">
        <v>108</v>
      </c>
      <c r="BJ401" s="5" t="s">
        <v>108</v>
      </c>
      <c r="BK401" s="5" t="s">
        <v>108</v>
      </c>
      <c r="BL401" s="5" t="s">
        <v>108</v>
      </c>
      <c r="BM401" s="5" t="s">
        <v>108</v>
      </c>
      <c r="BN401" s="5" t="s">
        <v>108</v>
      </c>
      <c r="BO401" s="5" t="s">
        <v>108</v>
      </c>
      <c r="BP401" s="5" t="s">
        <v>108</v>
      </c>
      <c r="BQ401" s="5" t="s">
        <v>108</v>
      </c>
      <c r="BR401" s="5" t="s">
        <v>108</v>
      </c>
      <c r="BS401" s="5" t="s">
        <v>108</v>
      </c>
      <c r="BT401" s="5" t="s">
        <v>108</v>
      </c>
      <c r="BU401" s="5" t="s">
        <v>3500</v>
      </c>
      <c r="BV401" s="5" t="s">
        <v>108</v>
      </c>
      <c r="BW401" s="5" t="s">
        <v>108</v>
      </c>
      <c r="BX401" s="5" t="s">
        <v>108</v>
      </c>
      <c r="BY401" s="10" t="s">
        <v>108</v>
      </c>
      <c r="BZ401" s="10" t="s">
        <v>108</v>
      </c>
      <c r="CA401" s="5" t="s">
        <v>108</v>
      </c>
      <c r="CB401" s="5" t="s">
        <v>108</v>
      </c>
      <c r="CC401" s="5" t="s">
        <v>108</v>
      </c>
      <c r="CD401" s="5">
        <v>1.0</v>
      </c>
      <c r="CE401" s="5" t="s">
        <v>108</v>
      </c>
      <c r="CF401" s="5">
        <v>5280.0</v>
      </c>
      <c r="CG401" s="6">
        <f>(12+16)/2</f>
        <v>14</v>
      </c>
      <c r="CH401" s="5" t="s">
        <v>108</v>
      </c>
      <c r="CI401" s="5" t="s">
        <v>108</v>
      </c>
      <c r="CJ401" s="5" t="s">
        <v>108</v>
      </c>
      <c r="CK401" s="5" t="s">
        <v>108</v>
      </c>
      <c r="CL401" s="5" t="s">
        <v>108</v>
      </c>
      <c r="CM401" s="5" t="s">
        <v>108</v>
      </c>
      <c r="CN401" s="5" t="s">
        <v>108</v>
      </c>
      <c r="CO401" s="5" t="s">
        <v>108</v>
      </c>
      <c r="CP401" s="5" t="s">
        <v>108</v>
      </c>
      <c r="CQ401" s="5">
        <v>5.5</v>
      </c>
      <c r="CR401" s="5" t="s">
        <v>108</v>
      </c>
      <c r="CS401" s="5" t="s">
        <v>108</v>
      </c>
      <c r="CT401" s="5" t="s">
        <v>108</v>
      </c>
      <c r="CU401" s="5" t="s">
        <v>108</v>
      </c>
      <c r="CV401" s="5" t="s">
        <v>108</v>
      </c>
      <c r="CW401" s="5" t="s">
        <v>108</v>
      </c>
      <c r="CX401" s="5" t="s">
        <v>108</v>
      </c>
      <c r="CY401" s="13" t="s">
        <v>3501</v>
      </c>
      <c r="CZ401" s="6"/>
      <c r="DA401" s="6"/>
      <c r="DB401" s="6"/>
      <c r="DC401" s="6"/>
      <c r="DD401" s="6"/>
      <c r="DE401" s="6"/>
      <c r="DF401" s="6"/>
      <c r="DG401" s="6"/>
      <c r="DH401" s="6"/>
      <c r="DI401" s="6"/>
    </row>
    <row r="402">
      <c r="A402" s="5" t="s">
        <v>103</v>
      </c>
      <c r="B402" s="5" t="s">
        <v>3472</v>
      </c>
      <c r="C402" s="5" t="s">
        <v>3495</v>
      </c>
      <c r="D402" s="5">
        <v>24264.0</v>
      </c>
      <c r="E402" s="5" t="s">
        <v>3502</v>
      </c>
      <c r="F402" s="5">
        <v>2008.0</v>
      </c>
      <c r="G402" s="5" t="s">
        <v>152</v>
      </c>
      <c r="H402" s="5" t="s">
        <v>3503</v>
      </c>
      <c r="I402" s="5" t="s">
        <v>153</v>
      </c>
      <c r="J402" s="5" t="s">
        <v>127</v>
      </c>
      <c r="K402" s="5" t="s">
        <v>3504</v>
      </c>
      <c r="L402" s="5" t="s">
        <v>108</v>
      </c>
      <c r="M402" s="5" t="s">
        <v>108</v>
      </c>
      <c r="N402" s="5">
        <v>1.0</v>
      </c>
      <c r="O402" s="26" t="s">
        <v>3505</v>
      </c>
      <c r="P402" s="5" t="s">
        <v>3506</v>
      </c>
      <c r="Q402" s="5" t="s">
        <v>3507</v>
      </c>
      <c r="R402" s="5" t="s">
        <v>3508</v>
      </c>
      <c r="S402" s="5" t="s">
        <v>3509</v>
      </c>
      <c r="T402" s="5" t="s">
        <v>108</v>
      </c>
      <c r="U402" s="5" t="s">
        <v>108</v>
      </c>
      <c r="V402" s="6"/>
      <c r="W402" s="5" t="s">
        <v>108</v>
      </c>
      <c r="X402" s="5">
        <v>2200.0</v>
      </c>
      <c r="Y402" s="5" t="s">
        <v>108</v>
      </c>
      <c r="Z402" s="5" t="s">
        <v>170</v>
      </c>
      <c r="AA402" s="5" t="s">
        <v>286</v>
      </c>
      <c r="AB402" s="5">
        <v>85.0</v>
      </c>
      <c r="AC402" s="5" t="s">
        <v>2179</v>
      </c>
      <c r="AD402" s="5" t="s">
        <v>108</v>
      </c>
      <c r="AE402" s="5" t="s">
        <v>108</v>
      </c>
      <c r="AF402" s="5" t="s">
        <v>108</v>
      </c>
      <c r="AG402" s="5" t="s">
        <v>108</v>
      </c>
      <c r="AH402" s="5">
        <v>120.0</v>
      </c>
      <c r="AI402" s="15" t="s">
        <v>108</v>
      </c>
      <c r="AJ402" s="22" t="s">
        <v>108</v>
      </c>
      <c r="AK402" s="25" t="s">
        <v>108</v>
      </c>
      <c r="AL402" s="5" t="s">
        <v>108</v>
      </c>
      <c r="AM402" s="5" t="s">
        <v>108</v>
      </c>
      <c r="AN402" s="5" t="s">
        <v>108</v>
      </c>
      <c r="AO402" s="5" t="s">
        <v>108</v>
      </c>
      <c r="AP402" s="5" t="s">
        <v>108</v>
      </c>
      <c r="AQ402" s="5" t="s">
        <v>108</v>
      </c>
      <c r="AR402" s="5" t="s">
        <v>108</v>
      </c>
      <c r="AS402" s="5" t="s">
        <v>108</v>
      </c>
      <c r="AT402" s="5" t="s">
        <v>108</v>
      </c>
      <c r="AU402" s="5" t="s">
        <v>108</v>
      </c>
      <c r="AV402" s="5" t="s">
        <v>108</v>
      </c>
      <c r="AW402" s="5" t="s">
        <v>108</v>
      </c>
      <c r="AX402" s="5" t="s">
        <v>108</v>
      </c>
      <c r="AY402" s="5" t="s">
        <v>108</v>
      </c>
      <c r="AZ402" s="5" t="s">
        <v>108</v>
      </c>
      <c r="BA402" s="5" t="s">
        <v>108</v>
      </c>
      <c r="BB402" s="5" t="s">
        <v>108</v>
      </c>
      <c r="BC402" s="5" t="s">
        <v>108</v>
      </c>
      <c r="BD402" s="5" t="s">
        <v>108</v>
      </c>
      <c r="BE402" s="5" t="s">
        <v>108</v>
      </c>
      <c r="BF402" s="5" t="s">
        <v>108</v>
      </c>
      <c r="BG402" s="5" t="s">
        <v>108</v>
      </c>
      <c r="BH402" s="5" t="s">
        <v>108</v>
      </c>
      <c r="BI402" s="5" t="s">
        <v>108</v>
      </c>
      <c r="BJ402" s="5" t="s">
        <v>108</v>
      </c>
      <c r="BK402" s="5" t="s">
        <v>108</v>
      </c>
      <c r="BL402" s="5" t="s">
        <v>108</v>
      </c>
      <c r="BM402" s="5" t="s">
        <v>108</v>
      </c>
      <c r="BN402" s="5" t="s">
        <v>108</v>
      </c>
      <c r="BO402" s="5" t="s">
        <v>108</v>
      </c>
      <c r="BP402" s="5" t="s">
        <v>108</v>
      </c>
      <c r="BQ402" s="5" t="s">
        <v>108</v>
      </c>
      <c r="BR402" s="5" t="s">
        <v>108</v>
      </c>
      <c r="BS402" s="5" t="s">
        <v>108</v>
      </c>
      <c r="BT402" s="5" t="s">
        <v>108</v>
      </c>
      <c r="BU402" s="5" t="s">
        <v>108</v>
      </c>
      <c r="BV402" s="5" t="s">
        <v>108</v>
      </c>
      <c r="BW402" s="5" t="s">
        <v>108</v>
      </c>
      <c r="BX402" s="5" t="s">
        <v>108</v>
      </c>
      <c r="BY402" s="10" t="s">
        <v>108</v>
      </c>
      <c r="BZ402" s="10" t="s">
        <v>108</v>
      </c>
      <c r="CA402" s="5" t="s">
        <v>3510</v>
      </c>
      <c r="CB402" s="5" t="s">
        <v>108</v>
      </c>
      <c r="CC402" s="5" t="s">
        <v>108</v>
      </c>
      <c r="CD402" s="5" t="s">
        <v>108</v>
      </c>
      <c r="CE402" s="5" t="s">
        <v>108</v>
      </c>
      <c r="CF402" s="5" t="s">
        <v>108</v>
      </c>
      <c r="CG402" s="5" t="s">
        <v>108</v>
      </c>
      <c r="CH402" s="5" t="s">
        <v>108</v>
      </c>
      <c r="CI402" s="5" t="s">
        <v>108</v>
      </c>
      <c r="CJ402" s="5" t="s">
        <v>108</v>
      </c>
      <c r="CK402" s="5" t="s">
        <v>108</v>
      </c>
      <c r="CL402" s="5" t="s">
        <v>108</v>
      </c>
      <c r="CM402" s="5" t="s">
        <v>108</v>
      </c>
      <c r="CN402" s="5" t="s">
        <v>108</v>
      </c>
      <c r="CO402" s="5" t="s">
        <v>108</v>
      </c>
      <c r="CP402" s="5" t="s">
        <v>108</v>
      </c>
      <c r="CQ402" s="5" t="s">
        <v>108</v>
      </c>
      <c r="CR402" s="5" t="s">
        <v>108</v>
      </c>
      <c r="CS402" s="5" t="s">
        <v>3511</v>
      </c>
      <c r="CT402" s="26" t="s">
        <v>3512</v>
      </c>
      <c r="CU402" s="5" t="s">
        <v>108</v>
      </c>
      <c r="CV402" s="5" t="s">
        <v>108</v>
      </c>
      <c r="CW402" s="5" t="s">
        <v>108</v>
      </c>
      <c r="CX402" s="5" t="s">
        <v>108</v>
      </c>
      <c r="CY402" s="13" t="s">
        <v>3513</v>
      </c>
      <c r="CZ402" s="6"/>
      <c r="DA402" s="6"/>
      <c r="DB402" s="6"/>
      <c r="DC402" s="6"/>
      <c r="DD402" s="6"/>
      <c r="DE402" s="6"/>
      <c r="DF402" s="6"/>
      <c r="DG402" s="6"/>
      <c r="DH402" s="6"/>
      <c r="DI402" s="6"/>
    </row>
    <row r="403">
      <c r="A403" s="5" t="s">
        <v>103</v>
      </c>
      <c r="B403" s="5" t="s">
        <v>3472</v>
      </c>
      <c r="C403" s="5" t="s">
        <v>3514</v>
      </c>
      <c r="D403" s="5">
        <v>28381.0</v>
      </c>
      <c r="E403" s="5" t="s">
        <v>3515</v>
      </c>
      <c r="F403" s="5">
        <v>2010.0</v>
      </c>
      <c r="G403" s="5" t="s">
        <v>166</v>
      </c>
      <c r="H403" s="5">
        <v>15.0</v>
      </c>
      <c r="I403" s="5" t="s">
        <v>153</v>
      </c>
      <c r="J403" s="5" t="s">
        <v>127</v>
      </c>
      <c r="K403" s="5" t="s">
        <v>3504</v>
      </c>
      <c r="L403" s="5" t="s">
        <v>108</v>
      </c>
      <c r="M403" s="5" t="s">
        <v>3516</v>
      </c>
      <c r="N403" s="5">
        <v>2.0</v>
      </c>
      <c r="O403" s="26" t="s">
        <v>3517</v>
      </c>
      <c r="P403" s="5" t="s">
        <v>3518</v>
      </c>
      <c r="Q403" s="5" t="s">
        <v>3519</v>
      </c>
      <c r="R403" s="5" t="s">
        <v>3520</v>
      </c>
      <c r="S403" s="5" t="s">
        <v>3521</v>
      </c>
      <c r="T403" s="5">
        <v>35.956013</v>
      </c>
      <c r="U403" s="5">
        <v>-81.952694</v>
      </c>
      <c r="V403" s="6"/>
      <c r="W403" s="5">
        <v>3381.0</v>
      </c>
      <c r="X403" s="5">
        <v>200.0</v>
      </c>
      <c r="Y403" s="5" t="s">
        <v>108</v>
      </c>
      <c r="Z403" s="5" t="s">
        <v>108</v>
      </c>
      <c r="AA403" s="5" t="s">
        <v>159</v>
      </c>
      <c r="AB403" s="5">
        <v>18.0</v>
      </c>
      <c r="AC403" s="5" t="s">
        <v>2179</v>
      </c>
      <c r="AD403" s="5" t="s">
        <v>108</v>
      </c>
      <c r="AE403" s="5" t="s">
        <v>108</v>
      </c>
      <c r="AF403" s="5" t="s">
        <v>108</v>
      </c>
      <c r="AG403" s="5" t="s">
        <v>108</v>
      </c>
      <c r="AH403" s="5" t="s">
        <v>108</v>
      </c>
      <c r="AI403" s="28">
        <f t="shared" ref="AI403:AI406" si="105">CONVERT(AJ403, "ft", "m")</f>
        <v>137.16</v>
      </c>
      <c r="AJ403" s="22">
        <f>150*3</f>
        <v>450</v>
      </c>
      <c r="AK403" s="24">
        <f t="shared" ref="AK403:AK406" si="106">CONVERT(AJ403, "ft", "yd")</f>
        <v>150</v>
      </c>
      <c r="AL403" s="5" t="s">
        <v>108</v>
      </c>
      <c r="AM403" s="5">
        <v>2.0</v>
      </c>
      <c r="AN403" s="5" t="s">
        <v>108</v>
      </c>
      <c r="AO403" s="5" t="s">
        <v>108</v>
      </c>
      <c r="AP403" s="5" t="s">
        <v>108</v>
      </c>
      <c r="AQ403" s="5" t="s">
        <v>108</v>
      </c>
      <c r="AR403" s="5" t="s">
        <v>108</v>
      </c>
      <c r="AS403" s="5" t="s">
        <v>108</v>
      </c>
      <c r="AT403" s="5" t="s">
        <v>108</v>
      </c>
      <c r="AU403" s="5" t="s">
        <v>108</v>
      </c>
      <c r="AV403" s="5" t="s">
        <v>108</v>
      </c>
      <c r="AW403" s="5" t="s">
        <v>108</v>
      </c>
      <c r="AX403" s="5" t="s">
        <v>108</v>
      </c>
      <c r="AY403" s="5" t="s">
        <v>108</v>
      </c>
      <c r="AZ403" s="5" t="s">
        <v>108</v>
      </c>
      <c r="BA403" s="5" t="s">
        <v>108</v>
      </c>
      <c r="BB403" s="5" t="s">
        <v>108</v>
      </c>
      <c r="BC403" s="5" t="s">
        <v>108</v>
      </c>
      <c r="BD403" s="5" t="s">
        <v>108</v>
      </c>
      <c r="BE403" s="5" t="s">
        <v>108</v>
      </c>
      <c r="BF403" s="5" t="s">
        <v>108</v>
      </c>
      <c r="BG403" s="5" t="s">
        <v>108</v>
      </c>
      <c r="BH403" s="5" t="s">
        <v>108</v>
      </c>
      <c r="BI403" s="5" t="s">
        <v>108</v>
      </c>
      <c r="BJ403" s="5" t="s">
        <v>108</v>
      </c>
      <c r="BK403" s="5" t="s">
        <v>108</v>
      </c>
      <c r="BL403" s="5" t="s">
        <v>108</v>
      </c>
      <c r="BM403" s="5" t="s">
        <v>108</v>
      </c>
      <c r="BN403" s="5" t="s">
        <v>108</v>
      </c>
      <c r="BO403" s="5" t="s">
        <v>108</v>
      </c>
      <c r="BP403" s="5" t="s">
        <v>108</v>
      </c>
      <c r="BQ403" s="5" t="s">
        <v>108</v>
      </c>
      <c r="BR403" s="5" t="s">
        <v>108</v>
      </c>
      <c r="BS403" s="5" t="s">
        <v>108</v>
      </c>
      <c r="BT403" s="5" t="s">
        <v>108</v>
      </c>
      <c r="BU403" s="5" t="s">
        <v>3522</v>
      </c>
      <c r="BV403" s="5" t="s">
        <v>108</v>
      </c>
      <c r="BW403" s="5" t="s">
        <v>108</v>
      </c>
      <c r="BX403" s="5" t="s">
        <v>108</v>
      </c>
      <c r="BY403" s="10" t="s">
        <v>108</v>
      </c>
      <c r="BZ403" s="10" t="s">
        <v>108</v>
      </c>
      <c r="CA403" s="5" t="s">
        <v>3523</v>
      </c>
      <c r="CB403" s="5" t="s">
        <v>108</v>
      </c>
      <c r="CC403" s="5" t="s">
        <v>108</v>
      </c>
      <c r="CD403" s="5" t="s">
        <v>108</v>
      </c>
      <c r="CE403" s="5" t="s">
        <v>108</v>
      </c>
      <c r="CF403" s="5" t="s">
        <v>108</v>
      </c>
      <c r="CG403" s="5" t="s">
        <v>108</v>
      </c>
      <c r="CH403" s="5" t="s">
        <v>108</v>
      </c>
      <c r="CI403" s="5" t="s">
        <v>108</v>
      </c>
      <c r="CJ403" s="5" t="s">
        <v>108</v>
      </c>
      <c r="CK403" s="5" t="s">
        <v>108</v>
      </c>
      <c r="CL403" s="5" t="s">
        <v>108</v>
      </c>
      <c r="CM403" s="5" t="s">
        <v>108</v>
      </c>
      <c r="CN403" s="5" t="s">
        <v>108</v>
      </c>
      <c r="CO403" s="5" t="s">
        <v>108</v>
      </c>
      <c r="CP403" s="5" t="s">
        <v>108</v>
      </c>
      <c r="CQ403" s="5" t="s">
        <v>108</v>
      </c>
      <c r="CR403" s="5" t="s">
        <v>108</v>
      </c>
      <c r="CS403" s="5" t="s">
        <v>3524</v>
      </c>
      <c r="CT403" s="26" t="s">
        <v>3525</v>
      </c>
      <c r="CU403" s="5" t="s">
        <v>121</v>
      </c>
      <c r="CV403" s="5" t="s">
        <v>108</v>
      </c>
      <c r="CW403" s="5" t="s">
        <v>108</v>
      </c>
      <c r="CX403" s="5" t="s">
        <v>108</v>
      </c>
      <c r="CY403" s="13" t="s">
        <v>3526</v>
      </c>
      <c r="CZ403" s="6"/>
      <c r="DA403" s="6"/>
      <c r="DB403" s="6"/>
      <c r="DC403" s="6"/>
      <c r="DD403" s="6"/>
      <c r="DE403" s="6"/>
      <c r="DF403" s="6"/>
      <c r="DG403" s="6"/>
      <c r="DH403" s="6"/>
      <c r="DI403" s="6"/>
    </row>
    <row r="404">
      <c r="A404" s="5" t="s">
        <v>103</v>
      </c>
      <c r="B404" s="5" t="s">
        <v>3472</v>
      </c>
      <c r="C404" s="5" t="s">
        <v>3514</v>
      </c>
      <c r="D404" s="5">
        <v>29024.0</v>
      </c>
      <c r="E404" s="5" t="s">
        <v>3527</v>
      </c>
      <c r="F404" s="5">
        <v>2010.0</v>
      </c>
      <c r="G404" s="5" t="s">
        <v>244</v>
      </c>
      <c r="H404" s="5">
        <v>9.0</v>
      </c>
      <c r="I404" s="5" t="s">
        <v>139</v>
      </c>
      <c r="J404" s="5" t="s">
        <v>110</v>
      </c>
      <c r="K404" s="5" t="s">
        <v>111</v>
      </c>
      <c r="L404" s="5" t="s">
        <v>108</v>
      </c>
      <c r="M404" s="5" t="s">
        <v>140</v>
      </c>
      <c r="N404" s="5">
        <v>1.0</v>
      </c>
      <c r="O404" s="26" t="s">
        <v>3528</v>
      </c>
      <c r="P404" s="5" t="s">
        <v>108</v>
      </c>
      <c r="Q404" s="5" t="s">
        <v>3529</v>
      </c>
      <c r="R404" s="5" t="s">
        <v>3530</v>
      </c>
      <c r="S404" s="5" t="s">
        <v>3531</v>
      </c>
      <c r="T404" s="5">
        <v>35.973069</v>
      </c>
      <c r="U404" s="5">
        <v>-81.937028</v>
      </c>
      <c r="V404" s="6"/>
      <c r="W404" s="5">
        <v>3216.0</v>
      </c>
      <c r="X404" s="5">
        <v>1530.0</v>
      </c>
      <c r="Y404" s="5" t="s">
        <v>108</v>
      </c>
      <c r="Z404" s="5" t="s">
        <v>170</v>
      </c>
      <c r="AA404" s="5" t="s">
        <v>159</v>
      </c>
      <c r="AB404" s="5">
        <v>13.0</v>
      </c>
      <c r="AC404" s="5" t="s">
        <v>3532</v>
      </c>
      <c r="AD404" s="5" t="s">
        <v>108</v>
      </c>
      <c r="AE404" s="5" t="s">
        <v>108</v>
      </c>
      <c r="AF404" s="5" t="s">
        <v>108</v>
      </c>
      <c r="AG404" s="5" t="s">
        <v>108</v>
      </c>
      <c r="AH404" s="6">
        <f>(5+8)/2</f>
        <v>6.5</v>
      </c>
      <c r="AI404" s="28">
        <f t="shared" si="105"/>
        <v>30.48</v>
      </c>
      <c r="AJ404" s="22">
        <v>100.0</v>
      </c>
      <c r="AK404" s="24">
        <f t="shared" si="106"/>
        <v>33.33333333</v>
      </c>
      <c r="AL404" s="5" t="s">
        <v>108</v>
      </c>
      <c r="AM404" s="5">
        <v>1.0</v>
      </c>
      <c r="AN404" s="5">
        <v>7.0</v>
      </c>
      <c r="AO404" s="5" t="s">
        <v>108</v>
      </c>
      <c r="AP404" s="5" t="s">
        <v>108</v>
      </c>
      <c r="AQ404" s="5" t="s">
        <v>108</v>
      </c>
      <c r="AR404" s="5" t="s">
        <v>108</v>
      </c>
      <c r="AS404" s="5" t="s">
        <v>108</v>
      </c>
      <c r="AT404" s="5" t="s">
        <v>108</v>
      </c>
      <c r="AU404" s="5" t="s">
        <v>108</v>
      </c>
      <c r="AV404" s="5" t="s">
        <v>108</v>
      </c>
      <c r="AW404" s="5" t="s">
        <v>456</v>
      </c>
      <c r="AX404" s="5" t="s">
        <v>108</v>
      </c>
      <c r="AY404" s="5" t="s">
        <v>108</v>
      </c>
      <c r="AZ404" s="5" t="s">
        <v>108</v>
      </c>
      <c r="BA404" s="5" t="s">
        <v>108</v>
      </c>
      <c r="BB404" s="5" t="s">
        <v>108</v>
      </c>
      <c r="BC404" s="5" t="s">
        <v>108</v>
      </c>
      <c r="BD404" s="5" t="s">
        <v>108</v>
      </c>
      <c r="BE404" s="5" t="s">
        <v>108</v>
      </c>
      <c r="BF404" s="5" t="s">
        <v>108</v>
      </c>
      <c r="BG404" s="5" t="s">
        <v>108</v>
      </c>
      <c r="BH404" s="5" t="s">
        <v>108</v>
      </c>
      <c r="BI404" s="5" t="s">
        <v>108</v>
      </c>
      <c r="BJ404" s="5" t="s">
        <v>108</v>
      </c>
      <c r="BK404" s="5" t="s">
        <v>108</v>
      </c>
      <c r="BL404" s="5" t="s">
        <v>754</v>
      </c>
      <c r="BM404" s="5" t="s">
        <v>659</v>
      </c>
      <c r="BN404" s="5" t="s">
        <v>108</v>
      </c>
      <c r="BO404" s="5" t="s">
        <v>108</v>
      </c>
      <c r="BP404" s="5" t="s">
        <v>755</v>
      </c>
      <c r="BQ404" s="5" t="s">
        <v>108</v>
      </c>
      <c r="BR404" s="5" t="s">
        <v>108</v>
      </c>
      <c r="BS404" s="5" t="s">
        <v>1387</v>
      </c>
      <c r="BT404" s="5" t="s">
        <v>108</v>
      </c>
      <c r="BU404" s="5" t="s">
        <v>3533</v>
      </c>
      <c r="BV404" s="5" t="s">
        <v>108</v>
      </c>
      <c r="BW404" s="5" t="s">
        <v>3534</v>
      </c>
      <c r="BX404" s="5" t="s">
        <v>122</v>
      </c>
      <c r="BY404" s="10" t="s">
        <v>108</v>
      </c>
      <c r="BZ404" s="10" t="s">
        <v>108</v>
      </c>
      <c r="CA404" s="5" t="s">
        <v>108</v>
      </c>
      <c r="CB404" s="5" t="s">
        <v>108</v>
      </c>
      <c r="CC404" s="5" t="s">
        <v>108</v>
      </c>
      <c r="CD404" s="5" t="s">
        <v>108</v>
      </c>
      <c r="CE404" s="5" t="s">
        <v>108</v>
      </c>
      <c r="CF404" s="5" t="s">
        <v>108</v>
      </c>
      <c r="CG404" s="5" t="s">
        <v>108</v>
      </c>
      <c r="CH404" s="5" t="s">
        <v>108</v>
      </c>
      <c r="CI404" s="5" t="s">
        <v>108</v>
      </c>
      <c r="CJ404" s="5" t="s">
        <v>108</v>
      </c>
      <c r="CK404" s="5" t="s">
        <v>108</v>
      </c>
      <c r="CL404" s="5" t="s">
        <v>108</v>
      </c>
      <c r="CM404" s="5" t="s">
        <v>108</v>
      </c>
      <c r="CN404" s="5" t="s">
        <v>108</v>
      </c>
      <c r="CO404" s="5" t="s">
        <v>108</v>
      </c>
      <c r="CP404" s="5" t="s">
        <v>108</v>
      </c>
      <c r="CQ404" s="5" t="s">
        <v>108</v>
      </c>
      <c r="CR404" s="5" t="s">
        <v>108</v>
      </c>
      <c r="CS404" s="5" t="s">
        <v>108</v>
      </c>
      <c r="CT404" s="26" t="s">
        <v>3535</v>
      </c>
      <c r="CU404" s="5" t="s">
        <v>121</v>
      </c>
      <c r="CV404" s="5" t="s">
        <v>108</v>
      </c>
      <c r="CW404" s="5" t="s">
        <v>3536</v>
      </c>
      <c r="CX404" s="5" t="s">
        <v>108</v>
      </c>
      <c r="CY404" s="13" t="s">
        <v>3537</v>
      </c>
      <c r="CZ404" s="6"/>
      <c r="DA404" s="6"/>
      <c r="DB404" s="6"/>
      <c r="DC404" s="6"/>
      <c r="DD404" s="6"/>
      <c r="DE404" s="6"/>
      <c r="DF404" s="6"/>
      <c r="DG404" s="6"/>
      <c r="DH404" s="6"/>
      <c r="DI404" s="6"/>
    </row>
    <row r="405">
      <c r="A405" s="5" t="s">
        <v>103</v>
      </c>
      <c r="B405" s="5" t="s">
        <v>3472</v>
      </c>
      <c r="C405" s="5" t="s">
        <v>3538</v>
      </c>
      <c r="D405" s="5">
        <v>13663.0</v>
      </c>
      <c r="E405" s="5" t="s">
        <v>3539</v>
      </c>
      <c r="F405" s="5">
        <v>1989.0</v>
      </c>
      <c r="G405" s="5" t="s">
        <v>244</v>
      </c>
      <c r="H405" s="5" t="s">
        <v>108</v>
      </c>
      <c r="I405" s="5" t="s">
        <v>139</v>
      </c>
      <c r="J405" s="5" t="s">
        <v>110</v>
      </c>
      <c r="K405" s="5" t="s">
        <v>111</v>
      </c>
      <c r="L405" s="5" t="s">
        <v>202</v>
      </c>
      <c r="M405" s="5" t="s">
        <v>140</v>
      </c>
      <c r="N405" s="5">
        <v>2.0</v>
      </c>
      <c r="O405" s="26" t="s">
        <v>3540</v>
      </c>
      <c r="P405" s="5" t="s">
        <v>3541</v>
      </c>
      <c r="Q405" s="5" t="s">
        <v>3542</v>
      </c>
      <c r="R405" s="5" t="s">
        <v>108</v>
      </c>
      <c r="S405" s="5" t="s">
        <v>3543</v>
      </c>
      <c r="T405" s="5" t="s">
        <v>108</v>
      </c>
      <c r="U405" s="5" t="s">
        <v>108</v>
      </c>
      <c r="V405" s="6"/>
      <c r="W405" s="5" t="s">
        <v>108</v>
      </c>
      <c r="X405" s="5">
        <v>647.0</v>
      </c>
      <c r="Y405" s="5" t="s">
        <v>108</v>
      </c>
      <c r="Z405" s="5" t="s">
        <v>170</v>
      </c>
      <c r="AA405" s="5" t="s">
        <v>108</v>
      </c>
      <c r="AB405" s="5" t="s">
        <v>108</v>
      </c>
      <c r="AC405" s="5" t="s">
        <v>265</v>
      </c>
      <c r="AD405" s="5" t="s">
        <v>3544</v>
      </c>
      <c r="AE405" s="5" t="s">
        <v>108</v>
      </c>
      <c r="AF405" s="5" t="s">
        <v>108</v>
      </c>
      <c r="AG405" s="5" t="s">
        <v>108</v>
      </c>
      <c r="AH405" s="5">
        <v>10.0</v>
      </c>
      <c r="AI405" s="28">
        <f t="shared" si="105"/>
        <v>45.72</v>
      </c>
      <c r="AJ405" s="22">
        <v>150.0</v>
      </c>
      <c r="AK405" s="24">
        <f t="shared" si="106"/>
        <v>50</v>
      </c>
      <c r="AL405" s="5" t="s">
        <v>108</v>
      </c>
      <c r="AM405" s="5">
        <v>1.0</v>
      </c>
      <c r="AN405" s="5" t="s">
        <v>108</v>
      </c>
      <c r="AO405" s="5" t="s">
        <v>108</v>
      </c>
      <c r="AP405" s="5" t="s">
        <v>108</v>
      </c>
      <c r="AQ405" s="5" t="s">
        <v>108</v>
      </c>
      <c r="AR405" s="5" t="s">
        <v>108</v>
      </c>
      <c r="AS405" s="5" t="s">
        <v>108</v>
      </c>
      <c r="AT405" s="5" t="s">
        <v>108</v>
      </c>
      <c r="AU405" s="5" t="s">
        <v>108</v>
      </c>
      <c r="AV405" s="5" t="s">
        <v>108</v>
      </c>
      <c r="AW405" s="5" t="s">
        <v>289</v>
      </c>
      <c r="AX405" s="5" t="s">
        <v>108</v>
      </c>
      <c r="AY405" s="5" t="s">
        <v>108</v>
      </c>
      <c r="AZ405" s="5" t="s">
        <v>108</v>
      </c>
      <c r="BA405" s="5" t="s">
        <v>3545</v>
      </c>
      <c r="BB405" s="5" t="s">
        <v>561</v>
      </c>
      <c r="BC405" s="5" t="s">
        <v>108</v>
      </c>
      <c r="BD405" s="5" t="s">
        <v>742</v>
      </c>
      <c r="BE405" s="5" t="s">
        <v>108</v>
      </c>
      <c r="BF405" s="5" t="s">
        <v>121</v>
      </c>
      <c r="BG405" s="5" t="s">
        <v>121</v>
      </c>
      <c r="BH405" s="5" t="s">
        <v>108</v>
      </c>
      <c r="BI405" s="5" t="s">
        <v>309</v>
      </c>
      <c r="BJ405" s="5" t="s">
        <v>983</v>
      </c>
      <c r="BK405" s="5" t="s">
        <v>108</v>
      </c>
      <c r="BL405" s="5" t="s">
        <v>108</v>
      </c>
      <c r="BM405" s="5" t="s">
        <v>108</v>
      </c>
      <c r="BN405" s="5" t="s">
        <v>108</v>
      </c>
      <c r="BO405" s="5" t="s">
        <v>108</v>
      </c>
      <c r="BP405" s="5" t="s">
        <v>108</v>
      </c>
      <c r="BQ405" s="5" t="s">
        <v>108</v>
      </c>
      <c r="BR405" s="5" t="s">
        <v>108</v>
      </c>
      <c r="BS405" s="5" t="s">
        <v>3546</v>
      </c>
      <c r="BT405" s="5" t="s">
        <v>108</v>
      </c>
      <c r="BU405" s="5" t="s">
        <v>3547</v>
      </c>
      <c r="BV405" s="5" t="s">
        <v>108</v>
      </c>
      <c r="BW405" s="5" t="s">
        <v>1528</v>
      </c>
      <c r="BX405" s="5" t="s">
        <v>122</v>
      </c>
      <c r="BY405" s="10" t="s">
        <v>108</v>
      </c>
      <c r="BZ405" s="10" t="s">
        <v>108</v>
      </c>
      <c r="CA405" s="5" t="s">
        <v>1083</v>
      </c>
      <c r="CB405" s="5" t="s">
        <v>108</v>
      </c>
      <c r="CC405" s="5" t="s">
        <v>108</v>
      </c>
      <c r="CD405" s="5" t="s">
        <v>108</v>
      </c>
      <c r="CE405" s="5" t="s">
        <v>108</v>
      </c>
      <c r="CF405" s="5" t="s">
        <v>108</v>
      </c>
      <c r="CG405" s="5" t="s">
        <v>108</v>
      </c>
      <c r="CH405" s="5" t="s">
        <v>108</v>
      </c>
      <c r="CI405" s="5" t="s">
        <v>108</v>
      </c>
      <c r="CJ405" s="5" t="s">
        <v>108</v>
      </c>
      <c r="CK405" s="5" t="s">
        <v>108</v>
      </c>
      <c r="CL405" s="5" t="s">
        <v>108</v>
      </c>
      <c r="CM405" s="5" t="s">
        <v>108</v>
      </c>
      <c r="CN405" s="5" t="s">
        <v>108</v>
      </c>
      <c r="CO405" s="5" t="s">
        <v>108</v>
      </c>
      <c r="CP405" s="5" t="s">
        <v>108</v>
      </c>
      <c r="CQ405" s="5" t="s">
        <v>108</v>
      </c>
      <c r="CR405" s="5" t="s">
        <v>108</v>
      </c>
      <c r="CS405" s="5" t="s">
        <v>108</v>
      </c>
      <c r="CT405" s="26" t="s">
        <v>3548</v>
      </c>
      <c r="CU405" s="5" t="s">
        <v>108</v>
      </c>
      <c r="CV405" s="5" t="s">
        <v>108</v>
      </c>
      <c r="CW405" s="5" t="s">
        <v>108</v>
      </c>
      <c r="CX405" s="5" t="s">
        <v>108</v>
      </c>
      <c r="CY405" s="13" t="s">
        <v>3549</v>
      </c>
      <c r="CZ405" s="6"/>
      <c r="DA405" s="6"/>
      <c r="DB405" s="6"/>
      <c r="DC405" s="6"/>
      <c r="DD405" s="6"/>
      <c r="DE405" s="6"/>
      <c r="DF405" s="6"/>
      <c r="DG405" s="6"/>
      <c r="DH405" s="6"/>
      <c r="DI405" s="6"/>
    </row>
    <row r="406">
      <c r="A406" s="5" t="s">
        <v>103</v>
      </c>
      <c r="B406" s="5" t="s">
        <v>3472</v>
      </c>
      <c r="C406" s="5" t="s">
        <v>3550</v>
      </c>
      <c r="D406" s="5">
        <v>9218.0</v>
      </c>
      <c r="E406" s="5" t="s">
        <v>108</v>
      </c>
      <c r="F406" s="5">
        <v>1986.0</v>
      </c>
      <c r="G406" s="5" t="s">
        <v>138</v>
      </c>
      <c r="H406" s="5" t="s">
        <v>108</v>
      </c>
      <c r="I406" s="5" t="s">
        <v>139</v>
      </c>
      <c r="J406" s="5" t="s">
        <v>127</v>
      </c>
      <c r="K406" s="5" t="s">
        <v>111</v>
      </c>
      <c r="L406" s="5" t="s">
        <v>108</v>
      </c>
      <c r="M406" s="5" t="s">
        <v>269</v>
      </c>
      <c r="N406" s="5">
        <v>1.0</v>
      </c>
      <c r="O406" s="26" t="s">
        <v>3551</v>
      </c>
      <c r="P406" s="5" t="s">
        <v>108</v>
      </c>
      <c r="Q406" s="5" t="s">
        <v>3552</v>
      </c>
      <c r="R406" s="5" t="s">
        <v>108</v>
      </c>
      <c r="S406" s="5" t="s">
        <v>3553</v>
      </c>
      <c r="T406" s="5" t="s">
        <v>108</v>
      </c>
      <c r="U406" s="5" t="s">
        <v>108</v>
      </c>
      <c r="V406" s="6"/>
      <c r="W406" s="5" t="s">
        <v>108</v>
      </c>
      <c r="X406" s="5">
        <v>1907.0</v>
      </c>
      <c r="Y406" s="5" t="s">
        <v>108</v>
      </c>
      <c r="Z406" s="5" t="s">
        <v>810</v>
      </c>
      <c r="AA406" s="5" t="s">
        <v>108</v>
      </c>
      <c r="AB406" s="5" t="s">
        <v>108</v>
      </c>
      <c r="AC406" s="5" t="s">
        <v>3554</v>
      </c>
      <c r="AD406" s="5" t="s">
        <v>108</v>
      </c>
      <c r="AE406" s="5" t="s">
        <v>108</v>
      </c>
      <c r="AF406" s="5" t="s">
        <v>108</v>
      </c>
      <c r="AG406" s="5" t="s">
        <v>108</v>
      </c>
      <c r="AH406" s="6">
        <f>(25+30)/2</f>
        <v>27.5</v>
      </c>
      <c r="AI406" s="28">
        <f t="shared" si="105"/>
        <v>6.096</v>
      </c>
      <c r="AJ406" s="22">
        <v>20.0</v>
      </c>
      <c r="AK406" s="24">
        <f t="shared" si="106"/>
        <v>6.666666667</v>
      </c>
      <c r="AL406" s="5" t="s">
        <v>108</v>
      </c>
      <c r="AM406" s="5">
        <v>1.0</v>
      </c>
      <c r="AN406" s="5">
        <v>7.0</v>
      </c>
      <c r="AO406" s="5" t="s">
        <v>108</v>
      </c>
      <c r="AP406" s="5" t="s">
        <v>108</v>
      </c>
      <c r="AQ406" s="5" t="s">
        <v>108</v>
      </c>
      <c r="AR406" s="5" t="s">
        <v>108</v>
      </c>
      <c r="AS406" s="5" t="s">
        <v>108</v>
      </c>
      <c r="AT406" s="5">
        <v>450.0</v>
      </c>
      <c r="AU406" s="5" t="s">
        <v>108</v>
      </c>
      <c r="AV406" s="5" t="s">
        <v>108</v>
      </c>
      <c r="AW406" s="5" t="s">
        <v>308</v>
      </c>
      <c r="AX406" s="5" t="s">
        <v>108</v>
      </c>
      <c r="AY406" s="5" t="s">
        <v>108</v>
      </c>
      <c r="AZ406" s="5" t="s">
        <v>108</v>
      </c>
      <c r="BA406" s="5" t="s">
        <v>108</v>
      </c>
      <c r="BB406" s="5" t="s">
        <v>108</v>
      </c>
      <c r="BC406" s="5" t="s">
        <v>108</v>
      </c>
      <c r="BD406" s="5" t="s">
        <v>108</v>
      </c>
      <c r="BE406" s="5" t="s">
        <v>108</v>
      </c>
      <c r="BF406" s="5" t="s">
        <v>108</v>
      </c>
      <c r="BG406" s="5" t="s">
        <v>108</v>
      </c>
      <c r="BH406" s="5" t="s">
        <v>108</v>
      </c>
      <c r="BI406" s="5" t="s">
        <v>108</v>
      </c>
      <c r="BJ406" s="5" t="s">
        <v>108</v>
      </c>
      <c r="BK406" s="5" t="s">
        <v>108</v>
      </c>
      <c r="BL406" s="5" t="s">
        <v>108</v>
      </c>
      <c r="BM406" s="5" t="s">
        <v>659</v>
      </c>
      <c r="BN406" s="5" t="s">
        <v>108</v>
      </c>
      <c r="BO406" s="5" t="s">
        <v>108</v>
      </c>
      <c r="BP406" s="5" t="s">
        <v>108</v>
      </c>
      <c r="BQ406" s="5" t="s">
        <v>108</v>
      </c>
      <c r="BR406" s="5" t="s">
        <v>108</v>
      </c>
      <c r="BS406" s="5" t="s">
        <v>3555</v>
      </c>
      <c r="BT406" s="5" t="s">
        <v>108</v>
      </c>
      <c r="BU406" s="5" t="s">
        <v>3556</v>
      </c>
      <c r="BV406" s="5" t="s">
        <v>108</v>
      </c>
      <c r="BW406" s="5" t="s">
        <v>108</v>
      </c>
      <c r="BX406" s="5" t="s">
        <v>122</v>
      </c>
      <c r="BY406" s="10" t="s">
        <v>108</v>
      </c>
      <c r="BZ406" s="10" t="s">
        <v>108</v>
      </c>
      <c r="CA406" s="5" t="s">
        <v>108</v>
      </c>
      <c r="CB406" s="5" t="s">
        <v>108</v>
      </c>
      <c r="CC406" s="5" t="s">
        <v>108</v>
      </c>
      <c r="CD406" s="5" t="s">
        <v>108</v>
      </c>
      <c r="CE406" s="5" t="s">
        <v>108</v>
      </c>
      <c r="CF406" s="5" t="s">
        <v>108</v>
      </c>
      <c r="CG406" s="5" t="s">
        <v>108</v>
      </c>
      <c r="CH406" s="5" t="s">
        <v>108</v>
      </c>
      <c r="CI406" s="5" t="s">
        <v>108</v>
      </c>
      <c r="CJ406" s="5" t="s">
        <v>108</v>
      </c>
      <c r="CK406" s="5" t="s">
        <v>108</v>
      </c>
      <c r="CL406" s="5" t="s">
        <v>108</v>
      </c>
      <c r="CM406" s="5" t="s">
        <v>108</v>
      </c>
      <c r="CN406" s="5" t="s">
        <v>108</v>
      </c>
      <c r="CO406" s="5" t="s">
        <v>108</v>
      </c>
      <c r="CP406" s="5" t="s">
        <v>108</v>
      </c>
      <c r="CQ406" s="5" t="s">
        <v>108</v>
      </c>
      <c r="CR406" s="5" t="s">
        <v>108</v>
      </c>
      <c r="CS406" s="5" t="s">
        <v>108</v>
      </c>
      <c r="CT406" s="26" t="s">
        <v>3557</v>
      </c>
      <c r="CU406" s="5" t="s">
        <v>108</v>
      </c>
      <c r="CV406" s="5" t="s">
        <v>108</v>
      </c>
      <c r="CW406" s="5" t="s">
        <v>108</v>
      </c>
      <c r="CX406" s="5" t="s">
        <v>108</v>
      </c>
      <c r="CY406" s="13" t="s">
        <v>3558</v>
      </c>
      <c r="CZ406" s="6"/>
      <c r="DA406" s="6"/>
      <c r="DB406" s="6"/>
      <c r="DC406" s="6"/>
      <c r="DD406" s="6"/>
      <c r="DE406" s="6"/>
      <c r="DF406" s="6"/>
      <c r="DG406" s="6"/>
      <c r="DH406" s="6"/>
      <c r="DI406" s="6"/>
    </row>
    <row r="407">
      <c r="A407" s="5" t="s">
        <v>103</v>
      </c>
      <c r="B407" s="5" t="s">
        <v>3472</v>
      </c>
      <c r="C407" s="5" t="s">
        <v>3550</v>
      </c>
      <c r="D407" s="5">
        <v>15108.0</v>
      </c>
      <c r="E407" s="5" t="s">
        <v>3539</v>
      </c>
      <c r="F407" s="5">
        <v>1991.0</v>
      </c>
      <c r="G407" s="5" t="s">
        <v>244</v>
      </c>
      <c r="H407" s="5">
        <v>17.0</v>
      </c>
      <c r="I407" s="5" t="s">
        <v>139</v>
      </c>
      <c r="J407" s="5" t="s">
        <v>127</v>
      </c>
      <c r="K407" s="5" t="s">
        <v>111</v>
      </c>
      <c r="L407" s="5" t="s">
        <v>108</v>
      </c>
      <c r="M407" s="5" t="s">
        <v>3559</v>
      </c>
      <c r="N407" s="5">
        <v>1.0</v>
      </c>
      <c r="O407" s="26" t="s">
        <v>3560</v>
      </c>
      <c r="P407" s="5" t="s">
        <v>3561</v>
      </c>
      <c r="Q407" s="5" t="s">
        <v>3562</v>
      </c>
      <c r="R407" s="5" t="s">
        <v>478</v>
      </c>
      <c r="S407" s="5" t="s">
        <v>3562</v>
      </c>
      <c r="T407" s="5" t="s">
        <v>108</v>
      </c>
      <c r="U407" s="5" t="s">
        <v>108</v>
      </c>
      <c r="V407" s="6"/>
      <c r="W407" s="5" t="s">
        <v>108</v>
      </c>
      <c r="X407" s="5">
        <v>1907.0</v>
      </c>
      <c r="Y407" s="5" t="s">
        <v>108</v>
      </c>
      <c r="Z407" s="5" t="s">
        <v>170</v>
      </c>
      <c r="AA407" s="5" t="s">
        <v>144</v>
      </c>
      <c r="AB407" s="5">
        <v>77.0</v>
      </c>
      <c r="AC407" s="5" t="s">
        <v>3563</v>
      </c>
      <c r="AD407" s="5" t="s">
        <v>108</v>
      </c>
      <c r="AE407" s="5" t="s">
        <v>108</v>
      </c>
      <c r="AF407" s="5" t="s">
        <v>108</v>
      </c>
      <c r="AG407" s="5" t="s">
        <v>108</v>
      </c>
      <c r="AH407" s="5" t="s">
        <v>108</v>
      </c>
      <c r="AI407" s="15" t="s">
        <v>108</v>
      </c>
      <c r="AJ407" s="22" t="s">
        <v>108</v>
      </c>
      <c r="AK407" s="25" t="s">
        <v>108</v>
      </c>
      <c r="AL407" s="5" t="s">
        <v>108</v>
      </c>
      <c r="AM407" s="5">
        <v>1.0</v>
      </c>
      <c r="AN407" s="5">
        <v>7.0</v>
      </c>
      <c r="AO407" s="5" t="s">
        <v>108</v>
      </c>
      <c r="AP407" s="5" t="s">
        <v>108</v>
      </c>
      <c r="AQ407" s="5" t="s">
        <v>108</v>
      </c>
      <c r="AR407" s="5" t="s">
        <v>108</v>
      </c>
      <c r="AS407" s="5" t="s">
        <v>108</v>
      </c>
      <c r="AT407" s="5" t="s">
        <v>108</v>
      </c>
      <c r="AU407" s="5" t="s">
        <v>108</v>
      </c>
      <c r="AV407" s="5" t="s">
        <v>108</v>
      </c>
      <c r="AW407" s="5" t="s">
        <v>173</v>
      </c>
      <c r="AX407" s="5" t="s">
        <v>108</v>
      </c>
      <c r="AY407" s="5" t="s">
        <v>108</v>
      </c>
      <c r="AZ407" s="5" t="s">
        <v>108</v>
      </c>
      <c r="BA407" s="5" t="s">
        <v>108</v>
      </c>
      <c r="BB407" s="5" t="s">
        <v>108</v>
      </c>
      <c r="BC407" s="5" t="s">
        <v>108</v>
      </c>
      <c r="BD407" s="5" t="s">
        <v>108</v>
      </c>
      <c r="BE407" s="5" t="s">
        <v>108</v>
      </c>
      <c r="BF407" s="5" t="s">
        <v>108</v>
      </c>
      <c r="BG407" s="5" t="s">
        <v>108</v>
      </c>
      <c r="BH407" s="5" t="s">
        <v>108</v>
      </c>
      <c r="BI407" s="5" t="s">
        <v>108</v>
      </c>
      <c r="BJ407" s="5" t="s">
        <v>108</v>
      </c>
      <c r="BK407" s="5" t="s">
        <v>108</v>
      </c>
      <c r="BL407" s="5" t="s">
        <v>108</v>
      </c>
      <c r="BM407" s="5" t="s">
        <v>108</v>
      </c>
      <c r="BN407" s="5" t="s">
        <v>108</v>
      </c>
      <c r="BO407" s="5" t="s">
        <v>108</v>
      </c>
      <c r="BP407" s="5" t="s">
        <v>108</v>
      </c>
      <c r="BQ407" s="5" t="s">
        <v>690</v>
      </c>
      <c r="BR407" s="5" t="s">
        <v>108</v>
      </c>
      <c r="BS407" s="5" t="s">
        <v>3564</v>
      </c>
      <c r="BT407" s="5" t="s">
        <v>108</v>
      </c>
      <c r="BU407" s="5" t="s">
        <v>3565</v>
      </c>
      <c r="BV407" s="5" t="s">
        <v>108</v>
      </c>
      <c r="BW407" s="5" t="s">
        <v>3566</v>
      </c>
      <c r="BX407" s="5" t="s">
        <v>122</v>
      </c>
      <c r="BY407" s="10" t="s">
        <v>108</v>
      </c>
      <c r="BZ407" s="5" t="s">
        <v>121</v>
      </c>
      <c r="CA407" s="5" t="s">
        <v>108</v>
      </c>
      <c r="CB407" s="5" t="s">
        <v>108</v>
      </c>
      <c r="CC407" s="5" t="s">
        <v>108</v>
      </c>
      <c r="CD407" s="5" t="s">
        <v>108</v>
      </c>
      <c r="CE407" s="5" t="s">
        <v>108</v>
      </c>
      <c r="CF407" s="5" t="s">
        <v>108</v>
      </c>
      <c r="CG407" s="5" t="s">
        <v>108</v>
      </c>
      <c r="CH407" s="5" t="s">
        <v>108</v>
      </c>
      <c r="CI407" s="5" t="s">
        <v>108</v>
      </c>
      <c r="CJ407" s="5" t="s">
        <v>108</v>
      </c>
      <c r="CK407" s="5" t="s">
        <v>108</v>
      </c>
      <c r="CL407" s="5" t="s">
        <v>108</v>
      </c>
      <c r="CM407" s="5" t="s">
        <v>108</v>
      </c>
      <c r="CN407" s="5" t="s">
        <v>108</v>
      </c>
      <c r="CO407" s="5" t="s">
        <v>108</v>
      </c>
      <c r="CP407" s="5" t="s">
        <v>108</v>
      </c>
      <c r="CQ407" s="5" t="s">
        <v>108</v>
      </c>
      <c r="CR407" s="5" t="s">
        <v>108</v>
      </c>
      <c r="CS407" s="5" t="s">
        <v>108</v>
      </c>
      <c r="CT407" s="26" t="s">
        <v>3567</v>
      </c>
      <c r="CU407" s="5" t="s">
        <v>108</v>
      </c>
      <c r="CV407" s="5" t="s">
        <v>108</v>
      </c>
      <c r="CW407" s="5" t="s">
        <v>108</v>
      </c>
      <c r="CX407" s="5" t="s">
        <v>108</v>
      </c>
      <c r="CY407" s="13" t="s">
        <v>3568</v>
      </c>
      <c r="CZ407" s="6"/>
      <c r="DA407" s="6"/>
      <c r="DB407" s="6"/>
      <c r="DC407" s="6"/>
      <c r="DD407" s="6"/>
      <c r="DE407" s="6"/>
      <c r="DF407" s="6"/>
      <c r="DG407" s="6"/>
      <c r="DH407" s="6"/>
      <c r="DI407" s="6"/>
    </row>
    <row r="408">
      <c r="A408" s="5" t="s">
        <v>103</v>
      </c>
      <c r="B408" s="5" t="s">
        <v>3472</v>
      </c>
      <c r="C408" s="5" t="s">
        <v>3550</v>
      </c>
      <c r="D408" s="5">
        <v>69464.0</v>
      </c>
      <c r="E408" s="5" t="s">
        <v>3569</v>
      </c>
      <c r="F408" s="5">
        <v>2016.0</v>
      </c>
      <c r="G408" s="5" t="s">
        <v>166</v>
      </c>
      <c r="H408" s="5">
        <v>15.0</v>
      </c>
      <c r="I408" s="5" t="s">
        <v>153</v>
      </c>
      <c r="J408" s="5" t="s">
        <v>127</v>
      </c>
      <c r="K408" s="5" t="s">
        <v>3570</v>
      </c>
      <c r="L408" s="5" t="s">
        <v>108</v>
      </c>
      <c r="M408" s="5" t="s">
        <v>375</v>
      </c>
      <c r="N408" s="5">
        <v>1.0</v>
      </c>
      <c r="O408" s="26" t="s">
        <v>3571</v>
      </c>
      <c r="P408" s="5" t="s">
        <v>3572</v>
      </c>
      <c r="Q408" s="5" t="s">
        <v>3573</v>
      </c>
      <c r="R408" s="5" t="s">
        <v>3574</v>
      </c>
      <c r="S408" s="5" t="s">
        <v>3553</v>
      </c>
      <c r="T408" s="5" t="s">
        <v>108</v>
      </c>
      <c r="U408" s="5" t="s">
        <v>108</v>
      </c>
      <c r="V408" s="6"/>
      <c r="W408" s="5" t="s">
        <v>108</v>
      </c>
      <c r="X408" s="5">
        <v>1000.0</v>
      </c>
      <c r="Y408" s="5" t="s">
        <v>108</v>
      </c>
      <c r="Z408" s="5" t="s">
        <v>108</v>
      </c>
      <c r="AA408" s="5" t="s">
        <v>144</v>
      </c>
      <c r="AB408" s="5">
        <v>78.0</v>
      </c>
      <c r="AC408" s="5" t="s">
        <v>480</v>
      </c>
      <c r="AD408" s="5" t="s">
        <v>108</v>
      </c>
      <c r="AE408" s="5" t="s">
        <v>108</v>
      </c>
      <c r="AF408" s="5" t="s">
        <v>108</v>
      </c>
      <c r="AG408" s="5" t="s">
        <v>108</v>
      </c>
      <c r="AH408" s="5">
        <v>2.0</v>
      </c>
      <c r="AI408" s="28">
        <f>CONVERT(AJ408, "ft", "m")</f>
        <v>25.146</v>
      </c>
      <c r="AJ408" s="22">
        <f>27.5*3</f>
        <v>82.5</v>
      </c>
      <c r="AK408" s="24">
        <f>CONVERT(AJ408, "ft", "yd")</f>
        <v>27.5</v>
      </c>
      <c r="AL408" s="5" t="s">
        <v>108</v>
      </c>
      <c r="AM408" s="5" t="s">
        <v>108</v>
      </c>
      <c r="AN408" s="5" t="s">
        <v>108</v>
      </c>
      <c r="AO408" s="5" t="s">
        <v>108</v>
      </c>
      <c r="AP408" s="5" t="s">
        <v>108</v>
      </c>
      <c r="AQ408" s="5" t="s">
        <v>108</v>
      </c>
      <c r="AR408" s="5" t="s">
        <v>108</v>
      </c>
      <c r="AS408" s="5" t="s">
        <v>108</v>
      </c>
      <c r="AT408" s="5" t="s">
        <v>108</v>
      </c>
      <c r="AU408" s="5" t="s">
        <v>108</v>
      </c>
      <c r="AV408" s="5" t="s">
        <v>108</v>
      </c>
      <c r="AW408" s="5" t="s">
        <v>108</v>
      </c>
      <c r="AX408" s="5" t="s">
        <v>108</v>
      </c>
      <c r="AY408" s="5" t="s">
        <v>108</v>
      </c>
      <c r="AZ408" s="5" t="s">
        <v>108</v>
      </c>
      <c r="BA408" s="5" t="s">
        <v>108</v>
      </c>
      <c r="BB408" s="5" t="s">
        <v>108</v>
      </c>
      <c r="BC408" s="5" t="s">
        <v>108</v>
      </c>
      <c r="BD408" s="5" t="s">
        <v>108</v>
      </c>
      <c r="BE408" s="5" t="s">
        <v>108</v>
      </c>
      <c r="BF408" s="5" t="s">
        <v>108</v>
      </c>
      <c r="BG408" s="5" t="s">
        <v>108</v>
      </c>
      <c r="BH408" s="5" t="s">
        <v>108</v>
      </c>
      <c r="BI408" s="5" t="s">
        <v>108</v>
      </c>
      <c r="BJ408" s="5" t="s">
        <v>108</v>
      </c>
      <c r="BK408" s="5" t="s">
        <v>108</v>
      </c>
      <c r="BL408" s="5" t="s">
        <v>108</v>
      </c>
      <c r="BM408" s="5" t="s">
        <v>108</v>
      </c>
      <c r="BN408" s="5" t="s">
        <v>108</v>
      </c>
      <c r="BO408" s="5" t="s">
        <v>108</v>
      </c>
      <c r="BP408" s="5" t="s">
        <v>108</v>
      </c>
      <c r="BQ408" s="5" t="s">
        <v>108</v>
      </c>
      <c r="BR408" s="5" t="s">
        <v>108</v>
      </c>
      <c r="BS408" s="5" t="s">
        <v>108</v>
      </c>
      <c r="BT408" s="5" t="s">
        <v>108</v>
      </c>
      <c r="BU408" s="5" t="s">
        <v>3575</v>
      </c>
      <c r="BV408" s="5" t="s">
        <v>108</v>
      </c>
      <c r="BW408" s="5" t="s">
        <v>108</v>
      </c>
      <c r="BX408" s="5" t="s">
        <v>108</v>
      </c>
      <c r="BY408" s="10" t="s">
        <v>108</v>
      </c>
      <c r="BZ408" s="10" t="s">
        <v>108</v>
      </c>
      <c r="CA408" s="5" t="s">
        <v>108</v>
      </c>
      <c r="CB408" s="5" t="s">
        <v>108</v>
      </c>
      <c r="CC408" s="5" t="s">
        <v>108</v>
      </c>
      <c r="CD408" s="5" t="s">
        <v>108</v>
      </c>
      <c r="CE408" s="5" t="s">
        <v>108</v>
      </c>
      <c r="CF408" s="5" t="s">
        <v>108</v>
      </c>
      <c r="CG408" s="5" t="s">
        <v>108</v>
      </c>
      <c r="CH408" s="5" t="s">
        <v>108</v>
      </c>
      <c r="CI408" s="5" t="s">
        <v>108</v>
      </c>
      <c r="CJ408" s="5" t="s">
        <v>108</v>
      </c>
      <c r="CK408" s="5" t="s">
        <v>108</v>
      </c>
      <c r="CL408" s="5" t="s">
        <v>108</v>
      </c>
      <c r="CM408" s="5" t="s">
        <v>108</v>
      </c>
      <c r="CN408" s="5" t="s">
        <v>108</v>
      </c>
      <c r="CO408" s="5" t="s">
        <v>108</v>
      </c>
      <c r="CP408" s="5" t="s">
        <v>108</v>
      </c>
      <c r="CQ408" s="5" t="s">
        <v>108</v>
      </c>
      <c r="CR408" s="5" t="s">
        <v>108</v>
      </c>
      <c r="CS408" s="5" t="s">
        <v>3576</v>
      </c>
      <c r="CT408" s="26" t="s">
        <v>3577</v>
      </c>
      <c r="CU408" s="5" t="s">
        <v>108</v>
      </c>
      <c r="CV408" s="5" t="s">
        <v>108</v>
      </c>
      <c r="CW408" s="5" t="s">
        <v>108</v>
      </c>
      <c r="CX408" s="5" t="s">
        <v>108</v>
      </c>
      <c r="CY408" s="13" t="s">
        <v>3578</v>
      </c>
      <c r="CZ408" s="6"/>
      <c r="DA408" s="6"/>
      <c r="DB408" s="6"/>
      <c r="DC408" s="6"/>
      <c r="DD408" s="6"/>
      <c r="DE408" s="6"/>
      <c r="DF408" s="6"/>
      <c r="DG408" s="6"/>
      <c r="DH408" s="6"/>
      <c r="DI408" s="6"/>
    </row>
    <row r="409">
      <c r="A409" s="5" t="s">
        <v>103</v>
      </c>
      <c r="B409" s="5" t="s">
        <v>3472</v>
      </c>
      <c r="C409" s="5" t="s">
        <v>3579</v>
      </c>
      <c r="D409" s="5">
        <v>3270.0</v>
      </c>
      <c r="E409" s="5" t="s">
        <v>108</v>
      </c>
      <c r="F409" s="5">
        <v>2001.0</v>
      </c>
      <c r="G409" s="5" t="s">
        <v>497</v>
      </c>
      <c r="H409" s="5">
        <v>20.0</v>
      </c>
      <c r="I409" s="5" t="s">
        <v>139</v>
      </c>
      <c r="J409" s="5" t="s">
        <v>127</v>
      </c>
      <c r="K409" s="5" t="s">
        <v>3504</v>
      </c>
      <c r="L409" s="5" t="s">
        <v>108</v>
      </c>
      <c r="M409" s="5" t="s">
        <v>108</v>
      </c>
      <c r="N409" s="5">
        <v>2.0</v>
      </c>
      <c r="O409" s="26" t="s">
        <v>3580</v>
      </c>
      <c r="P409" s="5" t="s">
        <v>108</v>
      </c>
      <c r="Q409" s="5" t="s">
        <v>3581</v>
      </c>
      <c r="R409" s="5" t="s">
        <v>3582</v>
      </c>
      <c r="S409" s="5" t="s">
        <v>3583</v>
      </c>
      <c r="T409" s="5" t="s">
        <v>108</v>
      </c>
      <c r="U409" s="5" t="s">
        <v>108</v>
      </c>
      <c r="V409" s="6"/>
      <c r="W409" s="5" t="s">
        <v>108</v>
      </c>
      <c r="X409" s="5">
        <v>2100.0</v>
      </c>
      <c r="Y409" s="5" t="s">
        <v>108</v>
      </c>
      <c r="Z409" s="5" t="s">
        <v>108</v>
      </c>
      <c r="AA409" s="5" t="s">
        <v>159</v>
      </c>
      <c r="AB409" s="5">
        <v>17.0</v>
      </c>
      <c r="AC409" s="5" t="s">
        <v>3584</v>
      </c>
      <c r="AD409" s="5" t="s">
        <v>406</v>
      </c>
      <c r="AE409" s="5" t="s">
        <v>108</v>
      </c>
      <c r="AF409" s="5" t="s">
        <v>108</v>
      </c>
      <c r="AG409" s="5" t="s">
        <v>108</v>
      </c>
      <c r="AH409" s="5" t="s">
        <v>108</v>
      </c>
      <c r="AI409" s="15" t="s">
        <v>108</v>
      </c>
      <c r="AJ409" s="22" t="s">
        <v>108</v>
      </c>
      <c r="AK409" s="25" t="s">
        <v>108</v>
      </c>
      <c r="AL409" s="5" t="s">
        <v>108</v>
      </c>
      <c r="AM409" s="5" t="s">
        <v>108</v>
      </c>
      <c r="AN409" s="5" t="s">
        <v>108</v>
      </c>
      <c r="AO409" s="5" t="s">
        <v>108</v>
      </c>
      <c r="AP409" s="5" t="s">
        <v>108</v>
      </c>
      <c r="AQ409" s="5" t="s">
        <v>108</v>
      </c>
      <c r="AR409" s="5" t="s">
        <v>108</v>
      </c>
      <c r="AS409" s="5" t="s">
        <v>108</v>
      </c>
      <c r="AT409" s="5" t="s">
        <v>108</v>
      </c>
      <c r="AU409" s="5" t="s">
        <v>108</v>
      </c>
      <c r="AV409" s="5" t="s">
        <v>108</v>
      </c>
      <c r="AW409" s="5" t="s">
        <v>108</v>
      </c>
      <c r="AX409" s="5" t="s">
        <v>108</v>
      </c>
      <c r="AY409" s="5" t="s">
        <v>108</v>
      </c>
      <c r="AZ409" s="5" t="s">
        <v>108</v>
      </c>
      <c r="BA409" s="5" t="s">
        <v>108</v>
      </c>
      <c r="BB409" s="5" t="s">
        <v>108</v>
      </c>
      <c r="BC409" s="5" t="s">
        <v>108</v>
      </c>
      <c r="BD409" s="5" t="s">
        <v>108</v>
      </c>
      <c r="BE409" s="5" t="s">
        <v>108</v>
      </c>
      <c r="BF409" s="5" t="s">
        <v>108</v>
      </c>
      <c r="BG409" s="5" t="s">
        <v>108</v>
      </c>
      <c r="BH409" s="5" t="s">
        <v>108</v>
      </c>
      <c r="BI409" s="5" t="s">
        <v>108</v>
      </c>
      <c r="BJ409" s="5" t="s">
        <v>108</v>
      </c>
      <c r="BK409" s="5" t="s">
        <v>108</v>
      </c>
      <c r="BL409" s="5" t="s">
        <v>108</v>
      </c>
      <c r="BM409" s="5" t="s">
        <v>108</v>
      </c>
      <c r="BN409" s="5" t="s">
        <v>108</v>
      </c>
      <c r="BO409" s="5" t="s">
        <v>108</v>
      </c>
      <c r="BP409" s="5" t="s">
        <v>108</v>
      </c>
      <c r="BQ409" s="5" t="s">
        <v>108</v>
      </c>
      <c r="BR409" s="5" t="s">
        <v>108</v>
      </c>
      <c r="BS409" s="5" t="s">
        <v>108</v>
      </c>
      <c r="BT409" s="5" t="s">
        <v>108</v>
      </c>
      <c r="BU409" s="5" t="s">
        <v>108</v>
      </c>
      <c r="BV409" s="5" t="s">
        <v>108</v>
      </c>
      <c r="BW409" s="5" t="s">
        <v>108</v>
      </c>
      <c r="BX409" s="5" t="s">
        <v>108</v>
      </c>
      <c r="BY409" s="10" t="s">
        <v>108</v>
      </c>
      <c r="BZ409" s="10" t="s">
        <v>108</v>
      </c>
      <c r="CA409" s="5" t="s">
        <v>3585</v>
      </c>
      <c r="CB409" s="5" t="s">
        <v>108</v>
      </c>
      <c r="CC409" s="5" t="s">
        <v>108</v>
      </c>
      <c r="CD409" s="5" t="s">
        <v>108</v>
      </c>
      <c r="CE409" s="5" t="s">
        <v>108</v>
      </c>
      <c r="CF409" s="5" t="s">
        <v>108</v>
      </c>
      <c r="CG409" s="5" t="s">
        <v>108</v>
      </c>
      <c r="CH409" s="5" t="s">
        <v>108</v>
      </c>
      <c r="CI409" s="5" t="s">
        <v>108</v>
      </c>
      <c r="CJ409" s="5" t="s">
        <v>108</v>
      </c>
      <c r="CK409" s="5" t="s">
        <v>108</v>
      </c>
      <c r="CL409" s="5" t="s">
        <v>108</v>
      </c>
      <c r="CM409" s="5" t="s">
        <v>108</v>
      </c>
      <c r="CN409" s="5" t="s">
        <v>108</v>
      </c>
      <c r="CO409" s="5" t="s">
        <v>108</v>
      </c>
      <c r="CP409" s="5" t="s">
        <v>108</v>
      </c>
      <c r="CQ409" s="5" t="s">
        <v>108</v>
      </c>
      <c r="CR409" s="5" t="s">
        <v>108</v>
      </c>
      <c r="CS409" s="5" t="s">
        <v>3586</v>
      </c>
      <c r="CT409" s="26" t="s">
        <v>3587</v>
      </c>
      <c r="CU409" s="5" t="s">
        <v>108</v>
      </c>
      <c r="CV409" s="5" t="s">
        <v>108</v>
      </c>
      <c r="CW409" s="5" t="s">
        <v>108</v>
      </c>
      <c r="CX409" s="5" t="s">
        <v>108</v>
      </c>
      <c r="CY409" s="13" t="s">
        <v>3588</v>
      </c>
      <c r="CZ409" s="6"/>
      <c r="DA409" s="6"/>
      <c r="DB409" s="6"/>
      <c r="DC409" s="6"/>
      <c r="DD409" s="6"/>
      <c r="DE409" s="6"/>
      <c r="DF409" s="6"/>
      <c r="DG409" s="6"/>
      <c r="DH409" s="6"/>
      <c r="DI409" s="6"/>
    </row>
    <row r="410">
      <c r="A410" s="5" t="s">
        <v>103</v>
      </c>
      <c r="B410" s="5" t="s">
        <v>3472</v>
      </c>
      <c r="C410" s="5" t="s">
        <v>3579</v>
      </c>
      <c r="D410" s="5">
        <v>41506.0</v>
      </c>
      <c r="E410" s="5" t="s">
        <v>3474</v>
      </c>
      <c r="F410" s="5">
        <v>2013.0</v>
      </c>
      <c r="G410" s="5" t="s">
        <v>166</v>
      </c>
      <c r="H410" s="5">
        <v>26.0</v>
      </c>
      <c r="I410" s="5" t="s">
        <v>153</v>
      </c>
      <c r="J410" s="5" t="s">
        <v>127</v>
      </c>
      <c r="K410" s="5" t="s">
        <v>111</v>
      </c>
      <c r="L410" s="5" t="s">
        <v>108</v>
      </c>
      <c r="M410" s="5" t="s">
        <v>228</v>
      </c>
      <c r="N410" s="5">
        <v>1.0</v>
      </c>
      <c r="O410" s="26" t="s">
        <v>3589</v>
      </c>
      <c r="P410" s="5" t="s">
        <v>108</v>
      </c>
      <c r="Q410" s="5" t="s">
        <v>3590</v>
      </c>
      <c r="R410" s="5" t="s">
        <v>3591</v>
      </c>
      <c r="S410" s="5" t="s">
        <v>3592</v>
      </c>
      <c r="T410" s="5" t="s">
        <v>108</v>
      </c>
      <c r="U410" s="5" t="s">
        <v>108</v>
      </c>
      <c r="V410" s="6"/>
      <c r="W410" s="5" t="s">
        <v>108</v>
      </c>
      <c r="X410" s="5">
        <v>200.0</v>
      </c>
      <c r="Y410" s="5">
        <v>65.0</v>
      </c>
      <c r="Z410" s="5" t="s">
        <v>170</v>
      </c>
      <c r="AA410" s="5" t="s">
        <v>286</v>
      </c>
      <c r="AB410" s="5">
        <v>87.0</v>
      </c>
      <c r="AC410" s="5" t="s">
        <v>3593</v>
      </c>
      <c r="AD410" s="5" t="s">
        <v>108</v>
      </c>
      <c r="AE410" s="5" t="s">
        <v>108</v>
      </c>
      <c r="AF410" s="5" t="s">
        <v>108</v>
      </c>
      <c r="AG410" s="5" t="s">
        <v>108</v>
      </c>
      <c r="AH410" s="6">
        <f>5/60</f>
        <v>0.08333333333</v>
      </c>
      <c r="AI410" s="15" t="s">
        <v>108</v>
      </c>
      <c r="AJ410" s="22" t="s">
        <v>108</v>
      </c>
      <c r="AK410" s="25" t="s">
        <v>108</v>
      </c>
      <c r="AL410" s="5" t="s">
        <v>108</v>
      </c>
      <c r="AM410" s="5">
        <v>1.0</v>
      </c>
      <c r="AN410" s="5" t="s">
        <v>108</v>
      </c>
      <c r="AO410" s="5" t="s">
        <v>108</v>
      </c>
      <c r="AP410" s="5" t="s">
        <v>108</v>
      </c>
      <c r="AQ410" s="5" t="s">
        <v>108</v>
      </c>
      <c r="AR410" s="5" t="s">
        <v>108</v>
      </c>
      <c r="AS410" s="5" t="s">
        <v>108</v>
      </c>
      <c r="AT410" s="5" t="s">
        <v>108</v>
      </c>
      <c r="AU410" s="5" t="s">
        <v>108</v>
      </c>
      <c r="AV410" s="5" t="s">
        <v>108</v>
      </c>
      <c r="AW410" s="5" t="s">
        <v>320</v>
      </c>
      <c r="AX410" s="5" t="s">
        <v>108</v>
      </c>
      <c r="AY410" s="5" t="s">
        <v>108</v>
      </c>
      <c r="AZ410" s="5">
        <v>5.0</v>
      </c>
      <c r="BA410" s="5" t="s">
        <v>173</v>
      </c>
      <c r="BB410" s="5" t="s">
        <v>108</v>
      </c>
      <c r="BC410" s="5" t="s">
        <v>108</v>
      </c>
      <c r="BD410" s="5" t="s">
        <v>108</v>
      </c>
      <c r="BE410" s="5" t="s">
        <v>108</v>
      </c>
      <c r="BF410" s="5" t="s">
        <v>108</v>
      </c>
      <c r="BG410" s="5" t="s">
        <v>108</v>
      </c>
      <c r="BH410" s="5" t="s">
        <v>108</v>
      </c>
      <c r="BI410" s="5" t="s">
        <v>121</v>
      </c>
      <c r="BJ410" s="5" t="s">
        <v>3594</v>
      </c>
      <c r="BK410" s="5" t="s">
        <v>108</v>
      </c>
      <c r="BL410" s="5" t="s">
        <v>108</v>
      </c>
      <c r="BM410" s="5" t="s">
        <v>108</v>
      </c>
      <c r="BN410" s="5" t="s">
        <v>108</v>
      </c>
      <c r="BO410" s="5" t="s">
        <v>108</v>
      </c>
      <c r="BP410" s="5" t="s">
        <v>108</v>
      </c>
      <c r="BQ410" s="5" t="s">
        <v>108</v>
      </c>
      <c r="BR410" s="5" t="s">
        <v>108</v>
      </c>
      <c r="BS410" s="5" t="s">
        <v>3595</v>
      </c>
      <c r="BT410" s="5" t="s">
        <v>108</v>
      </c>
      <c r="BU410" s="5" t="s">
        <v>3596</v>
      </c>
      <c r="BV410" s="5" t="s">
        <v>108</v>
      </c>
      <c r="BW410" s="5" t="s">
        <v>108</v>
      </c>
      <c r="BX410" s="5" t="s">
        <v>122</v>
      </c>
      <c r="BY410" s="10" t="s">
        <v>108</v>
      </c>
      <c r="BZ410" s="10" t="s">
        <v>108</v>
      </c>
      <c r="CA410" s="5" t="s">
        <v>108</v>
      </c>
      <c r="CB410" s="5" t="s">
        <v>108</v>
      </c>
      <c r="CC410" s="5" t="s">
        <v>108</v>
      </c>
      <c r="CD410" s="5" t="s">
        <v>108</v>
      </c>
      <c r="CE410" s="5" t="s">
        <v>108</v>
      </c>
      <c r="CF410" s="5" t="s">
        <v>108</v>
      </c>
      <c r="CG410" s="5" t="s">
        <v>108</v>
      </c>
      <c r="CH410" s="5" t="s">
        <v>108</v>
      </c>
      <c r="CI410" s="5" t="s">
        <v>108</v>
      </c>
      <c r="CJ410" s="5" t="s">
        <v>108</v>
      </c>
      <c r="CK410" s="5" t="s">
        <v>108</v>
      </c>
      <c r="CL410" s="5" t="s">
        <v>108</v>
      </c>
      <c r="CM410" s="5" t="s">
        <v>108</v>
      </c>
      <c r="CN410" s="5" t="s">
        <v>108</v>
      </c>
      <c r="CO410" s="5" t="s">
        <v>108</v>
      </c>
      <c r="CP410" s="5" t="s">
        <v>108</v>
      </c>
      <c r="CQ410" s="5" t="s">
        <v>108</v>
      </c>
      <c r="CR410" s="5" t="s">
        <v>108</v>
      </c>
      <c r="CS410" s="5" t="s">
        <v>108</v>
      </c>
      <c r="CT410" s="26" t="s">
        <v>3597</v>
      </c>
      <c r="CU410" s="5" t="s">
        <v>108</v>
      </c>
      <c r="CV410" s="5" t="s">
        <v>108</v>
      </c>
      <c r="CW410" s="5" t="s">
        <v>108</v>
      </c>
      <c r="CX410" s="5" t="s">
        <v>108</v>
      </c>
      <c r="CY410" s="13" t="s">
        <v>3598</v>
      </c>
      <c r="CZ410" s="6"/>
      <c r="DA410" s="6"/>
      <c r="DB410" s="6"/>
      <c r="DC410" s="6"/>
      <c r="DD410" s="6"/>
      <c r="DE410" s="6"/>
      <c r="DF410" s="6"/>
      <c r="DG410" s="6"/>
      <c r="DH410" s="6"/>
      <c r="DI410" s="6"/>
    </row>
    <row r="411">
      <c r="A411" s="5" t="s">
        <v>103</v>
      </c>
      <c r="B411" s="5" t="s">
        <v>3472</v>
      </c>
      <c r="C411" s="5" t="s">
        <v>3599</v>
      </c>
      <c r="D411" s="5">
        <v>3331.0</v>
      </c>
      <c r="E411" s="5" t="s">
        <v>108</v>
      </c>
      <c r="F411" s="5">
        <v>1998.0</v>
      </c>
      <c r="G411" s="5" t="s">
        <v>138</v>
      </c>
      <c r="H411" s="5">
        <v>9.0</v>
      </c>
      <c r="I411" s="5" t="s">
        <v>139</v>
      </c>
      <c r="J411" s="5" t="s">
        <v>127</v>
      </c>
      <c r="K411" s="5" t="s">
        <v>154</v>
      </c>
      <c r="L411" s="5" t="s">
        <v>108</v>
      </c>
      <c r="M411" s="5" t="s">
        <v>140</v>
      </c>
      <c r="N411" s="5">
        <v>2.0</v>
      </c>
      <c r="O411" s="26" t="s">
        <v>3600</v>
      </c>
      <c r="P411" s="5" t="s">
        <v>3601</v>
      </c>
      <c r="Q411" s="5" t="s">
        <v>3602</v>
      </c>
      <c r="R411" s="5" t="s">
        <v>3603</v>
      </c>
      <c r="S411" s="5" t="s">
        <v>108</v>
      </c>
      <c r="T411" s="5" t="s">
        <v>108</v>
      </c>
      <c r="U411" s="5" t="s">
        <v>108</v>
      </c>
      <c r="V411" s="6"/>
      <c r="W411" s="5" t="s">
        <v>108</v>
      </c>
      <c r="X411" s="5">
        <v>1600.0</v>
      </c>
      <c r="Y411" s="5" t="s">
        <v>108</v>
      </c>
      <c r="Z411" s="5" t="s">
        <v>108</v>
      </c>
      <c r="AA411" s="5" t="s">
        <v>286</v>
      </c>
      <c r="AB411" s="5">
        <v>98.0</v>
      </c>
      <c r="AC411" s="5" t="s">
        <v>480</v>
      </c>
      <c r="AD411" s="5" t="s">
        <v>108</v>
      </c>
      <c r="AE411" s="5" t="s">
        <v>108</v>
      </c>
      <c r="AF411" s="5" t="s">
        <v>108</v>
      </c>
      <c r="AG411" s="5" t="s">
        <v>108</v>
      </c>
      <c r="AH411" s="5" t="s">
        <v>108</v>
      </c>
      <c r="AI411" s="28">
        <f t="shared" ref="AI411:AI416" si="107">CONVERT(AJ411, "ft", "m")</f>
        <v>0.3048</v>
      </c>
      <c r="AJ411" s="22">
        <v>1.0</v>
      </c>
      <c r="AK411" s="24">
        <f t="shared" ref="AK411:AK416" si="108">CONVERT(AJ411, "ft", "yd")</f>
        <v>0.3333333333</v>
      </c>
      <c r="AL411" s="5" t="s">
        <v>108</v>
      </c>
      <c r="AM411" s="5">
        <v>1.0</v>
      </c>
      <c r="AN411" s="5" t="s">
        <v>108</v>
      </c>
      <c r="AO411" s="5" t="s">
        <v>108</v>
      </c>
      <c r="AP411" s="5" t="s">
        <v>108</v>
      </c>
      <c r="AQ411" s="5" t="s">
        <v>108</v>
      </c>
      <c r="AR411" s="5" t="s">
        <v>108</v>
      </c>
      <c r="AS411" s="5" t="s">
        <v>108</v>
      </c>
      <c r="AT411" s="5" t="s">
        <v>108</v>
      </c>
      <c r="AU411" s="5" t="s">
        <v>108</v>
      </c>
      <c r="AV411" s="5" t="s">
        <v>108</v>
      </c>
      <c r="AW411" s="5" t="s">
        <v>108</v>
      </c>
      <c r="AX411" s="5" t="s">
        <v>108</v>
      </c>
      <c r="AY411" s="5" t="s">
        <v>108</v>
      </c>
      <c r="AZ411" s="5" t="s">
        <v>108</v>
      </c>
      <c r="BA411" s="5" t="s">
        <v>108</v>
      </c>
      <c r="BB411" s="5" t="s">
        <v>108</v>
      </c>
      <c r="BC411" s="5" t="s">
        <v>108</v>
      </c>
      <c r="BD411" s="5" t="s">
        <v>108</v>
      </c>
      <c r="BE411" s="5" t="s">
        <v>108</v>
      </c>
      <c r="BF411" s="5" t="s">
        <v>108</v>
      </c>
      <c r="BG411" s="5" t="s">
        <v>108</v>
      </c>
      <c r="BH411" s="5" t="s">
        <v>108</v>
      </c>
      <c r="BI411" s="5" t="s">
        <v>108</v>
      </c>
      <c r="BJ411" s="5" t="s">
        <v>108</v>
      </c>
      <c r="BK411" s="5" t="s">
        <v>108</v>
      </c>
      <c r="BL411" s="5" t="s">
        <v>108</v>
      </c>
      <c r="BM411" s="5" t="s">
        <v>108</v>
      </c>
      <c r="BN411" s="5" t="s">
        <v>108</v>
      </c>
      <c r="BO411" s="5" t="s">
        <v>108</v>
      </c>
      <c r="BP411" s="5" t="s">
        <v>108</v>
      </c>
      <c r="BQ411" s="5" t="s">
        <v>108</v>
      </c>
      <c r="BR411" s="5" t="s">
        <v>108</v>
      </c>
      <c r="BS411" s="5" t="s">
        <v>108</v>
      </c>
      <c r="BT411" s="5" t="s">
        <v>108</v>
      </c>
      <c r="BU411" s="5" t="s">
        <v>3604</v>
      </c>
      <c r="BV411" s="5" t="s">
        <v>108</v>
      </c>
      <c r="BW411" s="5" t="s">
        <v>108</v>
      </c>
      <c r="BX411" s="5" t="s">
        <v>108</v>
      </c>
      <c r="BY411" s="10" t="s">
        <v>108</v>
      </c>
      <c r="BZ411" s="10" t="s">
        <v>108</v>
      </c>
      <c r="CA411" s="5" t="s">
        <v>108</v>
      </c>
      <c r="CB411" s="5" t="s">
        <v>108</v>
      </c>
      <c r="CC411" s="5" t="s">
        <v>108</v>
      </c>
      <c r="CD411" s="5">
        <v>1.0</v>
      </c>
      <c r="CE411" s="5">
        <v>1.0</v>
      </c>
      <c r="CF411" s="5" t="s">
        <v>108</v>
      </c>
      <c r="CG411" s="5">
        <v>15.5</v>
      </c>
      <c r="CH411" s="5" t="s">
        <v>108</v>
      </c>
      <c r="CI411" s="5" t="s">
        <v>108</v>
      </c>
      <c r="CJ411" s="5" t="s">
        <v>108</v>
      </c>
      <c r="CK411" s="5" t="s">
        <v>108</v>
      </c>
      <c r="CL411" s="5" t="s">
        <v>108</v>
      </c>
      <c r="CM411" s="5" t="s">
        <v>108</v>
      </c>
      <c r="CN411" s="5" t="s">
        <v>108</v>
      </c>
      <c r="CO411" s="5" t="s">
        <v>108</v>
      </c>
      <c r="CP411" s="5" t="s">
        <v>108</v>
      </c>
      <c r="CQ411" s="5" t="s">
        <v>108</v>
      </c>
      <c r="CR411" s="5" t="s">
        <v>108</v>
      </c>
      <c r="CS411" s="5" t="s">
        <v>108</v>
      </c>
      <c r="CT411" s="5" t="s">
        <v>108</v>
      </c>
      <c r="CU411" s="5" t="s">
        <v>108</v>
      </c>
      <c r="CV411" s="5" t="s">
        <v>108</v>
      </c>
      <c r="CW411" s="5" t="s">
        <v>108</v>
      </c>
      <c r="CX411" s="5" t="s">
        <v>108</v>
      </c>
      <c r="CY411" s="13" t="s">
        <v>3605</v>
      </c>
      <c r="CZ411" s="6"/>
      <c r="DA411" s="6"/>
      <c r="DB411" s="6"/>
      <c r="DC411" s="6"/>
      <c r="DD411" s="6"/>
      <c r="DE411" s="6"/>
      <c r="DF411" s="6"/>
      <c r="DG411" s="6"/>
      <c r="DH411" s="6"/>
      <c r="DI411" s="6"/>
    </row>
    <row r="412">
      <c r="A412" s="5" t="s">
        <v>103</v>
      </c>
      <c r="B412" s="5" t="s">
        <v>3472</v>
      </c>
      <c r="C412" s="5" t="s">
        <v>3606</v>
      </c>
      <c r="D412" s="5">
        <v>33358.0</v>
      </c>
      <c r="E412" s="5" t="s">
        <v>3607</v>
      </c>
      <c r="F412" s="5">
        <v>1977.0</v>
      </c>
      <c r="G412" s="5" t="s">
        <v>216</v>
      </c>
      <c r="H412" s="5">
        <v>21.0</v>
      </c>
      <c r="I412" s="5" t="s">
        <v>217</v>
      </c>
      <c r="J412" s="5" t="s">
        <v>127</v>
      </c>
      <c r="K412" s="5" t="s">
        <v>111</v>
      </c>
      <c r="L412" s="5" t="s">
        <v>108</v>
      </c>
      <c r="M412" s="5" t="s">
        <v>140</v>
      </c>
      <c r="N412" s="5">
        <v>2.0</v>
      </c>
      <c r="O412" s="26" t="s">
        <v>3608</v>
      </c>
      <c r="P412" s="5" t="s">
        <v>108</v>
      </c>
      <c r="Q412" s="5" t="s">
        <v>3609</v>
      </c>
      <c r="R412" s="5" t="s">
        <v>3610</v>
      </c>
      <c r="S412" s="5" t="s">
        <v>3611</v>
      </c>
      <c r="T412" s="5" t="s">
        <v>108</v>
      </c>
      <c r="U412" s="5" t="s">
        <v>108</v>
      </c>
      <c r="V412" s="6"/>
      <c r="W412" s="5" t="s">
        <v>108</v>
      </c>
      <c r="X412" s="5">
        <v>1430.0</v>
      </c>
      <c r="Y412" s="5" t="s">
        <v>193</v>
      </c>
      <c r="Z412" s="5" t="s">
        <v>170</v>
      </c>
      <c r="AA412" s="5" t="s">
        <v>159</v>
      </c>
      <c r="AB412" s="5">
        <v>10.0</v>
      </c>
      <c r="AC412" s="5" t="s">
        <v>287</v>
      </c>
      <c r="AD412" s="5" t="s">
        <v>108</v>
      </c>
      <c r="AE412" s="5" t="s">
        <v>108</v>
      </c>
      <c r="AF412" s="5" t="s">
        <v>108</v>
      </c>
      <c r="AG412" s="5" t="s">
        <v>108</v>
      </c>
      <c r="AH412" s="6">
        <f>5/60</f>
        <v>0.08333333333</v>
      </c>
      <c r="AI412" s="28">
        <f t="shared" si="107"/>
        <v>68.58</v>
      </c>
      <c r="AJ412" s="22">
        <f>75*3</f>
        <v>225</v>
      </c>
      <c r="AK412" s="24">
        <f t="shared" si="108"/>
        <v>75</v>
      </c>
      <c r="AL412" s="5" t="s">
        <v>108</v>
      </c>
      <c r="AM412" s="5">
        <v>1.0</v>
      </c>
      <c r="AN412" s="5" t="s">
        <v>108</v>
      </c>
      <c r="AO412" s="5" t="s">
        <v>108</v>
      </c>
      <c r="AP412" s="5" t="s">
        <v>108</v>
      </c>
      <c r="AQ412" s="5" t="s">
        <v>108</v>
      </c>
      <c r="AR412" s="5" t="s">
        <v>108</v>
      </c>
      <c r="AS412" s="5" t="s">
        <v>108</v>
      </c>
      <c r="AT412" s="5" t="s">
        <v>108</v>
      </c>
      <c r="AU412" s="5" t="s">
        <v>108</v>
      </c>
      <c r="AV412" s="5" t="s">
        <v>108</v>
      </c>
      <c r="AW412" s="5" t="s">
        <v>119</v>
      </c>
      <c r="AX412" s="5" t="s">
        <v>108</v>
      </c>
      <c r="AY412" s="5" t="s">
        <v>108</v>
      </c>
      <c r="AZ412" s="5" t="s">
        <v>108</v>
      </c>
      <c r="BA412" s="5" t="s">
        <v>108</v>
      </c>
      <c r="BB412" s="5" t="s">
        <v>108</v>
      </c>
      <c r="BC412" s="5" t="s">
        <v>108</v>
      </c>
      <c r="BD412" s="5" t="s">
        <v>108</v>
      </c>
      <c r="BE412" s="5" t="s">
        <v>108</v>
      </c>
      <c r="BF412" s="5" t="s">
        <v>108</v>
      </c>
      <c r="BG412" s="5" t="s">
        <v>108</v>
      </c>
      <c r="BH412" s="5" t="s">
        <v>108</v>
      </c>
      <c r="BI412" s="5" t="s">
        <v>108</v>
      </c>
      <c r="BJ412" s="5" t="s">
        <v>108</v>
      </c>
      <c r="BK412" s="5" t="s">
        <v>108</v>
      </c>
      <c r="BL412" s="5" t="s">
        <v>108</v>
      </c>
      <c r="BM412" s="5" t="s">
        <v>108</v>
      </c>
      <c r="BN412" s="5" t="s">
        <v>108</v>
      </c>
      <c r="BO412" s="5" t="s">
        <v>108</v>
      </c>
      <c r="BP412" s="5" t="s">
        <v>755</v>
      </c>
      <c r="BQ412" s="5" t="s">
        <v>108</v>
      </c>
      <c r="BR412" s="5" t="s">
        <v>108</v>
      </c>
      <c r="BS412" s="5" t="s">
        <v>1941</v>
      </c>
      <c r="BT412" s="5" t="s">
        <v>108</v>
      </c>
      <c r="BU412" s="5" t="s">
        <v>3612</v>
      </c>
      <c r="BV412" s="5" t="s">
        <v>108</v>
      </c>
      <c r="BW412" s="5" t="s">
        <v>1528</v>
      </c>
      <c r="BX412" s="5" t="s">
        <v>122</v>
      </c>
      <c r="BY412" s="10" t="s">
        <v>108</v>
      </c>
      <c r="BZ412" s="10" t="s">
        <v>108</v>
      </c>
      <c r="CA412" s="5" t="s">
        <v>108</v>
      </c>
      <c r="CB412" s="5" t="s">
        <v>108</v>
      </c>
      <c r="CC412" s="5" t="s">
        <v>108</v>
      </c>
      <c r="CD412" s="5" t="s">
        <v>108</v>
      </c>
      <c r="CE412" s="5" t="s">
        <v>108</v>
      </c>
      <c r="CF412" s="5" t="s">
        <v>108</v>
      </c>
      <c r="CG412" s="5" t="s">
        <v>108</v>
      </c>
      <c r="CH412" s="5" t="s">
        <v>108</v>
      </c>
      <c r="CI412" s="5" t="s">
        <v>108</v>
      </c>
      <c r="CJ412" s="5" t="s">
        <v>108</v>
      </c>
      <c r="CK412" s="5" t="s">
        <v>108</v>
      </c>
      <c r="CL412" s="5" t="s">
        <v>108</v>
      </c>
      <c r="CM412" s="5" t="s">
        <v>108</v>
      </c>
      <c r="CN412" s="5" t="s">
        <v>108</v>
      </c>
      <c r="CO412" s="5" t="s">
        <v>108</v>
      </c>
      <c r="CP412" s="5" t="s">
        <v>108</v>
      </c>
      <c r="CQ412" s="5" t="s">
        <v>108</v>
      </c>
      <c r="CR412" s="5" t="s">
        <v>108</v>
      </c>
      <c r="CS412" s="5" t="s">
        <v>108</v>
      </c>
      <c r="CT412" s="26" t="s">
        <v>3613</v>
      </c>
      <c r="CU412" s="5" t="s">
        <v>108</v>
      </c>
      <c r="CV412" s="5" t="s">
        <v>108</v>
      </c>
      <c r="CW412" s="5" t="s">
        <v>108</v>
      </c>
      <c r="CX412" s="5" t="s">
        <v>108</v>
      </c>
      <c r="CY412" s="13" t="s">
        <v>3614</v>
      </c>
      <c r="CZ412" s="6"/>
      <c r="DA412" s="6"/>
      <c r="DB412" s="6"/>
      <c r="DC412" s="6"/>
      <c r="DD412" s="6"/>
      <c r="DE412" s="6"/>
      <c r="DF412" s="6"/>
      <c r="DG412" s="6"/>
      <c r="DH412" s="6"/>
      <c r="DI412" s="6"/>
    </row>
    <row r="413">
      <c r="A413" s="5" t="s">
        <v>103</v>
      </c>
      <c r="B413" s="5" t="s">
        <v>3472</v>
      </c>
      <c r="C413" s="5" t="s">
        <v>1468</v>
      </c>
      <c r="D413" s="5">
        <v>10608.0</v>
      </c>
      <c r="E413" s="5" t="s">
        <v>151</v>
      </c>
      <c r="F413" s="5" t="s">
        <v>3615</v>
      </c>
      <c r="G413" s="5" t="s">
        <v>244</v>
      </c>
      <c r="H413" s="5">
        <v>18.0</v>
      </c>
      <c r="I413" s="5" t="s">
        <v>139</v>
      </c>
      <c r="J413" s="5" t="s">
        <v>110</v>
      </c>
      <c r="K413" s="5" t="s">
        <v>111</v>
      </c>
      <c r="L413" s="5" t="s">
        <v>108</v>
      </c>
      <c r="M413" s="5" t="s">
        <v>140</v>
      </c>
      <c r="N413" s="5">
        <v>1.0</v>
      </c>
      <c r="O413" s="26" t="s">
        <v>3616</v>
      </c>
      <c r="P413" s="5" t="s">
        <v>3617</v>
      </c>
      <c r="Q413" s="5" t="s">
        <v>3618</v>
      </c>
      <c r="R413" s="5" t="s">
        <v>3619</v>
      </c>
      <c r="S413" s="5" t="s">
        <v>3620</v>
      </c>
      <c r="T413" s="5" t="s">
        <v>108</v>
      </c>
      <c r="U413" s="5" t="s">
        <v>108</v>
      </c>
      <c r="V413" s="6"/>
      <c r="W413" s="5" t="s">
        <v>108</v>
      </c>
      <c r="X413" s="5">
        <v>807.0</v>
      </c>
      <c r="Y413" s="5" t="s">
        <v>108</v>
      </c>
      <c r="Z413" s="5" t="s">
        <v>108</v>
      </c>
      <c r="AA413" s="5" t="s">
        <v>108</v>
      </c>
      <c r="AB413" s="5" t="s">
        <v>108</v>
      </c>
      <c r="AC413" s="5" t="s">
        <v>480</v>
      </c>
      <c r="AD413" s="5" t="s">
        <v>108</v>
      </c>
      <c r="AE413" s="5" t="s">
        <v>108</v>
      </c>
      <c r="AF413" s="5" t="s">
        <v>108</v>
      </c>
      <c r="AG413" s="5" t="s">
        <v>108</v>
      </c>
      <c r="AH413" s="5" t="s">
        <v>108</v>
      </c>
      <c r="AI413" s="28">
        <f t="shared" si="107"/>
        <v>365.76</v>
      </c>
      <c r="AJ413" s="22">
        <f>1200</f>
        <v>1200</v>
      </c>
      <c r="AK413" s="24">
        <f t="shared" si="108"/>
        <v>400</v>
      </c>
      <c r="AL413" s="5" t="s">
        <v>108</v>
      </c>
      <c r="AM413" s="5">
        <v>1.0</v>
      </c>
      <c r="AN413" s="5">
        <v>7.0</v>
      </c>
      <c r="AO413" s="5" t="s">
        <v>108</v>
      </c>
      <c r="AP413" s="5" t="s">
        <v>108</v>
      </c>
      <c r="AQ413" s="5" t="s">
        <v>108</v>
      </c>
      <c r="AR413" s="5" t="s">
        <v>108</v>
      </c>
      <c r="AS413" s="5" t="s">
        <v>108</v>
      </c>
      <c r="AT413" s="5" t="s">
        <v>108</v>
      </c>
      <c r="AU413" s="5" t="s">
        <v>108</v>
      </c>
      <c r="AV413" s="5" t="s">
        <v>108</v>
      </c>
      <c r="AW413" s="5" t="s">
        <v>173</v>
      </c>
      <c r="AX413" s="5" t="s">
        <v>108</v>
      </c>
      <c r="AY413" s="5" t="s">
        <v>108</v>
      </c>
      <c r="AZ413" s="5" t="s">
        <v>108</v>
      </c>
      <c r="BA413" s="5" t="s">
        <v>108</v>
      </c>
      <c r="BB413" s="5" t="s">
        <v>108</v>
      </c>
      <c r="BC413" s="5" t="s">
        <v>108</v>
      </c>
      <c r="BD413" s="5" t="s">
        <v>108</v>
      </c>
      <c r="BE413" s="5" t="s">
        <v>108</v>
      </c>
      <c r="BF413" s="5" t="s">
        <v>108</v>
      </c>
      <c r="BG413" s="5" t="s">
        <v>108</v>
      </c>
      <c r="BH413" s="5" t="s">
        <v>108</v>
      </c>
      <c r="BI413" s="5" t="s">
        <v>108</v>
      </c>
      <c r="BJ413" s="5" t="s">
        <v>108</v>
      </c>
      <c r="BK413" s="5" t="s">
        <v>108</v>
      </c>
      <c r="BL413" s="5" t="s">
        <v>108</v>
      </c>
      <c r="BM413" s="5" t="s">
        <v>108</v>
      </c>
      <c r="BN413" s="5" t="s">
        <v>108</v>
      </c>
      <c r="BO413" s="5" t="s">
        <v>108</v>
      </c>
      <c r="BP413" s="5" t="s">
        <v>108</v>
      </c>
      <c r="BQ413" s="5" t="s">
        <v>108</v>
      </c>
      <c r="BR413" s="5" t="s">
        <v>108</v>
      </c>
      <c r="BS413" s="5" t="s">
        <v>108</v>
      </c>
      <c r="BT413" s="5" t="s">
        <v>108</v>
      </c>
      <c r="BU413" s="5" t="s">
        <v>3621</v>
      </c>
      <c r="BV413" s="5" t="s">
        <v>108</v>
      </c>
      <c r="BW413" s="5" t="s">
        <v>1528</v>
      </c>
      <c r="BX413" s="5" t="s">
        <v>122</v>
      </c>
      <c r="BY413" s="10" t="s">
        <v>108</v>
      </c>
      <c r="BZ413" s="10" t="s">
        <v>108</v>
      </c>
      <c r="CA413" s="5" t="s">
        <v>108</v>
      </c>
      <c r="CB413" s="5" t="s">
        <v>108</v>
      </c>
      <c r="CC413" s="5" t="s">
        <v>108</v>
      </c>
      <c r="CD413" s="5" t="s">
        <v>108</v>
      </c>
      <c r="CE413" s="5" t="s">
        <v>108</v>
      </c>
      <c r="CF413" s="5" t="s">
        <v>108</v>
      </c>
      <c r="CG413" s="5" t="s">
        <v>108</v>
      </c>
      <c r="CH413" s="5" t="s">
        <v>108</v>
      </c>
      <c r="CI413" s="5" t="s">
        <v>108</v>
      </c>
      <c r="CJ413" s="5" t="s">
        <v>108</v>
      </c>
      <c r="CK413" s="5" t="s">
        <v>108</v>
      </c>
      <c r="CL413" s="5" t="s">
        <v>108</v>
      </c>
      <c r="CM413" s="5" t="s">
        <v>108</v>
      </c>
      <c r="CN413" s="5" t="s">
        <v>108</v>
      </c>
      <c r="CO413" s="5" t="s">
        <v>108</v>
      </c>
      <c r="CP413" s="5" t="s">
        <v>108</v>
      </c>
      <c r="CQ413" s="5" t="s">
        <v>108</v>
      </c>
      <c r="CR413" s="5" t="s">
        <v>108</v>
      </c>
      <c r="CS413" s="5" t="s">
        <v>108</v>
      </c>
      <c r="CT413" s="26" t="s">
        <v>3622</v>
      </c>
      <c r="CU413" s="5" t="s">
        <v>108</v>
      </c>
      <c r="CV413" s="5" t="s">
        <v>108</v>
      </c>
      <c r="CW413" s="5" t="s">
        <v>108</v>
      </c>
      <c r="CX413" s="5" t="s">
        <v>108</v>
      </c>
      <c r="CY413" s="13" t="s">
        <v>3623</v>
      </c>
      <c r="CZ413" s="6"/>
      <c r="DA413" s="6"/>
      <c r="DB413" s="6"/>
      <c r="DC413" s="6"/>
      <c r="DD413" s="6"/>
      <c r="DE413" s="6"/>
      <c r="DF413" s="6"/>
      <c r="DG413" s="6"/>
      <c r="DH413" s="6"/>
      <c r="DI413" s="6"/>
    </row>
    <row r="414">
      <c r="A414" s="5" t="s">
        <v>103</v>
      </c>
      <c r="B414" s="5" t="s">
        <v>3472</v>
      </c>
      <c r="C414" s="5" t="s">
        <v>1468</v>
      </c>
      <c r="D414" s="5">
        <v>15554.0</v>
      </c>
      <c r="E414" s="5" t="s">
        <v>3539</v>
      </c>
      <c r="F414" s="5">
        <v>2006.0</v>
      </c>
      <c r="G414" s="5" t="s">
        <v>200</v>
      </c>
      <c r="H414" s="5" t="s">
        <v>108</v>
      </c>
      <c r="I414" s="5" t="s">
        <v>153</v>
      </c>
      <c r="J414" s="5" t="s">
        <v>127</v>
      </c>
      <c r="K414" s="5" t="s">
        <v>111</v>
      </c>
      <c r="L414" s="5" t="s">
        <v>108</v>
      </c>
      <c r="M414" s="5" t="s">
        <v>3559</v>
      </c>
      <c r="N414" s="5">
        <v>1.0</v>
      </c>
      <c r="O414" s="26" t="s">
        <v>3624</v>
      </c>
      <c r="P414" s="5" t="s">
        <v>719</v>
      </c>
      <c r="Q414" s="5" t="s">
        <v>3625</v>
      </c>
      <c r="R414" s="5" t="s">
        <v>3626</v>
      </c>
      <c r="S414" s="5" t="s">
        <v>3625</v>
      </c>
      <c r="T414" s="5" t="s">
        <v>108</v>
      </c>
      <c r="U414" s="5" t="s">
        <v>108</v>
      </c>
      <c r="V414" s="6"/>
      <c r="W414" s="5" t="s">
        <v>1228</v>
      </c>
      <c r="X414" s="5">
        <v>2030.0</v>
      </c>
      <c r="Y414" s="5" t="s">
        <v>108</v>
      </c>
      <c r="Z414" s="5" t="s">
        <v>820</v>
      </c>
      <c r="AA414" s="5" t="s">
        <v>108</v>
      </c>
      <c r="AB414" s="5" t="s">
        <v>108</v>
      </c>
      <c r="AC414" s="5" t="s">
        <v>3627</v>
      </c>
      <c r="AD414" s="5" t="s">
        <v>522</v>
      </c>
      <c r="AE414" s="5" t="s">
        <v>108</v>
      </c>
      <c r="AF414" s="5" t="s">
        <v>108</v>
      </c>
      <c r="AG414" s="5" t="s">
        <v>108</v>
      </c>
      <c r="AH414" s="5" t="s">
        <v>108</v>
      </c>
      <c r="AI414" s="28">
        <f t="shared" si="107"/>
        <v>4.572</v>
      </c>
      <c r="AJ414" s="22">
        <v>15.0</v>
      </c>
      <c r="AK414" s="24">
        <f t="shared" si="108"/>
        <v>5</v>
      </c>
      <c r="AL414" s="5" t="s">
        <v>108</v>
      </c>
      <c r="AM414" s="5">
        <v>1.0</v>
      </c>
      <c r="AN414" s="5" t="s">
        <v>108</v>
      </c>
      <c r="AO414" s="5" t="s">
        <v>108</v>
      </c>
      <c r="AP414" s="5" t="s">
        <v>108</v>
      </c>
      <c r="AQ414" s="5" t="s">
        <v>108</v>
      </c>
      <c r="AR414" s="5" t="s">
        <v>108</v>
      </c>
      <c r="AS414" s="5" t="s">
        <v>108</v>
      </c>
      <c r="AT414" s="5" t="s">
        <v>108</v>
      </c>
      <c r="AU414" s="5" t="s">
        <v>108</v>
      </c>
      <c r="AV414" s="5" t="s">
        <v>108</v>
      </c>
      <c r="AW414" s="5" t="s">
        <v>173</v>
      </c>
      <c r="AX414" s="5" t="s">
        <v>108</v>
      </c>
      <c r="AY414" s="5" t="s">
        <v>108</v>
      </c>
      <c r="AZ414" s="5" t="s">
        <v>108</v>
      </c>
      <c r="BA414" s="5" t="s">
        <v>108</v>
      </c>
      <c r="BB414" s="5" t="s">
        <v>108</v>
      </c>
      <c r="BC414" s="5" t="s">
        <v>108</v>
      </c>
      <c r="BD414" s="5" t="s">
        <v>108</v>
      </c>
      <c r="BE414" s="5" t="s">
        <v>108</v>
      </c>
      <c r="BF414" s="5" t="s">
        <v>108</v>
      </c>
      <c r="BG414" s="5" t="s">
        <v>108</v>
      </c>
      <c r="BH414" s="5" t="s">
        <v>108</v>
      </c>
      <c r="BI414" s="5" t="s">
        <v>108</v>
      </c>
      <c r="BJ414" s="5" t="s">
        <v>108</v>
      </c>
      <c r="BK414" s="5" t="s">
        <v>108</v>
      </c>
      <c r="BL414" s="5" t="s">
        <v>108</v>
      </c>
      <c r="BM414" s="5" t="s">
        <v>108</v>
      </c>
      <c r="BN414" s="5" t="s">
        <v>108</v>
      </c>
      <c r="BO414" s="5" t="s">
        <v>108</v>
      </c>
      <c r="BP414" s="5" t="s">
        <v>108</v>
      </c>
      <c r="BQ414" s="5" t="s">
        <v>108</v>
      </c>
      <c r="BR414" s="5" t="s">
        <v>108</v>
      </c>
      <c r="BS414" s="5" t="s">
        <v>108</v>
      </c>
      <c r="BT414" s="5" t="s">
        <v>108</v>
      </c>
      <c r="BU414" s="5" t="s">
        <v>3628</v>
      </c>
      <c r="BV414" s="5" t="s">
        <v>108</v>
      </c>
      <c r="BW414" s="5" t="s">
        <v>1358</v>
      </c>
      <c r="BX414" s="5" t="s">
        <v>108</v>
      </c>
      <c r="BY414" s="10" t="s">
        <v>108</v>
      </c>
      <c r="BZ414" s="10" t="s">
        <v>108</v>
      </c>
      <c r="CA414" s="5" t="s">
        <v>3629</v>
      </c>
      <c r="CB414" s="5" t="s">
        <v>108</v>
      </c>
      <c r="CC414" s="5" t="s">
        <v>108</v>
      </c>
      <c r="CD414" s="5" t="s">
        <v>108</v>
      </c>
      <c r="CE414" s="5" t="s">
        <v>108</v>
      </c>
      <c r="CF414" s="5" t="s">
        <v>108</v>
      </c>
      <c r="CG414" s="5" t="s">
        <v>108</v>
      </c>
      <c r="CH414" s="5" t="s">
        <v>108</v>
      </c>
      <c r="CI414" s="5" t="s">
        <v>108</v>
      </c>
      <c r="CJ414" s="5" t="s">
        <v>108</v>
      </c>
      <c r="CK414" s="5" t="s">
        <v>108</v>
      </c>
      <c r="CL414" s="5" t="s">
        <v>108</v>
      </c>
      <c r="CM414" s="5" t="s">
        <v>108</v>
      </c>
      <c r="CN414" s="5" t="s">
        <v>108</v>
      </c>
      <c r="CO414" s="5" t="s">
        <v>108</v>
      </c>
      <c r="CP414" s="5" t="s">
        <v>108</v>
      </c>
      <c r="CQ414" s="5" t="s">
        <v>108</v>
      </c>
      <c r="CR414" s="5" t="s">
        <v>108</v>
      </c>
      <c r="CS414" s="5" t="s">
        <v>3630</v>
      </c>
      <c r="CT414" s="26" t="s">
        <v>3631</v>
      </c>
      <c r="CU414" s="5" t="s">
        <v>108</v>
      </c>
      <c r="CV414" s="5" t="s">
        <v>108</v>
      </c>
      <c r="CW414" s="5" t="s">
        <v>108</v>
      </c>
      <c r="CX414" s="5" t="s">
        <v>108</v>
      </c>
      <c r="CY414" s="13" t="s">
        <v>3632</v>
      </c>
      <c r="CZ414" s="6"/>
      <c r="DA414" s="6"/>
      <c r="DB414" s="6"/>
      <c r="DC414" s="6"/>
      <c r="DD414" s="6"/>
      <c r="DE414" s="6"/>
      <c r="DF414" s="6"/>
      <c r="DG414" s="6"/>
      <c r="DH414" s="6"/>
      <c r="DI414" s="6"/>
    </row>
    <row r="415">
      <c r="A415" s="5" t="s">
        <v>103</v>
      </c>
      <c r="B415" s="5" t="s">
        <v>3472</v>
      </c>
      <c r="C415" s="5" t="s">
        <v>3633</v>
      </c>
      <c r="D415" s="5">
        <v>18680.0</v>
      </c>
      <c r="E415" s="5" t="s">
        <v>3634</v>
      </c>
      <c r="F415" s="5">
        <v>1989.0</v>
      </c>
      <c r="G415" s="5" t="s">
        <v>200</v>
      </c>
      <c r="H415" s="5">
        <v>9.0</v>
      </c>
      <c r="I415" s="5" t="s">
        <v>153</v>
      </c>
      <c r="J415" s="5" t="s">
        <v>127</v>
      </c>
      <c r="K415" s="5" t="s">
        <v>154</v>
      </c>
      <c r="L415" s="5" t="s">
        <v>108</v>
      </c>
      <c r="M415" s="5" t="s">
        <v>108</v>
      </c>
      <c r="N415" s="5">
        <v>1.0</v>
      </c>
      <c r="O415" s="26" t="s">
        <v>3635</v>
      </c>
      <c r="P415" s="5" t="s">
        <v>3636</v>
      </c>
      <c r="Q415" s="5" t="s">
        <v>3637</v>
      </c>
      <c r="R415" s="5" t="s">
        <v>108</v>
      </c>
      <c r="S415" s="5" t="s">
        <v>3636</v>
      </c>
      <c r="T415" s="5" t="s">
        <v>108</v>
      </c>
      <c r="U415" s="5" t="s">
        <v>108</v>
      </c>
      <c r="V415" s="6"/>
      <c r="W415" s="5" t="s">
        <v>108</v>
      </c>
      <c r="X415" s="5">
        <v>800.0</v>
      </c>
      <c r="Y415" s="5" t="s">
        <v>108</v>
      </c>
      <c r="Z415" s="5" t="s">
        <v>108</v>
      </c>
      <c r="AA415" s="5" t="s">
        <v>560</v>
      </c>
      <c r="AB415" s="5">
        <v>48.0</v>
      </c>
      <c r="AC415" s="5" t="s">
        <v>466</v>
      </c>
      <c r="AD415" s="5" t="s">
        <v>406</v>
      </c>
      <c r="AE415" s="5" t="s">
        <v>108</v>
      </c>
      <c r="AF415" s="5" t="s">
        <v>108</v>
      </c>
      <c r="AG415" s="5" t="s">
        <v>108</v>
      </c>
      <c r="AH415" s="5" t="s">
        <v>108</v>
      </c>
      <c r="AI415" s="28">
        <f t="shared" si="107"/>
        <v>0.3048</v>
      </c>
      <c r="AJ415" s="22">
        <v>1.0</v>
      </c>
      <c r="AK415" s="24">
        <f t="shared" si="108"/>
        <v>0.3333333333</v>
      </c>
      <c r="AL415" s="5" t="s">
        <v>108</v>
      </c>
      <c r="AM415" s="5">
        <v>2.0</v>
      </c>
      <c r="AN415" s="5" t="s">
        <v>108</v>
      </c>
      <c r="AO415" s="5" t="s">
        <v>108</v>
      </c>
      <c r="AP415" s="5" t="s">
        <v>108</v>
      </c>
      <c r="AQ415" s="5" t="s">
        <v>108</v>
      </c>
      <c r="AR415" s="5" t="s">
        <v>108</v>
      </c>
      <c r="AS415" s="5" t="s">
        <v>108</v>
      </c>
      <c r="AT415" s="5" t="s">
        <v>108</v>
      </c>
      <c r="AU415" s="5" t="s">
        <v>108</v>
      </c>
      <c r="AV415" s="5" t="s">
        <v>108</v>
      </c>
      <c r="AW415" s="5" t="s">
        <v>108</v>
      </c>
      <c r="AX415" s="5" t="s">
        <v>108</v>
      </c>
      <c r="AY415" s="5" t="s">
        <v>108</v>
      </c>
      <c r="AZ415" s="5" t="s">
        <v>108</v>
      </c>
      <c r="BA415" s="5" t="s">
        <v>108</v>
      </c>
      <c r="BB415" s="5" t="s">
        <v>108</v>
      </c>
      <c r="BC415" s="5" t="s">
        <v>108</v>
      </c>
      <c r="BD415" s="5" t="s">
        <v>108</v>
      </c>
      <c r="BE415" s="5" t="s">
        <v>108</v>
      </c>
      <c r="BF415" s="5" t="s">
        <v>108</v>
      </c>
      <c r="BG415" s="5" t="s">
        <v>108</v>
      </c>
      <c r="BH415" s="5" t="s">
        <v>108</v>
      </c>
      <c r="BI415" s="5" t="s">
        <v>108</v>
      </c>
      <c r="BJ415" s="5" t="s">
        <v>108</v>
      </c>
      <c r="BK415" s="5" t="s">
        <v>108</v>
      </c>
      <c r="BL415" s="5" t="s">
        <v>108</v>
      </c>
      <c r="BM415" s="5" t="s">
        <v>108</v>
      </c>
      <c r="BN415" s="5" t="s">
        <v>108</v>
      </c>
      <c r="BO415" s="5" t="s">
        <v>108</v>
      </c>
      <c r="BP415" s="5" t="s">
        <v>108</v>
      </c>
      <c r="BQ415" s="5" t="s">
        <v>108</v>
      </c>
      <c r="BR415" s="5" t="s">
        <v>108</v>
      </c>
      <c r="BS415" s="5" t="s">
        <v>108</v>
      </c>
      <c r="BT415" s="5" t="s">
        <v>108</v>
      </c>
      <c r="BU415" s="5" t="s">
        <v>108</v>
      </c>
      <c r="BV415" s="5" t="s">
        <v>108</v>
      </c>
      <c r="BW415" s="5" t="s">
        <v>108</v>
      </c>
      <c r="BX415" s="5" t="s">
        <v>108</v>
      </c>
      <c r="BY415" s="10" t="s">
        <v>108</v>
      </c>
      <c r="BZ415" s="10" t="s">
        <v>108</v>
      </c>
      <c r="CA415" s="5" t="s">
        <v>108</v>
      </c>
      <c r="CB415" s="5" t="s">
        <v>108</v>
      </c>
      <c r="CC415" s="5" t="s">
        <v>108</v>
      </c>
      <c r="CD415" s="5">
        <v>2.0</v>
      </c>
      <c r="CE415" s="5">
        <v>13.0</v>
      </c>
      <c r="CF415" s="5" t="s">
        <v>108</v>
      </c>
      <c r="CG415" s="5">
        <v>20.0</v>
      </c>
      <c r="CH415" s="5" t="s">
        <v>108</v>
      </c>
      <c r="CI415" s="5" t="s">
        <v>108</v>
      </c>
      <c r="CJ415" s="5">
        <v>1.0</v>
      </c>
      <c r="CK415" s="5" t="s">
        <v>108</v>
      </c>
      <c r="CL415" s="5" t="s">
        <v>108</v>
      </c>
      <c r="CM415" s="5" t="s">
        <v>108</v>
      </c>
      <c r="CN415" s="5">
        <v>1.0</v>
      </c>
      <c r="CO415" s="5" t="s">
        <v>121</v>
      </c>
      <c r="CP415" s="5">
        <v>5.0</v>
      </c>
      <c r="CQ415" s="5" t="s">
        <v>108</v>
      </c>
      <c r="CR415" s="5" t="s">
        <v>108</v>
      </c>
      <c r="CS415" s="5" t="s">
        <v>3638</v>
      </c>
      <c r="CT415" s="26" t="s">
        <v>3639</v>
      </c>
      <c r="CU415" s="5" t="s">
        <v>108</v>
      </c>
      <c r="CV415" s="5" t="s">
        <v>108</v>
      </c>
      <c r="CW415" s="5" t="s">
        <v>108</v>
      </c>
      <c r="CX415" s="5" t="s">
        <v>108</v>
      </c>
      <c r="CY415" s="13" t="s">
        <v>3640</v>
      </c>
      <c r="CZ415" s="6"/>
      <c r="DA415" s="6"/>
      <c r="DB415" s="6"/>
      <c r="DC415" s="6"/>
      <c r="DD415" s="6"/>
      <c r="DE415" s="6"/>
      <c r="DF415" s="6"/>
      <c r="DG415" s="6"/>
      <c r="DH415" s="6"/>
      <c r="DI415" s="6"/>
    </row>
    <row r="416">
      <c r="A416" s="5" t="s">
        <v>103</v>
      </c>
      <c r="B416" s="5" t="s">
        <v>3472</v>
      </c>
      <c r="C416" s="5" t="s">
        <v>3641</v>
      </c>
      <c r="D416" s="5">
        <v>18516.0</v>
      </c>
      <c r="E416" s="5" t="s">
        <v>3642</v>
      </c>
      <c r="F416" s="5">
        <v>1967.0</v>
      </c>
      <c r="G416" s="5" t="s">
        <v>138</v>
      </c>
      <c r="H416" s="5" t="s">
        <v>108</v>
      </c>
      <c r="I416" s="5" t="s">
        <v>139</v>
      </c>
      <c r="J416" s="5" t="s">
        <v>110</v>
      </c>
      <c r="K416" s="5" t="s">
        <v>111</v>
      </c>
      <c r="L416" s="5" t="s">
        <v>108</v>
      </c>
      <c r="M416" s="5" t="s">
        <v>108</v>
      </c>
      <c r="N416" s="5">
        <v>5.0</v>
      </c>
      <c r="O416" s="26" t="s">
        <v>3643</v>
      </c>
      <c r="P416" s="5" t="s">
        <v>3644</v>
      </c>
      <c r="Q416" s="5" t="s">
        <v>3645</v>
      </c>
      <c r="R416" s="5" t="s">
        <v>108</v>
      </c>
      <c r="S416" s="5" t="s">
        <v>108</v>
      </c>
      <c r="T416" s="5" t="s">
        <v>108</v>
      </c>
      <c r="U416" s="5" t="s">
        <v>108</v>
      </c>
      <c r="V416" s="5" t="s">
        <v>108</v>
      </c>
      <c r="W416" s="5" t="s">
        <v>108</v>
      </c>
      <c r="X416" s="5">
        <v>1907.0</v>
      </c>
      <c r="Y416" s="5" t="s">
        <v>108</v>
      </c>
      <c r="Z416" s="5" t="s">
        <v>108</v>
      </c>
      <c r="AA416" s="5" t="s">
        <v>108</v>
      </c>
      <c r="AB416" s="5" t="s">
        <v>108</v>
      </c>
      <c r="AC416" s="5" t="s">
        <v>3646</v>
      </c>
      <c r="AD416" s="5" t="s">
        <v>406</v>
      </c>
      <c r="AE416" s="5" t="s">
        <v>108</v>
      </c>
      <c r="AF416" s="5" t="s">
        <v>108</v>
      </c>
      <c r="AG416" s="5" t="s">
        <v>108</v>
      </c>
      <c r="AH416" s="5" t="s">
        <v>108</v>
      </c>
      <c r="AI416" s="28">
        <f t="shared" si="107"/>
        <v>3.3528</v>
      </c>
      <c r="AJ416" s="22">
        <v>11.0</v>
      </c>
      <c r="AK416" s="24">
        <f t="shared" si="108"/>
        <v>3.666666667</v>
      </c>
      <c r="AL416" s="5" t="s">
        <v>108</v>
      </c>
      <c r="AM416" s="5">
        <v>1.0</v>
      </c>
      <c r="AN416" s="5">
        <v>7.5</v>
      </c>
      <c r="AO416" s="5" t="s">
        <v>108</v>
      </c>
      <c r="AP416" s="5" t="s">
        <v>108</v>
      </c>
      <c r="AQ416" s="5" t="s">
        <v>108</v>
      </c>
      <c r="AR416" s="5" t="s">
        <v>108</v>
      </c>
      <c r="AS416" s="5" t="s">
        <v>108</v>
      </c>
      <c r="AT416" s="5" t="s">
        <v>108</v>
      </c>
      <c r="AU416" s="5" t="s">
        <v>108</v>
      </c>
      <c r="AV416" s="5" t="s">
        <v>108</v>
      </c>
      <c r="AW416" s="5" t="s">
        <v>173</v>
      </c>
      <c r="AX416" s="5" t="s">
        <v>108</v>
      </c>
      <c r="AY416" s="5" t="s">
        <v>108</v>
      </c>
      <c r="AZ416" s="5" t="s">
        <v>108</v>
      </c>
      <c r="BA416" s="5" t="s">
        <v>108</v>
      </c>
      <c r="BB416" s="5" t="s">
        <v>108</v>
      </c>
      <c r="BC416" s="5" t="s">
        <v>235</v>
      </c>
      <c r="BD416" s="5" t="s">
        <v>108</v>
      </c>
      <c r="BE416" s="5" t="s">
        <v>108</v>
      </c>
      <c r="BF416" s="5" t="s">
        <v>108</v>
      </c>
      <c r="BG416" s="5" t="s">
        <v>108</v>
      </c>
      <c r="BH416" s="5" t="s">
        <v>108</v>
      </c>
      <c r="BI416" s="5" t="s">
        <v>108</v>
      </c>
      <c r="BJ416" s="5" t="s">
        <v>108</v>
      </c>
      <c r="BK416" s="5" t="s">
        <v>108</v>
      </c>
      <c r="BL416" s="5" t="s">
        <v>108</v>
      </c>
      <c r="BM416" s="5" t="s">
        <v>108</v>
      </c>
      <c r="BN416" s="5" t="s">
        <v>309</v>
      </c>
      <c r="BO416" s="5" t="s">
        <v>108</v>
      </c>
      <c r="BP416" s="5" t="s">
        <v>108</v>
      </c>
      <c r="BQ416" s="5" t="s">
        <v>108</v>
      </c>
      <c r="BR416" s="5" t="s">
        <v>108</v>
      </c>
      <c r="BS416" s="5" t="s">
        <v>3647</v>
      </c>
      <c r="BT416" s="5" t="s">
        <v>108</v>
      </c>
      <c r="BU416" s="5" t="s">
        <v>3648</v>
      </c>
      <c r="BV416" s="5" t="s">
        <v>121</v>
      </c>
      <c r="BW416" s="5" t="s">
        <v>3649</v>
      </c>
      <c r="BX416" s="5" t="s">
        <v>122</v>
      </c>
      <c r="BY416" s="10" t="s">
        <v>108</v>
      </c>
      <c r="BZ416" s="10" t="s">
        <v>108</v>
      </c>
      <c r="CA416" s="5" t="s">
        <v>108</v>
      </c>
      <c r="CB416" s="5" t="s">
        <v>108</v>
      </c>
      <c r="CC416" s="5" t="s">
        <v>108</v>
      </c>
      <c r="CD416" s="5" t="s">
        <v>108</v>
      </c>
      <c r="CE416" s="5" t="s">
        <v>108</v>
      </c>
      <c r="CF416" s="5" t="s">
        <v>108</v>
      </c>
      <c r="CG416" s="5" t="s">
        <v>108</v>
      </c>
      <c r="CH416" s="5" t="s">
        <v>108</v>
      </c>
      <c r="CI416" s="5" t="s">
        <v>108</v>
      </c>
      <c r="CJ416" s="5" t="s">
        <v>108</v>
      </c>
      <c r="CK416" s="5" t="s">
        <v>108</v>
      </c>
      <c r="CL416" s="5" t="s">
        <v>108</v>
      </c>
      <c r="CM416" s="5" t="s">
        <v>108</v>
      </c>
      <c r="CN416" s="5" t="s">
        <v>108</v>
      </c>
      <c r="CO416" s="5" t="s">
        <v>108</v>
      </c>
      <c r="CP416" s="5" t="s">
        <v>108</v>
      </c>
      <c r="CQ416" s="5" t="s">
        <v>108</v>
      </c>
      <c r="CR416" s="5" t="s">
        <v>108</v>
      </c>
      <c r="CS416" s="5" t="s">
        <v>108</v>
      </c>
      <c r="CT416" s="26" t="s">
        <v>3650</v>
      </c>
      <c r="CU416" s="5" t="s">
        <v>108</v>
      </c>
      <c r="CV416" s="5" t="s">
        <v>108</v>
      </c>
      <c r="CW416" s="5" t="s">
        <v>108</v>
      </c>
      <c r="CX416" s="5" t="s">
        <v>108</v>
      </c>
      <c r="CY416" s="13" t="s">
        <v>3651</v>
      </c>
      <c r="CZ416" s="6"/>
      <c r="DA416" s="6"/>
      <c r="DB416" s="6"/>
      <c r="DC416" s="6"/>
      <c r="DD416" s="6"/>
      <c r="DE416" s="6"/>
      <c r="DF416" s="6"/>
      <c r="DG416" s="6"/>
      <c r="DH416" s="6"/>
      <c r="DI416" s="6"/>
    </row>
    <row r="417">
      <c r="A417" s="5" t="s">
        <v>103</v>
      </c>
      <c r="B417" s="5" t="s">
        <v>3472</v>
      </c>
      <c r="C417" s="5" t="s">
        <v>3641</v>
      </c>
      <c r="D417" s="5">
        <v>15520.0</v>
      </c>
      <c r="E417" s="5" t="s">
        <v>3642</v>
      </c>
      <c r="F417" s="5" t="s">
        <v>3652</v>
      </c>
      <c r="G417" s="5" t="s">
        <v>108</v>
      </c>
      <c r="H417" s="5" t="s">
        <v>108</v>
      </c>
      <c r="I417" s="5" t="s">
        <v>139</v>
      </c>
      <c r="J417" s="5" t="s">
        <v>127</v>
      </c>
      <c r="K417" s="5" t="s">
        <v>3504</v>
      </c>
      <c r="L417" s="5" t="s">
        <v>108</v>
      </c>
      <c r="M417" s="5" t="s">
        <v>3516</v>
      </c>
      <c r="N417" s="5" t="s">
        <v>108</v>
      </c>
      <c r="O417" s="26" t="s">
        <v>3653</v>
      </c>
      <c r="P417" s="5" t="s">
        <v>719</v>
      </c>
      <c r="Q417" s="5" t="s">
        <v>3645</v>
      </c>
      <c r="R417" s="5" t="s">
        <v>108</v>
      </c>
      <c r="S417" s="5" t="s">
        <v>108</v>
      </c>
      <c r="T417" s="5" t="s">
        <v>108</v>
      </c>
      <c r="U417" s="5" t="s">
        <v>108</v>
      </c>
      <c r="V417" s="5" t="s">
        <v>108</v>
      </c>
      <c r="W417" s="5" t="s">
        <v>108</v>
      </c>
      <c r="X417" s="5">
        <v>2307.0</v>
      </c>
      <c r="Y417" s="5" t="s">
        <v>108</v>
      </c>
      <c r="Z417" s="5" t="s">
        <v>108</v>
      </c>
      <c r="AA417" s="5" t="s">
        <v>108</v>
      </c>
      <c r="AB417" s="5" t="s">
        <v>108</v>
      </c>
      <c r="AC417" s="5" t="s">
        <v>3654</v>
      </c>
      <c r="AD417" s="5" t="s">
        <v>3655</v>
      </c>
      <c r="AE417" s="5" t="s">
        <v>121</v>
      </c>
      <c r="AF417" s="5" t="s">
        <v>108</v>
      </c>
      <c r="AG417" s="5" t="s">
        <v>108</v>
      </c>
      <c r="AH417" s="5" t="s">
        <v>108</v>
      </c>
      <c r="AI417" s="5" t="s">
        <v>108</v>
      </c>
      <c r="AJ417" s="5" t="s">
        <v>108</v>
      </c>
      <c r="AK417" s="5" t="s">
        <v>108</v>
      </c>
      <c r="AL417" s="5" t="s">
        <v>108</v>
      </c>
      <c r="AM417" s="5" t="s">
        <v>108</v>
      </c>
      <c r="AN417" s="5" t="s">
        <v>108</v>
      </c>
      <c r="AO417" s="5" t="s">
        <v>108</v>
      </c>
      <c r="AP417" s="5" t="s">
        <v>108</v>
      </c>
      <c r="AQ417" s="5" t="s">
        <v>108</v>
      </c>
      <c r="AR417" s="5" t="s">
        <v>108</v>
      </c>
      <c r="AS417" s="5" t="s">
        <v>108</v>
      </c>
      <c r="AT417" s="5" t="s">
        <v>108</v>
      </c>
      <c r="AU417" s="5" t="s">
        <v>108</v>
      </c>
      <c r="AV417" s="5" t="s">
        <v>108</v>
      </c>
      <c r="AW417" s="5" t="s">
        <v>108</v>
      </c>
      <c r="AX417" s="5" t="s">
        <v>108</v>
      </c>
      <c r="AY417" s="5" t="s">
        <v>108</v>
      </c>
      <c r="AZ417" s="5" t="s">
        <v>108</v>
      </c>
      <c r="BA417" s="5" t="s">
        <v>108</v>
      </c>
      <c r="BB417" s="5" t="s">
        <v>108</v>
      </c>
      <c r="BC417" s="5" t="s">
        <v>108</v>
      </c>
      <c r="BD417" s="5" t="s">
        <v>108</v>
      </c>
      <c r="BE417" s="5" t="s">
        <v>108</v>
      </c>
      <c r="BF417" s="5" t="s">
        <v>108</v>
      </c>
      <c r="BG417" s="5" t="s">
        <v>108</v>
      </c>
      <c r="BH417" s="5" t="s">
        <v>108</v>
      </c>
      <c r="BI417" s="5" t="s">
        <v>108</v>
      </c>
      <c r="BJ417" s="5" t="s">
        <v>108</v>
      </c>
      <c r="BK417" s="5" t="s">
        <v>108</v>
      </c>
      <c r="BL417" s="5" t="s">
        <v>108</v>
      </c>
      <c r="BM417" s="5" t="s">
        <v>108</v>
      </c>
      <c r="BN417" s="5" t="s">
        <v>108</v>
      </c>
      <c r="BO417" s="5" t="s">
        <v>108</v>
      </c>
      <c r="BP417" s="5" t="s">
        <v>108</v>
      </c>
      <c r="BQ417" s="5" t="s">
        <v>108</v>
      </c>
      <c r="BR417" s="5" t="s">
        <v>108</v>
      </c>
      <c r="BS417" s="5" t="s">
        <v>108</v>
      </c>
      <c r="BT417" s="5" t="s">
        <v>108</v>
      </c>
      <c r="BU417" s="5" t="s">
        <v>108</v>
      </c>
      <c r="BV417" s="5" t="s">
        <v>108</v>
      </c>
      <c r="BW417" s="5" t="s">
        <v>108</v>
      </c>
      <c r="BX417" s="5" t="s">
        <v>108</v>
      </c>
      <c r="BY417" s="10" t="s">
        <v>108</v>
      </c>
      <c r="BZ417" s="10" t="s">
        <v>108</v>
      </c>
      <c r="CA417" s="5" t="s">
        <v>3510</v>
      </c>
      <c r="CB417" s="5" t="s">
        <v>108</v>
      </c>
      <c r="CC417" s="5" t="s">
        <v>108</v>
      </c>
      <c r="CD417" s="5" t="s">
        <v>108</v>
      </c>
      <c r="CE417" s="5" t="s">
        <v>108</v>
      </c>
      <c r="CF417" s="5" t="s">
        <v>108</v>
      </c>
      <c r="CG417" s="5" t="s">
        <v>108</v>
      </c>
      <c r="CH417" s="5" t="s">
        <v>108</v>
      </c>
      <c r="CI417" s="5" t="s">
        <v>108</v>
      </c>
      <c r="CJ417" s="5" t="s">
        <v>108</v>
      </c>
      <c r="CK417" s="5" t="s">
        <v>108</v>
      </c>
      <c r="CL417" s="5" t="s">
        <v>108</v>
      </c>
      <c r="CM417" s="5" t="s">
        <v>108</v>
      </c>
      <c r="CN417" s="5" t="s">
        <v>108</v>
      </c>
      <c r="CO417" s="5" t="s">
        <v>108</v>
      </c>
      <c r="CP417" s="5" t="s">
        <v>108</v>
      </c>
      <c r="CQ417" s="5" t="s">
        <v>108</v>
      </c>
      <c r="CR417" s="5" t="s">
        <v>108</v>
      </c>
      <c r="CS417" s="5" t="s">
        <v>3656</v>
      </c>
      <c r="CT417" s="26" t="s">
        <v>3657</v>
      </c>
      <c r="CU417" s="5" t="s">
        <v>108</v>
      </c>
      <c r="CV417" s="5" t="s">
        <v>108</v>
      </c>
      <c r="CW417" s="5" t="s">
        <v>108</v>
      </c>
      <c r="CX417" s="5" t="s">
        <v>108</v>
      </c>
      <c r="CY417" s="13" t="s">
        <v>3658</v>
      </c>
      <c r="CZ417" s="6"/>
      <c r="DA417" s="6"/>
      <c r="DB417" s="6"/>
      <c r="DC417" s="6"/>
      <c r="DD417" s="6"/>
      <c r="DE417" s="6"/>
      <c r="DF417" s="6"/>
      <c r="DG417" s="6"/>
      <c r="DH417" s="6"/>
      <c r="DI417" s="6"/>
    </row>
    <row r="418">
      <c r="A418" s="5" t="s">
        <v>103</v>
      </c>
      <c r="B418" s="5" t="s">
        <v>3472</v>
      </c>
      <c r="C418" s="5" t="s">
        <v>3641</v>
      </c>
      <c r="D418" s="5">
        <v>18943.0</v>
      </c>
      <c r="E418" s="5" t="s">
        <v>3642</v>
      </c>
      <c r="F418" s="5">
        <v>2007.0</v>
      </c>
      <c r="G418" s="5" t="s">
        <v>316</v>
      </c>
      <c r="H418" s="5">
        <v>24.0</v>
      </c>
      <c r="I418" s="5" t="s">
        <v>217</v>
      </c>
      <c r="J418" s="5" t="s">
        <v>127</v>
      </c>
      <c r="K418" s="5" t="s">
        <v>628</v>
      </c>
      <c r="L418" s="5" t="s">
        <v>108</v>
      </c>
      <c r="M418" s="5" t="s">
        <v>3559</v>
      </c>
      <c r="N418" s="5">
        <v>1.0</v>
      </c>
      <c r="O418" s="26" t="s">
        <v>3659</v>
      </c>
      <c r="P418" s="5" t="s">
        <v>108</v>
      </c>
      <c r="Q418" s="5" t="s">
        <v>3660</v>
      </c>
      <c r="R418" s="5" t="s">
        <v>3661</v>
      </c>
      <c r="S418" s="5" t="s">
        <v>108</v>
      </c>
      <c r="T418" s="5" t="s">
        <v>108</v>
      </c>
      <c r="U418" s="5" t="s">
        <v>108</v>
      </c>
      <c r="V418" s="6"/>
      <c r="W418" s="5" t="s">
        <v>108</v>
      </c>
      <c r="X418" s="5">
        <v>330.0</v>
      </c>
      <c r="Y418" s="5" t="s">
        <v>108</v>
      </c>
      <c r="Z418" s="5" t="s">
        <v>170</v>
      </c>
      <c r="AA418" s="5" t="s">
        <v>560</v>
      </c>
      <c r="AB418" s="5">
        <v>52.0</v>
      </c>
      <c r="AC418" s="5" t="s">
        <v>3662</v>
      </c>
      <c r="AD418" s="5" t="s">
        <v>108</v>
      </c>
      <c r="AE418" s="5" t="s">
        <v>108</v>
      </c>
      <c r="AF418" s="5" t="s">
        <v>108</v>
      </c>
      <c r="AG418" s="5" t="s">
        <v>108</v>
      </c>
      <c r="AH418" s="5">
        <v>3.0</v>
      </c>
      <c r="AI418" s="15" t="s">
        <v>108</v>
      </c>
      <c r="AJ418" s="22" t="s">
        <v>108</v>
      </c>
      <c r="AK418" s="25" t="s">
        <v>108</v>
      </c>
      <c r="AL418" s="5" t="s">
        <v>108</v>
      </c>
      <c r="AM418" s="5">
        <v>1.0</v>
      </c>
      <c r="AN418" s="5" t="s">
        <v>108</v>
      </c>
      <c r="AO418" s="5" t="s">
        <v>108</v>
      </c>
      <c r="AP418" s="5" t="s">
        <v>108</v>
      </c>
      <c r="AQ418" s="5" t="s">
        <v>108</v>
      </c>
      <c r="AR418" s="5" t="s">
        <v>108</v>
      </c>
      <c r="AS418" s="5" t="s">
        <v>108</v>
      </c>
      <c r="AT418" s="5" t="s">
        <v>108</v>
      </c>
      <c r="AU418" s="5" t="s">
        <v>108</v>
      </c>
      <c r="AV418" s="5" t="s">
        <v>108</v>
      </c>
      <c r="AW418" s="5" t="s">
        <v>108</v>
      </c>
      <c r="AX418" s="5" t="s">
        <v>108</v>
      </c>
      <c r="AY418" s="5" t="s">
        <v>108</v>
      </c>
      <c r="AZ418" s="5" t="s">
        <v>108</v>
      </c>
      <c r="BA418" s="5" t="s">
        <v>108</v>
      </c>
      <c r="BB418" s="5" t="s">
        <v>108</v>
      </c>
      <c r="BC418" s="5" t="s">
        <v>108</v>
      </c>
      <c r="BD418" s="5" t="s">
        <v>108</v>
      </c>
      <c r="BE418" s="5" t="s">
        <v>108</v>
      </c>
      <c r="BF418" s="5" t="s">
        <v>108</v>
      </c>
      <c r="BG418" s="5" t="s">
        <v>108</v>
      </c>
      <c r="BH418" s="5" t="s">
        <v>108</v>
      </c>
      <c r="BI418" s="5" t="s">
        <v>108</v>
      </c>
      <c r="BJ418" s="5" t="s">
        <v>108</v>
      </c>
      <c r="BK418" s="5" t="s">
        <v>108</v>
      </c>
      <c r="BL418" s="5" t="s">
        <v>108</v>
      </c>
      <c r="BM418" s="5" t="s">
        <v>108</v>
      </c>
      <c r="BN418" s="5" t="s">
        <v>108</v>
      </c>
      <c r="BO418" s="5" t="s">
        <v>108</v>
      </c>
      <c r="BP418" s="5" t="s">
        <v>108</v>
      </c>
      <c r="BQ418" s="5" t="s">
        <v>108</v>
      </c>
      <c r="BR418" s="5" t="s">
        <v>108</v>
      </c>
      <c r="BS418" s="5" t="s">
        <v>108</v>
      </c>
      <c r="BT418" s="5" t="s">
        <v>108</v>
      </c>
      <c r="BU418" s="5" t="s">
        <v>375</v>
      </c>
      <c r="BV418" s="5" t="s">
        <v>108</v>
      </c>
      <c r="BW418" s="5" t="s">
        <v>108</v>
      </c>
      <c r="BX418" s="5" t="s">
        <v>108</v>
      </c>
      <c r="BY418" s="10" t="s">
        <v>108</v>
      </c>
      <c r="BZ418" s="10" t="s">
        <v>108</v>
      </c>
      <c r="CA418" s="5" t="s">
        <v>2101</v>
      </c>
      <c r="CB418" s="5" t="s">
        <v>121</v>
      </c>
      <c r="CC418" s="5" t="s">
        <v>108</v>
      </c>
      <c r="CD418" s="5" t="s">
        <v>108</v>
      </c>
      <c r="CE418" s="5" t="s">
        <v>108</v>
      </c>
      <c r="CF418" s="5" t="s">
        <v>108</v>
      </c>
      <c r="CG418" s="5" t="s">
        <v>108</v>
      </c>
      <c r="CH418" s="5" t="s">
        <v>108</v>
      </c>
      <c r="CI418" s="5" t="s">
        <v>108</v>
      </c>
      <c r="CJ418" s="5" t="s">
        <v>108</v>
      </c>
      <c r="CK418" s="5" t="s">
        <v>108</v>
      </c>
      <c r="CL418" s="5" t="s">
        <v>108</v>
      </c>
      <c r="CM418" s="5" t="s">
        <v>108</v>
      </c>
      <c r="CN418" s="5" t="s">
        <v>108</v>
      </c>
      <c r="CO418" s="5" t="s">
        <v>108</v>
      </c>
      <c r="CP418" s="5" t="s">
        <v>108</v>
      </c>
      <c r="CQ418" s="5" t="s">
        <v>108</v>
      </c>
      <c r="CR418" s="5" t="s">
        <v>108</v>
      </c>
      <c r="CS418" s="5" t="s">
        <v>108</v>
      </c>
      <c r="CT418" s="26" t="s">
        <v>3663</v>
      </c>
      <c r="CU418" s="5" t="s">
        <v>108</v>
      </c>
      <c r="CV418" s="5" t="s">
        <v>108</v>
      </c>
      <c r="CW418" s="5" t="s">
        <v>108</v>
      </c>
      <c r="CX418" s="5" t="s">
        <v>108</v>
      </c>
      <c r="CY418" s="13" t="s">
        <v>3664</v>
      </c>
      <c r="CZ418" s="6"/>
      <c r="DA418" s="6"/>
      <c r="DB418" s="6"/>
      <c r="DC418" s="6"/>
      <c r="DD418" s="6"/>
      <c r="DE418" s="6"/>
      <c r="DF418" s="6"/>
      <c r="DG418" s="6"/>
      <c r="DH418" s="6"/>
      <c r="DI418" s="6"/>
    </row>
    <row r="419">
      <c r="A419" s="5" t="s">
        <v>103</v>
      </c>
      <c r="B419" s="5" t="s">
        <v>3472</v>
      </c>
      <c r="C419" s="5" t="s">
        <v>3665</v>
      </c>
      <c r="D419" s="5">
        <v>7393.0</v>
      </c>
      <c r="E419" s="5" t="s">
        <v>108</v>
      </c>
      <c r="F419" s="5">
        <v>1977.0</v>
      </c>
      <c r="G419" s="5" t="s">
        <v>200</v>
      </c>
      <c r="H419" s="5" t="s">
        <v>108</v>
      </c>
      <c r="I419" s="5" t="s">
        <v>153</v>
      </c>
      <c r="J419" s="5" t="s">
        <v>110</v>
      </c>
      <c r="K419" s="5" t="s">
        <v>111</v>
      </c>
      <c r="L419" s="5" t="s">
        <v>108</v>
      </c>
      <c r="M419" s="5" t="s">
        <v>375</v>
      </c>
      <c r="N419" s="5">
        <v>3.0</v>
      </c>
      <c r="O419" s="26" t="s">
        <v>3666</v>
      </c>
      <c r="P419" s="5" t="s">
        <v>3667</v>
      </c>
      <c r="Q419" s="5" t="s">
        <v>3668</v>
      </c>
      <c r="R419" s="5" t="s">
        <v>3669</v>
      </c>
      <c r="S419" s="5" t="s">
        <v>3670</v>
      </c>
      <c r="T419" s="5" t="s">
        <v>108</v>
      </c>
      <c r="U419" s="5" t="s">
        <v>108</v>
      </c>
      <c r="V419" s="6"/>
      <c r="W419" s="5" t="s">
        <v>108</v>
      </c>
      <c r="X419" s="5">
        <v>2100.0</v>
      </c>
      <c r="Y419" s="5" t="s">
        <v>108</v>
      </c>
      <c r="Z419" s="5" t="s">
        <v>108</v>
      </c>
      <c r="AA419" s="5" t="s">
        <v>550</v>
      </c>
      <c r="AB419" s="5">
        <v>100.0</v>
      </c>
      <c r="AC419" s="5" t="s">
        <v>3671</v>
      </c>
      <c r="AD419" s="5" t="s">
        <v>406</v>
      </c>
      <c r="AE419" s="5" t="s">
        <v>108</v>
      </c>
      <c r="AF419" s="5" t="s">
        <v>108</v>
      </c>
      <c r="AG419" s="5" t="s">
        <v>108</v>
      </c>
      <c r="AH419" s="5" t="s">
        <v>108</v>
      </c>
      <c r="AI419" s="23" t="s">
        <v>108</v>
      </c>
      <c r="AJ419" s="22" t="s">
        <v>108</v>
      </c>
      <c r="AK419" s="5" t="s">
        <v>108</v>
      </c>
      <c r="AL419" s="5" t="s">
        <v>108</v>
      </c>
      <c r="AM419" s="5">
        <v>1.0</v>
      </c>
      <c r="AN419" s="5">
        <v>7.75</v>
      </c>
      <c r="AO419" s="5" t="s">
        <v>108</v>
      </c>
      <c r="AP419" s="5" t="s">
        <v>108</v>
      </c>
      <c r="AQ419" s="5" t="s">
        <v>108</v>
      </c>
      <c r="AR419" s="5" t="s">
        <v>108</v>
      </c>
      <c r="AS419" s="5" t="s">
        <v>108</v>
      </c>
      <c r="AT419" s="5">
        <v>400.0</v>
      </c>
      <c r="AU419" s="5" t="s">
        <v>108</v>
      </c>
      <c r="AV419" s="5" t="s">
        <v>108</v>
      </c>
      <c r="AW419" s="5" t="s">
        <v>289</v>
      </c>
      <c r="AX419" s="5" t="s">
        <v>108</v>
      </c>
      <c r="AY419" s="5" t="s">
        <v>108</v>
      </c>
      <c r="AZ419" s="5" t="s">
        <v>108</v>
      </c>
      <c r="BA419" s="5" t="s">
        <v>108</v>
      </c>
      <c r="BB419" s="5" t="s">
        <v>108</v>
      </c>
      <c r="BC419" s="5" t="s">
        <v>108</v>
      </c>
      <c r="BD419" s="5" t="s">
        <v>108</v>
      </c>
      <c r="BE419" s="5" t="s">
        <v>108</v>
      </c>
      <c r="BF419" s="5" t="s">
        <v>108</v>
      </c>
      <c r="BG419" s="5" t="s">
        <v>108</v>
      </c>
      <c r="BH419" s="5" t="s">
        <v>108</v>
      </c>
      <c r="BI419" s="5" t="s">
        <v>108</v>
      </c>
      <c r="BJ419" s="5" t="s">
        <v>108</v>
      </c>
      <c r="BK419" s="5" t="s">
        <v>108</v>
      </c>
      <c r="BL419" s="5" t="s">
        <v>321</v>
      </c>
      <c r="BM419" s="5" t="s">
        <v>659</v>
      </c>
      <c r="BN419" s="5" t="s">
        <v>108</v>
      </c>
      <c r="BO419" s="5" t="s">
        <v>108</v>
      </c>
      <c r="BP419" s="5" t="s">
        <v>108</v>
      </c>
      <c r="BQ419" s="5" t="s">
        <v>108</v>
      </c>
      <c r="BR419" s="5" t="s">
        <v>108</v>
      </c>
      <c r="BS419" s="5" t="s">
        <v>3672</v>
      </c>
      <c r="BT419" s="5" t="s">
        <v>108</v>
      </c>
      <c r="BU419" s="5" t="s">
        <v>3673</v>
      </c>
      <c r="BV419" s="5" t="s">
        <v>108</v>
      </c>
      <c r="BW419" s="5" t="s">
        <v>1358</v>
      </c>
      <c r="BX419" s="5" t="s">
        <v>122</v>
      </c>
      <c r="BY419" s="10" t="s">
        <v>108</v>
      </c>
      <c r="BZ419" s="10" t="s">
        <v>108</v>
      </c>
      <c r="CA419" s="5" t="s">
        <v>108</v>
      </c>
      <c r="CB419" s="5" t="s">
        <v>108</v>
      </c>
      <c r="CC419" s="5" t="s">
        <v>108</v>
      </c>
      <c r="CD419" s="5" t="s">
        <v>108</v>
      </c>
      <c r="CE419" s="5" t="s">
        <v>108</v>
      </c>
      <c r="CF419" s="5" t="s">
        <v>108</v>
      </c>
      <c r="CG419" s="5" t="s">
        <v>108</v>
      </c>
      <c r="CH419" s="5" t="s">
        <v>108</v>
      </c>
      <c r="CI419" s="5" t="s">
        <v>108</v>
      </c>
      <c r="CJ419" s="5" t="s">
        <v>108</v>
      </c>
      <c r="CK419" s="5" t="s">
        <v>108</v>
      </c>
      <c r="CL419" s="5" t="s">
        <v>108</v>
      </c>
      <c r="CM419" s="5" t="s">
        <v>108</v>
      </c>
      <c r="CN419" s="5" t="s">
        <v>108</v>
      </c>
      <c r="CO419" s="5" t="s">
        <v>108</v>
      </c>
      <c r="CP419" s="5" t="s">
        <v>108</v>
      </c>
      <c r="CQ419" s="5" t="s">
        <v>108</v>
      </c>
      <c r="CR419" s="5" t="s">
        <v>108</v>
      </c>
      <c r="CS419" s="5" t="s">
        <v>108</v>
      </c>
      <c r="CT419" s="26" t="s">
        <v>3674</v>
      </c>
      <c r="CU419" s="5" t="s">
        <v>108</v>
      </c>
      <c r="CV419" s="5" t="s">
        <v>108</v>
      </c>
      <c r="CW419" s="5" t="s">
        <v>108</v>
      </c>
      <c r="CX419" s="5" t="s">
        <v>108</v>
      </c>
      <c r="CY419" s="13" t="s">
        <v>3675</v>
      </c>
      <c r="CZ419" s="6"/>
      <c r="DA419" s="6"/>
      <c r="DB419" s="6"/>
      <c r="DC419" s="6"/>
      <c r="DD419" s="6"/>
      <c r="DE419" s="6"/>
      <c r="DF419" s="6"/>
      <c r="DG419" s="6"/>
      <c r="DH419" s="6"/>
      <c r="DI419" s="6"/>
    </row>
    <row r="420">
      <c r="A420" s="5" t="s">
        <v>103</v>
      </c>
      <c r="B420" s="5" t="s">
        <v>3472</v>
      </c>
      <c r="C420" s="5" t="s">
        <v>3676</v>
      </c>
      <c r="D420" s="5">
        <v>26299.0</v>
      </c>
      <c r="E420" s="5" t="s">
        <v>3634</v>
      </c>
      <c r="F420" s="5">
        <v>2009.0</v>
      </c>
      <c r="G420" s="5" t="s">
        <v>152</v>
      </c>
      <c r="H420" s="5">
        <v>11.0</v>
      </c>
      <c r="I420" s="5" t="s">
        <v>153</v>
      </c>
      <c r="J420" s="5" t="s">
        <v>110</v>
      </c>
      <c r="K420" s="5" t="s">
        <v>111</v>
      </c>
      <c r="L420" s="5" t="s">
        <v>108</v>
      </c>
      <c r="M420" s="5" t="s">
        <v>140</v>
      </c>
      <c r="N420" s="5">
        <v>1.0</v>
      </c>
      <c r="O420" s="26" t="s">
        <v>3677</v>
      </c>
      <c r="P420" s="5" t="s">
        <v>108</v>
      </c>
      <c r="Q420" s="5" t="s">
        <v>3678</v>
      </c>
      <c r="R420" s="5" t="s">
        <v>3679</v>
      </c>
      <c r="S420" s="5" t="s">
        <v>108</v>
      </c>
      <c r="T420" s="5" t="s">
        <v>108</v>
      </c>
      <c r="U420" s="5" t="s">
        <v>108</v>
      </c>
      <c r="V420" s="5" t="s">
        <v>108</v>
      </c>
      <c r="W420" s="5" t="s">
        <v>108</v>
      </c>
      <c r="X420" s="5">
        <v>1000.0</v>
      </c>
      <c r="Y420" s="5" t="s">
        <v>108</v>
      </c>
      <c r="Z420" s="5" t="s">
        <v>170</v>
      </c>
      <c r="AA420" s="5" t="s">
        <v>286</v>
      </c>
      <c r="AB420" s="5">
        <v>85.0</v>
      </c>
      <c r="AC420" s="5" t="s">
        <v>287</v>
      </c>
      <c r="AD420" s="5" t="s">
        <v>3680</v>
      </c>
      <c r="AE420" s="5" t="s">
        <v>108</v>
      </c>
      <c r="AF420" s="5" t="s">
        <v>108</v>
      </c>
      <c r="AG420" s="5" t="s">
        <v>108</v>
      </c>
      <c r="AH420" s="5">
        <v>1.0</v>
      </c>
      <c r="AI420" s="28">
        <f>CONVERT(AJ420, "ft", "m")</f>
        <v>22.86</v>
      </c>
      <c r="AJ420" s="22">
        <v>75.0</v>
      </c>
      <c r="AK420" s="24">
        <f>CONVERT(AJ420, "ft", "yd")</f>
        <v>25</v>
      </c>
      <c r="AL420" s="5" t="s">
        <v>108</v>
      </c>
      <c r="AM420" s="5">
        <v>1.0</v>
      </c>
      <c r="AN420" s="5">
        <v>7.5</v>
      </c>
      <c r="AO420" s="5" t="s">
        <v>108</v>
      </c>
      <c r="AP420" s="5" t="s">
        <v>108</v>
      </c>
      <c r="AQ420" s="5" t="s">
        <v>108</v>
      </c>
      <c r="AR420" s="5" t="s">
        <v>108</v>
      </c>
      <c r="AS420" s="5" t="s">
        <v>108</v>
      </c>
      <c r="AT420" s="5" t="s">
        <v>108</v>
      </c>
      <c r="AU420" s="5" t="s">
        <v>108</v>
      </c>
      <c r="AV420" s="5" t="s">
        <v>108</v>
      </c>
      <c r="AW420" s="5" t="s">
        <v>320</v>
      </c>
      <c r="AX420" s="5" t="s">
        <v>108</v>
      </c>
      <c r="AY420" s="5" t="s">
        <v>108</v>
      </c>
      <c r="AZ420" s="5" t="s">
        <v>108</v>
      </c>
      <c r="BA420" s="5" t="s">
        <v>108</v>
      </c>
      <c r="BB420" s="5" t="s">
        <v>108</v>
      </c>
      <c r="BC420" s="5" t="s">
        <v>108</v>
      </c>
      <c r="BD420" s="5" t="s">
        <v>3681</v>
      </c>
      <c r="BE420" s="5" t="s">
        <v>108</v>
      </c>
      <c r="BF420" s="5" t="s">
        <v>108</v>
      </c>
      <c r="BG420" s="5" t="s">
        <v>108</v>
      </c>
      <c r="BH420" s="5" t="s">
        <v>108</v>
      </c>
      <c r="BI420" s="5" t="s">
        <v>309</v>
      </c>
      <c r="BJ420" s="5" t="s">
        <v>983</v>
      </c>
      <c r="BK420" s="5" t="s">
        <v>108</v>
      </c>
      <c r="BL420" s="5" t="s">
        <v>108</v>
      </c>
      <c r="BM420" s="5" t="s">
        <v>108</v>
      </c>
      <c r="BN420" s="5" t="s">
        <v>108</v>
      </c>
      <c r="BO420" s="5" t="s">
        <v>108</v>
      </c>
      <c r="BP420" s="5" t="s">
        <v>108</v>
      </c>
      <c r="BQ420" s="5" t="s">
        <v>108</v>
      </c>
      <c r="BR420" s="5" t="s">
        <v>121</v>
      </c>
      <c r="BS420" s="5" t="s">
        <v>3682</v>
      </c>
      <c r="BT420" s="5" t="s">
        <v>108</v>
      </c>
      <c r="BU420" s="5" t="s">
        <v>3683</v>
      </c>
      <c r="BV420" s="5" t="s">
        <v>108</v>
      </c>
      <c r="BW420" s="5" t="s">
        <v>1528</v>
      </c>
      <c r="BX420" s="5" t="s">
        <v>122</v>
      </c>
      <c r="BY420" s="10" t="s">
        <v>108</v>
      </c>
      <c r="BZ420" s="10" t="s">
        <v>108</v>
      </c>
      <c r="CA420" s="5" t="s">
        <v>108</v>
      </c>
      <c r="CB420" s="5" t="s">
        <v>108</v>
      </c>
      <c r="CC420" s="5" t="s">
        <v>108</v>
      </c>
      <c r="CD420" s="5" t="s">
        <v>108</v>
      </c>
      <c r="CE420" s="5" t="s">
        <v>108</v>
      </c>
      <c r="CF420" s="5" t="s">
        <v>108</v>
      </c>
      <c r="CG420" s="5" t="s">
        <v>108</v>
      </c>
      <c r="CH420" s="5" t="s">
        <v>108</v>
      </c>
      <c r="CI420" s="5" t="s">
        <v>108</v>
      </c>
      <c r="CJ420" s="5" t="s">
        <v>108</v>
      </c>
      <c r="CK420" s="5" t="s">
        <v>108</v>
      </c>
      <c r="CL420" s="5" t="s">
        <v>108</v>
      </c>
      <c r="CM420" s="5" t="s">
        <v>108</v>
      </c>
      <c r="CN420" s="5" t="s">
        <v>108</v>
      </c>
      <c r="CO420" s="5" t="s">
        <v>108</v>
      </c>
      <c r="CP420" s="5" t="s">
        <v>108</v>
      </c>
      <c r="CQ420" s="5" t="s">
        <v>108</v>
      </c>
      <c r="CR420" s="5" t="s">
        <v>108</v>
      </c>
      <c r="CS420" s="5" t="s">
        <v>108</v>
      </c>
      <c r="CT420" s="26" t="s">
        <v>3684</v>
      </c>
      <c r="CU420" s="5" t="s">
        <v>108</v>
      </c>
      <c r="CV420" s="5" t="s">
        <v>108</v>
      </c>
      <c r="CW420" s="5" t="s">
        <v>108</v>
      </c>
      <c r="CX420" s="5" t="s">
        <v>108</v>
      </c>
      <c r="CY420" s="13" t="s">
        <v>3685</v>
      </c>
      <c r="CZ420" s="6"/>
      <c r="DA420" s="6"/>
      <c r="DB420" s="6"/>
      <c r="DC420" s="6"/>
      <c r="DD420" s="6"/>
      <c r="DE420" s="6"/>
      <c r="DF420" s="6"/>
      <c r="DG420" s="6"/>
      <c r="DH420" s="6"/>
      <c r="DI420" s="6"/>
    </row>
    <row r="421">
      <c r="A421" s="5" t="s">
        <v>103</v>
      </c>
      <c r="B421" s="5" t="s">
        <v>3472</v>
      </c>
      <c r="C421" s="5" t="s">
        <v>3676</v>
      </c>
      <c r="D421" s="5">
        <v>42999.0</v>
      </c>
      <c r="E421" s="5" t="s">
        <v>3686</v>
      </c>
      <c r="F421" s="5">
        <v>2011.0</v>
      </c>
      <c r="G421" s="5" t="s">
        <v>244</v>
      </c>
      <c r="H421" s="5">
        <v>19.0</v>
      </c>
      <c r="I421" s="5" t="s">
        <v>139</v>
      </c>
      <c r="J421" s="5" t="s">
        <v>110</v>
      </c>
      <c r="K421" s="5" t="s">
        <v>111</v>
      </c>
      <c r="L421" s="5" t="s">
        <v>108</v>
      </c>
      <c r="M421" s="5" t="s">
        <v>140</v>
      </c>
      <c r="N421" s="5">
        <v>1.0</v>
      </c>
      <c r="O421" s="26" t="s">
        <v>3687</v>
      </c>
      <c r="P421" s="5" t="s">
        <v>3688</v>
      </c>
      <c r="Q421" s="5" t="s">
        <v>3689</v>
      </c>
      <c r="R421" s="5" t="s">
        <v>3690</v>
      </c>
      <c r="S421" s="5" t="s">
        <v>108</v>
      </c>
      <c r="T421" s="5" t="s">
        <v>108</v>
      </c>
      <c r="U421" s="5" t="s">
        <v>108</v>
      </c>
      <c r="V421" s="6"/>
      <c r="W421" s="5" t="s">
        <v>108</v>
      </c>
      <c r="X421" s="5">
        <v>1700.0</v>
      </c>
      <c r="Y421" s="5" t="s">
        <v>108</v>
      </c>
      <c r="Z421" s="5" t="s">
        <v>108</v>
      </c>
      <c r="AA421" s="5" t="s">
        <v>223</v>
      </c>
      <c r="AB421" s="5">
        <v>40.0</v>
      </c>
      <c r="AC421" s="5" t="s">
        <v>1719</v>
      </c>
      <c r="AD421" s="5" t="s">
        <v>406</v>
      </c>
      <c r="AE421" s="5" t="s">
        <v>108</v>
      </c>
      <c r="AF421" s="5" t="s">
        <v>108</v>
      </c>
      <c r="AG421" s="5" t="s">
        <v>108</v>
      </c>
      <c r="AH421" s="5" t="s">
        <v>108</v>
      </c>
      <c r="AI421" s="15" t="s">
        <v>108</v>
      </c>
      <c r="AJ421" s="22" t="s">
        <v>108</v>
      </c>
      <c r="AK421" s="25" t="s">
        <v>108</v>
      </c>
      <c r="AL421" s="5" t="s">
        <v>108</v>
      </c>
      <c r="AM421" s="5">
        <v>1.0</v>
      </c>
      <c r="AN421" s="5">
        <v>8.0</v>
      </c>
      <c r="AO421" s="5" t="s">
        <v>108</v>
      </c>
      <c r="AP421" s="5" t="s">
        <v>108</v>
      </c>
      <c r="AQ421" s="5" t="s">
        <v>108</v>
      </c>
      <c r="AR421" s="5" t="s">
        <v>108</v>
      </c>
      <c r="AS421" s="5" t="s">
        <v>108</v>
      </c>
      <c r="AT421" s="5">
        <v>400.0</v>
      </c>
      <c r="AU421" s="5" t="s">
        <v>108</v>
      </c>
      <c r="AV421" s="5" t="s">
        <v>108</v>
      </c>
      <c r="AW421" s="5" t="s">
        <v>320</v>
      </c>
      <c r="AX421" s="5" t="s">
        <v>108</v>
      </c>
      <c r="AY421" s="5" t="s">
        <v>108</v>
      </c>
      <c r="AZ421" s="5" t="s">
        <v>108</v>
      </c>
      <c r="BA421" s="5" t="s">
        <v>108</v>
      </c>
      <c r="BB421" s="5" t="s">
        <v>108</v>
      </c>
      <c r="BC421" s="5" t="s">
        <v>108</v>
      </c>
      <c r="BD421" s="5" t="s">
        <v>108</v>
      </c>
      <c r="BE421" s="5" t="s">
        <v>108</v>
      </c>
      <c r="BF421" s="5" t="s">
        <v>108</v>
      </c>
      <c r="BG421" s="5" t="s">
        <v>108</v>
      </c>
      <c r="BH421" s="5" t="s">
        <v>108</v>
      </c>
      <c r="BI421" s="5" t="s">
        <v>108</v>
      </c>
      <c r="BJ421" s="5" t="s">
        <v>108</v>
      </c>
      <c r="BK421" s="5" t="s">
        <v>108</v>
      </c>
      <c r="BL421" s="5" t="s">
        <v>321</v>
      </c>
      <c r="BM421" s="5" t="s">
        <v>108</v>
      </c>
      <c r="BN421" s="5" t="s">
        <v>108</v>
      </c>
      <c r="BO421" s="5" t="s">
        <v>108</v>
      </c>
      <c r="BP421" s="5" t="s">
        <v>755</v>
      </c>
      <c r="BQ421" s="5" t="s">
        <v>108</v>
      </c>
      <c r="BR421" s="5" t="s">
        <v>121</v>
      </c>
      <c r="BS421" s="5" t="s">
        <v>108</v>
      </c>
      <c r="BT421" s="5" t="s">
        <v>108</v>
      </c>
      <c r="BU421" s="5" t="s">
        <v>3691</v>
      </c>
      <c r="BV421" s="5" t="s">
        <v>121</v>
      </c>
      <c r="BW421" s="5" t="s">
        <v>1528</v>
      </c>
      <c r="BX421" s="5" t="s">
        <v>122</v>
      </c>
      <c r="BY421" s="10" t="s">
        <v>108</v>
      </c>
      <c r="BZ421" s="10" t="s">
        <v>108</v>
      </c>
      <c r="CA421" s="5" t="s">
        <v>186</v>
      </c>
      <c r="CB421" s="5" t="s">
        <v>108</v>
      </c>
      <c r="CC421" s="5" t="s">
        <v>108</v>
      </c>
      <c r="CD421" s="5" t="s">
        <v>108</v>
      </c>
      <c r="CE421" s="5" t="s">
        <v>108</v>
      </c>
      <c r="CF421" s="5" t="s">
        <v>108</v>
      </c>
      <c r="CG421" s="5" t="s">
        <v>108</v>
      </c>
      <c r="CH421" s="5" t="s">
        <v>108</v>
      </c>
      <c r="CI421" s="5" t="s">
        <v>108</v>
      </c>
      <c r="CJ421" s="5" t="s">
        <v>108</v>
      </c>
      <c r="CK421" s="5" t="s">
        <v>108</v>
      </c>
      <c r="CL421" s="5" t="s">
        <v>108</v>
      </c>
      <c r="CM421" s="5" t="s">
        <v>108</v>
      </c>
      <c r="CN421" s="5" t="s">
        <v>108</v>
      </c>
      <c r="CO421" s="5" t="s">
        <v>108</v>
      </c>
      <c r="CP421" s="5" t="s">
        <v>108</v>
      </c>
      <c r="CQ421" s="5" t="s">
        <v>108</v>
      </c>
      <c r="CR421" s="5" t="s">
        <v>108</v>
      </c>
      <c r="CS421" s="5" t="s">
        <v>108</v>
      </c>
      <c r="CT421" s="26" t="s">
        <v>3692</v>
      </c>
      <c r="CU421" s="5" t="s">
        <v>108</v>
      </c>
      <c r="CV421" s="5" t="s">
        <v>108</v>
      </c>
      <c r="CW421" s="5" t="s">
        <v>108</v>
      </c>
      <c r="CX421" s="5" t="s">
        <v>108</v>
      </c>
      <c r="CY421" s="13" t="s">
        <v>3693</v>
      </c>
      <c r="CZ421" s="6"/>
      <c r="DA421" s="6"/>
      <c r="DB421" s="6"/>
      <c r="DC421" s="6"/>
      <c r="DD421" s="6"/>
      <c r="DE421" s="6"/>
      <c r="DF421" s="6"/>
      <c r="DG421" s="6"/>
      <c r="DH421" s="6"/>
      <c r="DI421" s="6"/>
    </row>
    <row r="422">
      <c r="A422" s="5" t="s">
        <v>103</v>
      </c>
      <c r="B422" s="5" t="s">
        <v>3472</v>
      </c>
      <c r="C422" s="5" t="s">
        <v>3694</v>
      </c>
      <c r="D422" s="5">
        <v>6960.0</v>
      </c>
      <c r="E422" s="5" t="s">
        <v>108</v>
      </c>
      <c r="F422" s="5">
        <v>1968.0</v>
      </c>
      <c r="G422" s="5" t="s">
        <v>108</v>
      </c>
      <c r="H422" s="5" t="s">
        <v>108</v>
      </c>
      <c r="I422" s="5" t="s">
        <v>139</v>
      </c>
      <c r="J422" s="5" t="s">
        <v>127</v>
      </c>
      <c r="K422" s="5" t="s">
        <v>3504</v>
      </c>
      <c r="L422" s="5" t="s">
        <v>108</v>
      </c>
      <c r="M422" s="5" t="s">
        <v>3516</v>
      </c>
      <c r="N422" s="5">
        <v>1.0</v>
      </c>
      <c r="O422" s="26" t="s">
        <v>3695</v>
      </c>
      <c r="P422" s="5" t="s">
        <v>719</v>
      </c>
      <c r="Q422" s="5" t="s">
        <v>3696</v>
      </c>
      <c r="R422" s="5" t="s">
        <v>108</v>
      </c>
      <c r="S422" s="5" t="s">
        <v>108</v>
      </c>
      <c r="T422" s="5" t="s">
        <v>108</v>
      </c>
      <c r="U422" s="5" t="s">
        <v>108</v>
      </c>
      <c r="V422" s="5" t="s">
        <v>108</v>
      </c>
      <c r="W422" s="5" t="s">
        <v>108</v>
      </c>
      <c r="X422" s="5">
        <v>400.0</v>
      </c>
      <c r="Y422" s="5" t="s">
        <v>108</v>
      </c>
      <c r="Z422" s="5" t="s">
        <v>108</v>
      </c>
      <c r="AA422" s="5" t="s">
        <v>108</v>
      </c>
      <c r="AB422" s="5" t="s">
        <v>108</v>
      </c>
      <c r="AC422" s="5" t="s">
        <v>1560</v>
      </c>
      <c r="AD422" s="5" t="s">
        <v>3697</v>
      </c>
      <c r="AE422" s="5" t="s">
        <v>108</v>
      </c>
      <c r="AF422" s="5" t="s">
        <v>108</v>
      </c>
      <c r="AG422" s="5" t="s">
        <v>108</v>
      </c>
      <c r="AH422" s="5" t="s">
        <v>108</v>
      </c>
      <c r="AI422" s="28">
        <f>CONVERT(AJ422, "ft", "m")</f>
        <v>7.62</v>
      </c>
      <c r="AJ422" s="22">
        <v>25.0</v>
      </c>
      <c r="AK422" s="24">
        <f>CONVERT(AJ422, "ft", "yd")</f>
        <v>8.333333333</v>
      </c>
      <c r="AL422" s="5" t="s">
        <v>108</v>
      </c>
      <c r="AM422" s="5">
        <v>1.0</v>
      </c>
      <c r="AN422" s="5" t="s">
        <v>108</v>
      </c>
      <c r="AO422" s="5" t="s">
        <v>108</v>
      </c>
      <c r="AP422" s="5" t="s">
        <v>108</v>
      </c>
      <c r="AQ422" s="5" t="s">
        <v>108</v>
      </c>
      <c r="AR422" s="5" t="s">
        <v>108</v>
      </c>
      <c r="AS422" s="5" t="s">
        <v>108</v>
      </c>
      <c r="AT422" s="5" t="s">
        <v>108</v>
      </c>
      <c r="AU422" s="5" t="s">
        <v>108</v>
      </c>
      <c r="AV422" s="5" t="s">
        <v>108</v>
      </c>
      <c r="AW422" s="5" t="s">
        <v>108</v>
      </c>
      <c r="AX422" s="5" t="s">
        <v>108</v>
      </c>
      <c r="AY422" s="5" t="s">
        <v>108</v>
      </c>
      <c r="AZ422" s="5" t="s">
        <v>108</v>
      </c>
      <c r="BA422" s="5" t="s">
        <v>108</v>
      </c>
      <c r="BB422" s="5" t="s">
        <v>108</v>
      </c>
      <c r="BC422" s="5" t="s">
        <v>108</v>
      </c>
      <c r="BD422" s="5" t="s">
        <v>108</v>
      </c>
      <c r="BE422" s="5" t="s">
        <v>108</v>
      </c>
      <c r="BF422" s="5" t="s">
        <v>108</v>
      </c>
      <c r="BG422" s="5" t="s">
        <v>108</v>
      </c>
      <c r="BH422" s="5" t="s">
        <v>108</v>
      </c>
      <c r="BI422" s="5" t="s">
        <v>108</v>
      </c>
      <c r="BJ422" s="5" t="s">
        <v>108</v>
      </c>
      <c r="BK422" s="5" t="s">
        <v>108</v>
      </c>
      <c r="BL422" s="5" t="s">
        <v>108</v>
      </c>
      <c r="BM422" s="5" t="s">
        <v>108</v>
      </c>
      <c r="BN422" s="5" t="s">
        <v>108</v>
      </c>
      <c r="BO422" s="5" t="s">
        <v>108</v>
      </c>
      <c r="BP422" s="5" t="s">
        <v>108</v>
      </c>
      <c r="BQ422" s="5" t="s">
        <v>108</v>
      </c>
      <c r="BR422" s="5" t="s">
        <v>108</v>
      </c>
      <c r="BS422" s="5" t="s">
        <v>108</v>
      </c>
      <c r="BT422" s="5" t="s">
        <v>108</v>
      </c>
      <c r="BU422" s="5" t="s">
        <v>108</v>
      </c>
      <c r="BV422" s="5" t="s">
        <v>108</v>
      </c>
      <c r="BW422" s="5" t="s">
        <v>108</v>
      </c>
      <c r="BX422" s="5" t="s">
        <v>108</v>
      </c>
      <c r="BY422" s="10" t="s">
        <v>108</v>
      </c>
      <c r="BZ422" s="10" t="s">
        <v>108</v>
      </c>
      <c r="CA422" s="5" t="s">
        <v>371</v>
      </c>
      <c r="CB422" s="5" t="s">
        <v>108</v>
      </c>
      <c r="CC422" s="5" t="s">
        <v>108</v>
      </c>
      <c r="CD422" s="5" t="s">
        <v>108</v>
      </c>
      <c r="CE422" s="5" t="s">
        <v>108</v>
      </c>
      <c r="CF422" s="5" t="s">
        <v>108</v>
      </c>
      <c r="CG422" s="5" t="s">
        <v>108</v>
      </c>
      <c r="CH422" s="5" t="s">
        <v>108</v>
      </c>
      <c r="CI422" s="5" t="s">
        <v>108</v>
      </c>
      <c r="CJ422" s="5" t="s">
        <v>108</v>
      </c>
      <c r="CK422" s="5" t="s">
        <v>108</v>
      </c>
      <c r="CL422" s="5" t="s">
        <v>108</v>
      </c>
      <c r="CM422" s="5" t="s">
        <v>108</v>
      </c>
      <c r="CN422" s="5" t="s">
        <v>108</v>
      </c>
      <c r="CO422" s="5" t="s">
        <v>108</v>
      </c>
      <c r="CP422" s="5" t="s">
        <v>108</v>
      </c>
      <c r="CQ422" s="5" t="s">
        <v>108</v>
      </c>
      <c r="CR422" s="5" t="s">
        <v>108</v>
      </c>
      <c r="CS422" s="5" t="s">
        <v>3698</v>
      </c>
      <c r="CT422" s="26" t="s">
        <v>3699</v>
      </c>
      <c r="CU422" s="5" t="s">
        <v>108</v>
      </c>
      <c r="CV422" s="5" t="s">
        <v>108</v>
      </c>
      <c r="CW422" s="5" t="s">
        <v>108</v>
      </c>
      <c r="CX422" s="5" t="s">
        <v>108</v>
      </c>
      <c r="CY422" s="13" t="s">
        <v>3700</v>
      </c>
      <c r="CZ422" s="6"/>
      <c r="DA422" s="6"/>
      <c r="DB422" s="6"/>
      <c r="DC422" s="6"/>
      <c r="DD422" s="6"/>
      <c r="DE422" s="6"/>
      <c r="DF422" s="6"/>
      <c r="DG422" s="6"/>
      <c r="DH422" s="6"/>
      <c r="DI422" s="6"/>
    </row>
    <row r="423">
      <c r="A423" s="5" t="s">
        <v>103</v>
      </c>
      <c r="B423" s="5" t="s">
        <v>3472</v>
      </c>
      <c r="C423" s="5" t="s">
        <v>3701</v>
      </c>
      <c r="D423" s="5">
        <v>12640.0</v>
      </c>
      <c r="E423" s="5" t="s">
        <v>3702</v>
      </c>
      <c r="F423" s="5">
        <v>2003.0</v>
      </c>
      <c r="G423" s="5" t="s">
        <v>497</v>
      </c>
      <c r="H423" s="5" t="s">
        <v>108</v>
      </c>
      <c r="I423" s="5" t="s">
        <v>139</v>
      </c>
      <c r="J423" s="5" t="s">
        <v>127</v>
      </c>
      <c r="K423" s="5" t="s">
        <v>3504</v>
      </c>
      <c r="L423" s="5" t="s">
        <v>108</v>
      </c>
      <c r="M423" s="5" t="s">
        <v>3516</v>
      </c>
      <c r="N423" s="5">
        <v>2.0</v>
      </c>
      <c r="O423" s="26" t="s">
        <v>3703</v>
      </c>
      <c r="P423" s="5" t="s">
        <v>3704</v>
      </c>
      <c r="Q423" s="5" t="s">
        <v>3705</v>
      </c>
      <c r="R423" s="5" t="s">
        <v>3706</v>
      </c>
      <c r="S423" s="5" t="s">
        <v>3704</v>
      </c>
      <c r="T423" s="5">
        <v>35.749968</v>
      </c>
      <c r="U423" s="5">
        <v>-83.111332</v>
      </c>
      <c r="V423" s="6"/>
      <c r="W423" s="5">
        <v>1700.0</v>
      </c>
      <c r="X423" s="5">
        <v>2130.0</v>
      </c>
      <c r="Y423" s="5">
        <v>35.0</v>
      </c>
      <c r="Z423" s="5" t="s">
        <v>108</v>
      </c>
      <c r="AA423" s="5" t="s">
        <v>108</v>
      </c>
      <c r="AB423" s="5" t="s">
        <v>108</v>
      </c>
      <c r="AC423" s="5" t="s">
        <v>455</v>
      </c>
      <c r="AD423" s="5" t="s">
        <v>108</v>
      </c>
      <c r="AE423" s="5" t="s">
        <v>108</v>
      </c>
      <c r="AF423" s="5" t="s">
        <v>108</v>
      </c>
      <c r="AG423" s="5" t="s">
        <v>108</v>
      </c>
      <c r="AH423" s="5">
        <v>5.0</v>
      </c>
      <c r="AI423" s="15" t="s">
        <v>108</v>
      </c>
      <c r="AJ423" s="22" t="s">
        <v>108</v>
      </c>
      <c r="AK423" s="25" t="s">
        <v>108</v>
      </c>
      <c r="AL423" s="5" t="s">
        <v>108</v>
      </c>
      <c r="AM423" s="5" t="s">
        <v>108</v>
      </c>
      <c r="AN423" s="5" t="s">
        <v>108</v>
      </c>
      <c r="AO423" s="5" t="s">
        <v>108</v>
      </c>
      <c r="AP423" s="5" t="s">
        <v>108</v>
      </c>
      <c r="AQ423" s="5" t="s">
        <v>108</v>
      </c>
      <c r="AR423" s="5" t="s">
        <v>108</v>
      </c>
      <c r="AS423" s="5" t="s">
        <v>108</v>
      </c>
      <c r="AT423" s="5" t="s">
        <v>108</v>
      </c>
      <c r="AU423" s="5" t="s">
        <v>108</v>
      </c>
      <c r="AV423" s="5" t="s">
        <v>108</v>
      </c>
      <c r="AW423" s="5" t="s">
        <v>108</v>
      </c>
      <c r="AX423" s="5" t="s">
        <v>108</v>
      </c>
      <c r="AY423" s="5" t="s">
        <v>108</v>
      </c>
      <c r="AZ423" s="5" t="s">
        <v>108</v>
      </c>
      <c r="BA423" s="5" t="s">
        <v>108</v>
      </c>
      <c r="BB423" s="5" t="s">
        <v>108</v>
      </c>
      <c r="BC423" s="5" t="s">
        <v>108</v>
      </c>
      <c r="BD423" s="5" t="s">
        <v>108</v>
      </c>
      <c r="BE423" s="5" t="s">
        <v>108</v>
      </c>
      <c r="BF423" s="5" t="s">
        <v>108</v>
      </c>
      <c r="BG423" s="5" t="s">
        <v>108</v>
      </c>
      <c r="BH423" s="5" t="s">
        <v>108</v>
      </c>
      <c r="BI423" s="5" t="s">
        <v>108</v>
      </c>
      <c r="BJ423" s="5" t="s">
        <v>108</v>
      </c>
      <c r="BK423" s="5" t="s">
        <v>108</v>
      </c>
      <c r="BL423" s="5" t="s">
        <v>108</v>
      </c>
      <c r="BM423" s="5" t="s">
        <v>108</v>
      </c>
      <c r="BN423" s="5" t="s">
        <v>108</v>
      </c>
      <c r="BO423" s="5" t="s">
        <v>108</v>
      </c>
      <c r="BP423" s="5" t="s">
        <v>108</v>
      </c>
      <c r="BQ423" s="5" t="s">
        <v>108</v>
      </c>
      <c r="BR423" s="5" t="s">
        <v>108</v>
      </c>
      <c r="BS423" s="5" t="s">
        <v>108</v>
      </c>
      <c r="BT423" s="5" t="s">
        <v>108</v>
      </c>
      <c r="BU423" s="5" t="s">
        <v>108</v>
      </c>
      <c r="BV423" s="5" t="s">
        <v>108</v>
      </c>
      <c r="BW423" s="5" t="s">
        <v>108</v>
      </c>
      <c r="BX423" s="5" t="s">
        <v>108</v>
      </c>
      <c r="BY423" s="10" t="s">
        <v>108</v>
      </c>
      <c r="BZ423" s="10" t="s">
        <v>108</v>
      </c>
      <c r="CA423" s="5" t="s">
        <v>3707</v>
      </c>
      <c r="CB423" s="5" t="s">
        <v>108</v>
      </c>
      <c r="CC423" s="5" t="s">
        <v>108</v>
      </c>
      <c r="CD423" s="5" t="s">
        <v>108</v>
      </c>
      <c r="CE423" s="5" t="s">
        <v>108</v>
      </c>
      <c r="CF423" s="5" t="s">
        <v>108</v>
      </c>
      <c r="CG423" s="5" t="s">
        <v>108</v>
      </c>
      <c r="CH423" s="5" t="s">
        <v>108</v>
      </c>
      <c r="CI423" s="5" t="s">
        <v>108</v>
      </c>
      <c r="CJ423" s="5" t="s">
        <v>108</v>
      </c>
      <c r="CK423" s="5" t="s">
        <v>108</v>
      </c>
      <c r="CL423" s="5" t="s">
        <v>108</v>
      </c>
      <c r="CM423" s="5" t="s">
        <v>108</v>
      </c>
      <c r="CN423" s="5" t="s">
        <v>108</v>
      </c>
      <c r="CO423" s="5" t="s">
        <v>108</v>
      </c>
      <c r="CP423" s="5" t="s">
        <v>108</v>
      </c>
      <c r="CQ423" s="5" t="s">
        <v>108</v>
      </c>
      <c r="CR423" s="5" t="s">
        <v>108</v>
      </c>
      <c r="CS423" s="5" t="s">
        <v>3708</v>
      </c>
      <c r="CT423" s="26" t="s">
        <v>3709</v>
      </c>
      <c r="CU423" s="5" t="s">
        <v>121</v>
      </c>
      <c r="CV423" s="5" t="s">
        <v>108</v>
      </c>
      <c r="CW423" s="5" t="s">
        <v>108</v>
      </c>
      <c r="CX423" s="5" t="s">
        <v>108</v>
      </c>
      <c r="CY423" s="13" t="s">
        <v>3710</v>
      </c>
      <c r="CZ423" s="6"/>
      <c r="DA423" s="6"/>
      <c r="DB423" s="6"/>
      <c r="DC423" s="6"/>
      <c r="DD423" s="6"/>
      <c r="DE423" s="6"/>
      <c r="DF423" s="6"/>
      <c r="DG423" s="6"/>
      <c r="DH423" s="6"/>
      <c r="DI423" s="6"/>
    </row>
    <row r="424">
      <c r="A424" s="5" t="s">
        <v>103</v>
      </c>
      <c r="B424" s="5" t="s">
        <v>3472</v>
      </c>
      <c r="C424" s="5" t="s">
        <v>3701</v>
      </c>
      <c r="D424" s="5">
        <v>69433.0</v>
      </c>
      <c r="E424" s="5" t="s">
        <v>390</v>
      </c>
      <c r="F424" s="5">
        <v>2019.0</v>
      </c>
      <c r="G424" s="5" t="s">
        <v>166</v>
      </c>
      <c r="H424" s="5" t="s">
        <v>108</v>
      </c>
      <c r="I424" s="5" t="s">
        <v>153</v>
      </c>
      <c r="J424" s="5" t="s">
        <v>127</v>
      </c>
      <c r="K424" s="5" t="s">
        <v>328</v>
      </c>
      <c r="L424" s="5" t="s">
        <v>108</v>
      </c>
      <c r="M424" s="5" t="s">
        <v>328</v>
      </c>
      <c r="N424" s="5">
        <v>1.0</v>
      </c>
      <c r="O424" s="26" t="s">
        <v>3711</v>
      </c>
      <c r="P424" s="5" t="s">
        <v>3712</v>
      </c>
      <c r="Q424" s="5" t="s">
        <v>3713</v>
      </c>
      <c r="R424" s="5" t="s">
        <v>3714</v>
      </c>
      <c r="S424" s="5" t="s">
        <v>3715</v>
      </c>
      <c r="T424" s="5">
        <v>35.534636</v>
      </c>
      <c r="U424" s="5">
        <v>-83.17175</v>
      </c>
      <c r="V424" s="6"/>
      <c r="W424" s="5">
        <v>4494.0</v>
      </c>
      <c r="X424" s="5">
        <v>1300.0</v>
      </c>
      <c r="Y424" s="5" t="s">
        <v>108</v>
      </c>
      <c r="Z424" s="5" t="s">
        <v>170</v>
      </c>
      <c r="AA424" s="5" t="s">
        <v>108</v>
      </c>
      <c r="AB424" s="5" t="s">
        <v>108</v>
      </c>
      <c r="AC424" s="5" t="s">
        <v>2179</v>
      </c>
      <c r="AD424" s="5" t="s">
        <v>3716</v>
      </c>
      <c r="AE424" s="5" t="s">
        <v>108</v>
      </c>
      <c r="AF424" s="5" t="s">
        <v>108</v>
      </c>
      <c r="AG424" s="5" t="s">
        <v>108</v>
      </c>
      <c r="AH424" s="5" t="s">
        <v>108</v>
      </c>
      <c r="AI424" s="5" t="s">
        <v>108</v>
      </c>
      <c r="AJ424" s="5" t="s">
        <v>108</v>
      </c>
      <c r="AK424" s="5" t="s">
        <v>108</v>
      </c>
      <c r="AL424" s="5" t="s">
        <v>108</v>
      </c>
      <c r="AM424" s="5" t="s">
        <v>108</v>
      </c>
      <c r="AN424" s="5" t="s">
        <v>108</v>
      </c>
      <c r="AO424" s="5" t="s">
        <v>108</v>
      </c>
      <c r="AP424" s="5" t="s">
        <v>108</v>
      </c>
      <c r="AQ424" s="5" t="s">
        <v>108</v>
      </c>
      <c r="AR424" s="5" t="s">
        <v>108</v>
      </c>
      <c r="AS424" s="5" t="s">
        <v>108</v>
      </c>
      <c r="AT424" s="5" t="s">
        <v>108</v>
      </c>
      <c r="AU424" s="5" t="s">
        <v>108</v>
      </c>
      <c r="AV424" s="5" t="s">
        <v>108</v>
      </c>
      <c r="AW424" s="5" t="s">
        <v>108</v>
      </c>
      <c r="AX424" s="5" t="s">
        <v>108</v>
      </c>
      <c r="AY424" s="5" t="s">
        <v>108</v>
      </c>
      <c r="AZ424" s="5" t="s">
        <v>108</v>
      </c>
      <c r="BA424" s="5" t="s">
        <v>108</v>
      </c>
      <c r="BB424" s="5" t="s">
        <v>108</v>
      </c>
      <c r="BC424" s="5" t="s">
        <v>108</v>
      </c>
      <c r="BD424" s="5" t="s">
        <v>108</v>
      </c>
      <c r="BE424" s="5" t="s">
        <v>108</v>
      </c>
      <c r="BF424" s="5" t="s">
        <v>108</v>
      </c>
      <c r="BG424" s="5" t="s">
        <v>108</v>
      </c>
      <c r="BH424" s="5" t="s">
        <v>108</v>
      </c>
      <c r="BI424" s="5" t="s">
        <v>108</v>
      </c>
      <c r="BJ424" s="5" t="s">
        <v>108</v>
      </c>
      <c r="BK424" s="5" t="s">
        <v>108</v>
      </c>
      <c r="BL424" s="5" t="s">
        <v>108</v>
      </c>
      <c r="BM424" s="5" t="s">
        <v>108</v>
      </c>
      <c r="BN424" s="5" t="s">
        <v>108</v>
      </c>
      <c r="BO424" s="5" t="s">
        <v>108</v>
      </c>
      <c r="BP424" s="5" t="s">
        <v>108</v>
      </c>
      <c r="BQ424" s="5" t="s">
        <v>108</v>
      </c>
      <c r="BR424" s="5" t="s">
        <v>108</v>
      </c>
      <c r="BS424" s="5" t="s">
        <v>108</v>
      </c>
      <c r="BT424" s="5" t="s">
        <v>108</v>
      </c>
      <c r="BU424" s="5" t="s">
        <v>108</v>
      </c>
      <c r="BV424" s="5" t="s">
        <v>108</v>
      </c>
      <c r="BW424" s="5" t="s">
        <v>108</v>
      </c>
      <c r="BX424" s="5" t="s">
        <v>108</v>
      </c>
      <c r="BY424" s="10" t="s">
        <v>108</v>
      </c>
      <c r="BZ424" s="10" t="s">
        <v>108</v>
      </c>
      <c r="CA424" s="5" t="s">
        <v>108</v>
      </c>
      <c r="CB424" s="5" t="s">
        <v>121</v>
      </c>
      <c r="CC424" s="5">
        <v>3.0</v>
      </c>
      <c r="CD424" s="5" t="s">
        <v>108</v>
      </c>
      <c r="CE424" s="5" t="s">
        <v>108</v>
      </c>
      <c r="CF424" s="5" t="s">
        <v>108</v>
      </c>
      <c r="CG424" s="5" t="s">
        <v>108</v>
      </c>
      <c r="CH424" s="5" t="s">
        <v>108</v>
      </c>
      <c r="CI424" s="5" t="s">
        <v>108</v>
      </c>
      <c r="CJ424" s="5" t="s">
        <v>108</v>
      </c>
      <c r="CK424" s="5" t="s">
        <v>108</v>
      </c>
      <c r="CL424" s="5" t="s">
        <v>108</v>
      </c>
      <c r="CM424" s="5" t="s">
        <v>108</v>
      </c>
      <c r="CN424" s="5" t="s">
        <v>108</v>
      </c>
      <c r="CO424" s="5" t="s">
        <v>108</v>
      </c>
      <c r="CP424" s="5" t="s">
        <v>108</v>
      </c>
      <c r="CQ424" s="5" t="s">
        <v>108</v>
      </c>
      <c r="CR424" s="5" t="s">
        <v>108</v>
      </c>
      <c r="CS424" s="5" t="s">
        <v>108</v>
      </c>
      <c r="CT424" s="5" t="s">
        <v>108</v>
      </c>
      <c r="CU424" s="5" t="s">
        <v>121</v>
      </c>
      <c r="CV424" s="5" t="s">
        <v>108</v>
      </c>
      <c r="CW424" s="5" t="s">
        <v>108</v>
      </c>
      <c r="CX424" s="5" t="s">
        <v>108</v>
      </c>
      <c r="CY424" s="13" t="s">
        <v>3717</v>
      </c>
      <c r="CZ424" s="6"/>
      <c r="DA424" s="6"/>
      <c r="DB424" s="6"/>
      <c r="DC424" s="6"/>
      <c r="DD424" s="6"/>
      <c r="DE424" s="6"/>
      <c r="DF424" s="6"/>
      <c r="DG424" s="6"/>
      <c r="DH424" s="6"/>
      <c r="DI424" s="6"/>
    </row>
    <row r="425">
      <c r="A425" s="5" t="s">
        <v>103</v>
      </c>
      <c r="B425" s="5" t="s">
        <v>3472</v>
      </c>
      <c r="C425" s="5" t="s">
        <v>3701</v>
      </c>
      <c r="D425" s="5">
        <v>69269.0</v>
      </c>
      <c r="E425" s="5" t="s">
        <v>3718</v>
      </c>
      <c r="F425" s="5">
        <v>2021.0</v>
      </c>
      <c r="G425" s="5" t="s">
        <v>216</v>
      </c>
      <c r="H425" s="5">
        <v>30.0</v>
      </c>
      <c r="I425" s="5" t="s">
        <v>217</v>
      </c>
      <c r="J425" s="5" t="s">
        <v>127</v>
      </c>
      <c r="K425" s="5" t="s">
        <v>111</v>
      </c>
      <c r="L425" s="5" t="s">
        <v>108</v>
      </c>
      <c r="M425" s="5" t="s">
        <v>108</v>
      </c>
      <c r="N425" s="5">
        <v>2.0</v>
      </c>
      <c r="O425" s="26" t="s">
        <v>3719</v>
      </c>
      <c r="P425" s="5" t="s">
        <v>3715</v>
      </c>
      <c r="Q425" s="5" t="s">
        <v>3713</v>
      </c>
      <c r="R425" s="5" t="s">
        <v>3714</v>
      </c>
      <c r="S425" s="5" t="s">
        <v>3715</v>
      </c>
      <c r="T425" s="5">
        <v>35.535238</v>
      </c>
      <c r="U425" s="5">
        <v>-83.171283</v>
      </c>
      <c r="V425" s="6"/>
      <c r="W425" s="5">
        <v>4494.0</v>
      </c>
      <c r="X425" s="5">
        <v>2050.0</v>
      </c>
      <c r="Y425" s="5" t="s">
        <v>108</v>
      </c>
      <c r="Z425" s="5" t="s">
        <v>810</v>
      </c>
      <c r="AA425" s="5" t="s">
        <v>286</v>
      </c>
      <c r="AB425" s="5">
        <v>78.0</v>
      </c>
      <c r="AC425" s="5" t="s">
        <v>2179</v>
      </c>
      <c r="AD425" s="5" t="s">
        <v>108</v>
      </c>
      <c r="AE425" s="5" t="s">
        <v>108</v>
      </c>
      <c r="AF425" s="5" t="s">
        <v>108</v>
      </c>
      <c r="AG425" s="5" t="s">
        <v>108</v>
      </c>
      <c r="AH425" s="5" t="s">
        <v>108</v>
      </c>
      <c r="AI425" s="15" t="s">
        <v>108</v>
      </c>
      <c r="AJ425" s="15" t="s">
        <v>108</v>
      </c>
      <c r="AK425" s="15" t="s">
        <v>108</v>
      </c>
      <c r="AL425" s="15" t="s">
        <v>108</v>
      </c>
      <c r="AM425" s="5">
        <v>1.0</v>
      </c>
      <c r="AN425" s="5" t="s">
        <v>108</v>
      </c>
      <c r="AO425" s="5" t="s">
        <v>108</v>
      </c>
      <c r="AP425" s="5" t="s">
        <v>108</v>
      </c>
      <c r="AQ425" s="5" t="s">
        <v>108</v>
      </c>
      <c r="AR425" s="5" t="s">
        <v>108</v>
      </c>
      <c r="AS425" s="5" t="s">
        <v>108</v>
      </c>
      <c r="AT425" s="5" t="s">
        <v>108</v>
      </c>
      <c r="AU425" s="5" t="s">
        <v>108</v>
      </c>
      <c r="AV425" s="5" t="s">
        <v>108</v>
      </c>
      <c r="AW425" s="5" t="s">
        <v>173</v>
      </c>
      <c r="AX425" s="5" t="s">
        <v>108</v>
      </c>
      <c r="AY425" s="5" t="s">
        <v>108</v>
      </c>
      <c r="AZ425" s="5" t="s">
        <v>108</v>
      </c>
      <c r="BA425" s="5" t="s">
        <v>108</v>
      </c>
      <c r="BB425" s="5" t="s">
        <v>108</v>
      </c>
      <c r="BC425" s="5" t="s">
        <v>108</v>
      </c>
      <c r="BD425" s="5" t="s">
        <v>108</v>
      </c>
      <c r="BE425" s="5" t="s">
        <v>108</v>
      </c>
      <c r="BF425" s="5" t="s">
        <v>108</v>
      </c>
      <c r="BG425" s="5" t="s">
        <v>108</v>
      </c>
      <c r="BH425" s="5" t="s">
        <v>108</v>
      </c>
      <c r="BI425" s="5" t="s">
        <v>108</v>
      </c>
      <c r="BJ425" s="5" t="s">
        <v>108</v>
      </c>
      <c r="BK425" s="5" t="s">
        <v>108</v>
      </c>
      <c r="BL425" s="5" t="s">
        <v>108</v>
      </c>
      <c r="BM425" s="5" t="s">
        <v>108</v>
      </c>
      <c r="BN425" s="5" t="s">
        <v>108</v>
      </c>
      <c r="BO425" s="5" t="s">
        <v>108</v>
      </c>
      <c r="BP425" s="5" t="s">
        <v>108</v>
      </c>
      <c r="BQ425" s="5" t="s">
        <v>108</v>
      </c>
      <c r="BR425" s="5" t="s">
        <v>108</v>
      </c>
      <c r="BS425" s="5" t="s">
        <v>108</v>
      </c>
      <c r="BT425" s="5" t="s">
        <v>108</v>
      </c>
      <c r="BU425" s="5" t="s">
        <v>3720</v>
      </c>
      <c r="BV425" s="5" t="s">
        <v>108</v>
      </c>
      <c r="BW425" s="5" t="s">
        <v>1358</v>
      </c>
      <c r="BX425" s="5" t="s">
        <v>108</v>
      </c>
      <c r="BY425" s="10" t="s">
        <v>108</v>
      </c>
      <c r="BZ425" s="10" t="s">
        <v>108</v>
      </c>
      <c r="CA425" s="5" t="s">
        <v>108</v>
      </c>
      <c r="CB425" s="5" t="s">
        <v>108</v>
      </c>
      <c r="CC425" s="5" t="s">
        <v>108</v>
      </c>
      <c r="CD425" s="5" t="s">
        <v>108</v>
      </c>
      <c r="CE425" s="5" t="s">
        <v>108</v>
      </c>
      <c r="CF425" s="5" t="s">
        <v>108</v>
      </c>
      <c r="CG425" s="5" t="s">
        <v>108</v>
      </c>
      <c r="CH425" s="5" t="s">
        <v>108</v>
      </c>
      <c r="CI425" s="5" t="s">
        <v>108</v>
      </c>
      <c r="CJ425" s="5" t="s">
        <v>108</v>
      </c>
      <c r="CK425" s="5" t="s">
        <v>108</v>
      </c>
      <c r="CL425" s="5" t="s">
        <v>108</v>
      </c>
      <c r="CM425" s="5" t="s">
        <v>108</v>
      </c>
      <c r="CN425" s="5" t="s">
        <v>108</v>
      </c>
      <c r="CO425" s="5" t="s">
        <v>108</v>
      </c>
      <c r="CP425" s="5" t="s">
        <v>108</v>
      </c>
      <c r="CQ425" s="5" t="s">
        <v>108</v>
      </c>
      <c r="CR425" s="5" t="s">
        <v>108</v>
      </c>
      <c r="CS425" s="5" t="s">
        <v>108</v>
      </c>
      <c r="CT425" s="5" t="s">
        <v>108</v>
      </c>
      <c r="CU425" s="5" t="s">
        <v>121</v>
      </c>
      <c r="CV425" s="5" t="s">
        <v>108</v>
      </c>
      <c r="CW425" s="5" t="s">
        <v>108</v>
      </c>
      <c r="CX425" s="5" t="s">
        <v>121</v>
      </c>
      <c r="CY425" s="13" t="s">
        <v>3721</v>
      </c>
      <c r="CZ425" s="6"/>
      <c r="DA425" s="6"/>
      <c r="DB425" s="6"/>
      <c r="DC425" s="6"/>
      <c r="DD425" s="6"/>
      <c r="DE425" s="6"/>
      <c r="DF425" s="6"/>
      <c r="DG425" s="6"/>
      <c r="DH425" s="6"/>
      <c r="DI425" s="6"/>
    </row>
    <row r="426">
      <c r="A426" s="5" t="s">
        <v>103</v>
      </c>
      <c r="B426" s="5" t="s">
        <v>3472</v>
      </c>
      <c r="C426" s="5" t="s">
        <v>3722</v>
      </c>
      <c r="D426" s="5">
        <v>3332.0</v>
      </c>
      <c r="E426" s="5" t="s">
        <v>108</v>
      </c>
      <c r="F426" s="5">
        <v>1983.0</v>
      </c>
      <c r="G426" s="5" t="s">
        <v>316</v>
      </c>
      <c r="H426" s="5" t="s">
        <v>108</v>
      </c>
      <c r="I426" s="5" t="s">
        <v>217</v>
      </c>
      <c r="J426" s="5" t="s">
        <v>110</v>
      </c>
      <c r="K426" s="5" t="s">
        <v>111</v>
      </c>
      <c r="L426" s="5" t="s">
        <v>108</v>
      </c>
      <c r="M426" s="5" t="s">
        <v>218</v>
      </c>
      <c r="N426" s="5">
        <v>1.0</v>
      </c>
      <c r="O426" s="26" t="s">
        <v>3723</v>
      </c>
      <c r="P426" s="5" t="s">
        <v>108</v>
      </c>
      <c r="Q426" s="5" t="s">
        <v>3724</v>
      </c>
      <c r="R426" s="5" t="s">
        <v>1646</v>
      </c>
      <c r="S426" s="5" t="s">
        <v>108</v>
      </c>
      <c r="T426" s="5" t="s">
        <v>108</v>
      </c>
      <c r="U426" s="5" t="s">
        <v>108</v>
      </c>
      <c r="V426" s="5" t="s">
        <v>108</v>
      </c>
      <c r="W426" s="5" t="s">
        <v>108</v>
      </c>
      <c r="X426" s="5">
        <v>230.0</v>
      </c>
      <c r="Y426" s="5" t="s">
        <v>108</v>
      </c>
      <c r="Z426" s="5" t="s">
        <v>108</v>
      </c>
      <c r="AA426" s="5" t="s">
        <v>108</v>
      </c>
      <c r="AB426" s="5" t="s">
        <v>108</v>
      </c>
      <c r="AC426" s="5" t="s">
        <v>480</v>
      </c>
      <c r="AD426" s="5" t="s">
        <v>108</v>
      </c>
      <c r="AE426" s="5" t="s">
        <v>108</v>
      </c>
      <c r="AF426" s="5" t="s">
        <v>108</v>
      </c>
      <c r="AG426" s="5" t="s">
        <v>108</v>
      </c>
      <c r="AH426" s="6">
        <f>2/60</f>
        <v>0.03333333333</v>
      </c>
      <c r="AI426" s="15" t="s">
        <v>108</v>
      </c>
      <c r="AJ426" s="22" t="s">
        <v>108</v>
      </c>
      <c r="AK426" s="25" t="s">
        <v>108</v>
      </c>
      <c r="AL426" s="5" t="s">
        <v>108</v>
      </c>
      <c r="AM426" s="5">
        <v>1.0</v>
      </c>
      <c r="AN426" s="5">
        <v>4.5</v>
      </c>
      <c r="AO426" s="5" t="s">
        <v>108</v>
      </c>
      <c r="AP426" s="5" t="s">
        <v>108</v>
      </c>
      <c r="AQ426" s="5" t="s">
        <v>108</v>
      </c>
      <c r="AR426" s="5" t="s">
        <v>108</v>
      </c>
      <c r="AS426" s="5" t="s">
        <v>108</v>
      </c>
      <c r="AT426" s="5" t="s">
        <v>108</v>
      </c>
      <c r="AU426" s="5" t="s">
        <v>108</v>
      </c>
      <c r="AV426" s="5" t="s">
        <v>108</v>
      </c>
      <c r="AW426" s="5" t="s">
        <v>561</v>
      </c>
      <c r="AX426" s="5" t="s">
        <v>108</v>
      </c>
      <c r="AY426" s="5" t="s">
        <v>108</v>
      </c>
      <c r="AZ426" s="5" t="s">
        <v>108</v>
      </c>
      <c r="BA426" s="5" t="s">
        <v>108</v>
      </c>
      <c r="BB426" s="5" t="s">
        <v>108</v>
      </c>
      <c r="BC426" s="5" t="s">
        <v>108</v>
      </c>
      <c r="BD426" s="5" t="s">
        <v>108</v>
      </c>
      <c r="BE426" s="5" t="s">
        <v>108</v>
      </c>
      <c r="BF426" s="5" t="s">
        <v>108</v>
      </c>
      <c r="BG426" s="5" t="s">
        <v>108</v>
      </c>
      <c r="BH426" s="5" t="s">
        <v>108</v>
      </c>
      <c r="BI426" s="5" t="s">
        <v>108</v>
      </c>
      <c r="BJ426" s="5" t="s">
        <v>108</v>
      </c>
      <c r="BK426" s="5" t="s">
        <v>108</v>
      </c>
      <c r="BL426" s="5" t="s">
        <v>108</v>
      </c>
      <c r="BM426" s="5" t="s">
        <v>659</v>
      </c>
      <c r="BN426" s="5" t="s">
        <v>108</v>
      </c>
      <c r="BO426" s="5" t="s">
        <v>108</v>
      </c>
      <c r="BP426" s="5" t="s">
        <v>108</v>
      </c>
      <c r="BQ426" s="5" t="s">
        <v>108</v>
      </c>
      <c r="BR426" s="5" t="s">
        <v>108</v>
      </c>
      <c r="BS426" s="5" t="s">
        <v>1369</v>
      </c>
      <c r="BT426" s="5" t="s">
        <v>108</v>
      </c>
      <c r="BU426" s="5" t="s">
        <v>218</v>
      </c>
      <c r="BV426" s="5" t="s">
        <v>108</v>
      </c>
      <c r="BW426" s="5" t="s">
        <v>3725</v>
      </c>
      <c r="BX426" s="5" t="s">
        <v>122</v>
      </c>
      <c r="BY426" s="10" t="s">
        <v>108</v>
      </c>
      <c r="BZ426" s="5" t="s">
        <v>121</v>
      </c>
      <c r="CA426" s="5" t="s">
        <v>108</v>
      </c>
      <c r="CB426" s="5" t="s">
        <v>108</v>
      </c>
      <c r="CC426" s="5" t="s">
        <v>108</v>
      </c>
      <c r="CD426" s="5" t="s">
        <v>108</v>
      </c>
      <c r="CE426" s="5" t="s">
        <v>108</v>
      </c>
      <c r="CF426" s="5" t="s">
        <v>108</v>
      </c>
      <c r="CG426" s="5" t="s">
        <v>108</v>
      </c>
      <c r="CH426" s="5" t="s">
        <v>108</v>
      </c>
      <c r="CI426" s="5" t="s">
        <v>108</v>
      </c>
      <c r="CJ426" s="5" t="s">
        <v>108</v>
      </c>
      <c r="CK426" s="5" t="s">
        <v>108</v>
      </c>
      <c r="CL426" s="5" t="s">
        <v>108</v>
      </c>
      <c r="CM426" s="5" t="s">
        <v>108</v>
      </c>
      <c r="CN426" s="5" t="s">
        <v>108</v>
      </c>
      <c r="CO426" s="5" t="s">
        <v>108</v>
      </c>
      <c r="CP426" s="5" t="s">
        <v>108</v>
      </c>
      <c r="CQ426" s="5" t="s">
        <v>108</v>
      </c>
      <c r="CR426" s="5" t="s">
        <v>108</v>
      </c>
      <c r="CS426" s="5" t="s">
        <v>108</v>
      </c>
      <c r="CT426" s="5" t="s">
        <v>108</v>
      </c>
      <c r="CU426" s="5" t="s">
        <v>108</v>
      </c>
      <c r="CV426" s="5" t="s">
        <v>108</v>
      </c>
      <c r="CW426" s="5" t="s">
        <v>108</v>
      </c>
      <c r="CX426" s="5" t="s">
        <v>121</v>
      </c>
      <c r="CY426" s="13" t="s">
        <v>3726</v>
      </c>
      <c r="CZ426" s="6"/>
      <c r="DA426" s="6"/>
      <c r="DB426" s="6"/>
      <c r="DC426" s="6"/>
      <c r="DD426" s="6"/>
      <c r="DE426" s="6"/>
      <c r="DF426" s="6"/>
      <c r="DG426" s="6"/>
      <c r="DH426" s="6"/>
      <c r="DI426" s="6"/>
    </row>
    <row r="427">
      <c r="A427" s="5" t="s">
        <v>103</v>
      </c>
      <c r="B427" s="5" t="s">
        <v>3472</v>
      </c>
      <c r="C427" s="5" t="s">
        <v>3722</v>
      </c>
      <c r="D427" s="5">
        <v>2054.0</v>
      </c>
      <c r="E427" s="5" t="s">
        <v>3727</v>
      </c>
      <c r="F427" s="5">
        <v>2000.0</v>
      </c>
      <c r="G427" s="5" t="s">
        <v>126</v>
      </c>
      <c r="H427" s="5">
        <v>19.0</v>
      </c>
      <c r="I427" s="5" t="s">
        <v>109</v>
      </c>
      <c r="J427" s="5" t="s">
        <v>127</v>
      </c>
      <c r="K427" s="5" t="s">
        <v>154</v>
      </c>
      <c r="L427" s="5" t="s">
        <v>108</v>
      </c>
      <c r="M427" s="5" t="s">
        <v>154</v>
      </c>
      <c r="N427" s="5">
        <v>1.0</v>
      </c>
      <c r="O427" s="26" t="s">
        <v>3728</v>
      </c>
      <c r="P427" s="5" t="s">
        <v>3729</v>
      </c>
      <c r="Q427" s="5" t="s">
        <v>3724</v>
      </c>
      <c r="R427" s="5" t="s">
        <v>3730</v>
      </c>
      <c r="S427" s="5" t="s">
        <v>108</v>
      </c>
      <c r="T427" s="5" t="s">
        <v>108</v>
      </c>
      <c r="U427" s="5" t="s">
        <v>108</v>
      </c>
      <c r="V427" s="6"/>
      <c r="W427" s="5" t="s">
        <v>108</v>
      </c>
      <c r="X427" s="5">
        <v>2200.0</v>
      </c>
      <c r="Y427" s="5" t="s">
        <v>108</v>
      </c>
      <c r="Z427" s="5" t="s">
        <v>3208</v>
      </c>
      <c r="AA427" s="5" t="s">
        <v>223</v>
      </c>
      <c r="AB427" s="5">
        <v>34.0</v>
      </c>
      <c r="AC427" s="5" t="s">
        <v>480</v>
      </c>
      <c r="AD427" s="5" t="s">
        <v>108</v>
      </c>
      <c r="AE427" s="5" t="s">
        <v>108</v>
      </c>
      <c r="AF427" s="5" t="s">
        <v>121</v>
      </c>
      <c r="AG427" s="5" t="s">
        <v>108</v>
      </c>
      <c r="AH427" s="5" t="s">
        <v>108</v>
      </c>
      <c r="AI427" s="28">
        <f>CONVERT(AJ427, "ft", "m")</f>
        <v>0.3048</v>
      </c>
      <c r="AJ427" s="22">
        <v>1.0</v>
      </c>
      <c r="AK427" s="24">
        <f>CONVERT(AJ427, "ft", "yd")</f>
        <v>0.3333333333</v>
      </c>
      <c r="AL427" s="5" t="s">
        <v>108</v>
      </c>
      <c r="AM427" s="5" t="s">
        <v>108</v>
      </c>
      <c r="AN427" s="5" t="s">
        <v>108</v>
      </c>
      <c r="AO427" s="5" t="s">
        <v>108</v>
      </c>
      <c r="AP427" s="5" t="s">
        <v>108</v>
      </c>
      <c r="AQ427" s="5" t="s">
        <v>108</v>
      </c>
      <c r="AR427" s="5" t="s">
        <v>108</v>
      </c>
      <c r="AS427" s="5" t="s">
        <v>108</v>
      </c>
      <c r="AT427" s="5" t="s">
        <v>108</v>
      </c>
      <c r="AU427" s="5" t="s">
        <v>108</v>
      </c>
      <c r="AV427" s="5" t="s">
        <v>108</v>
      </c>
      <c r="AW427" s="5" t="s">
        <v>108</v>
      </c>
      <c r="AX427" s="5" t="s">
        <v>108</v>
      </c>
      <c r="AY427" s="5" t="s">
        <v>108</v>
      </c>
      <c r="AZ427" s="5" t="s">
        <v>108</v>
      </c>
      <c r="BA427" s="5" t="s">
        <v>108</v>
      </c>
      <c r="BB427" s="5" t="s">
        <v>108</v>
      </c>
      <c r="BC427" s="5" t="s">
        <v>108</v>
      </c>
      <c r="BD427" s="5" t="s">
        <v>108</v>
      </c>
      <c r="BE427" s="5" t="s">
        <v>108</v>
      </c>
      <c r="BF427" s="5" t="s">
        <v>108</v>
      </c>
      <c r="BG427" s="5" t="s">
        <v>108</v>
      </c>
      <c r="BH427" s="5" t="s">
        <v>108</v>
      </c>
      <c r="BI427" s="5" t="s">
        <v>108</v>
      </c>
      <c r="BJ427" s="5" t="s">
        <v>108</v>
      </c>
      <c r="BK427" s="5" t="s">
        <v>108</v>
      </c>
      <c r="BL427" s="5" t="s">
        <v>108</v>
      </c>
      <c r="BM427" s="5" t="s">
        <v>108</v>
      </c>
      <c r="BN427" s="5" t="s">
        <v>108</v>
      </c>
      <c r="BO427" s="5" t="s">
        <v>108</v>
      </c>
      <c r="BP427" s="5" t="s">
        <v>108</v>
      </c>
      <c r="BQ427" s="5" t="s">
        <v>108</v>
      </c>
      <c r="BR427" s="5" t="s">
        <v>108</v>
      </c>
      <c r="BS427" s="5" t="s">
        <v>108</v>
      </c>
      <c r="BT427" s="5" t="s">
        <v>108</v>
      </c>
      <c r="BU427" s="5" t="s">
        <v>108</v>
      </c>
      <c r="BV427" s="5" t="s">
        <v>108</v>
      </c>
      <c r="BW427" s="5" t="s">
        <v>108</v>
      </c>
      <c r="BX427" s="5" t="s">
        <v>108</v>
      </c>
      <c r="BY427" s="10" t="s">
        <v>108</v>
      </c>
      <c r="BZ427" s="10" t="s">
        <v>108</v>
      </c>
      <c r="CA427" s="5" t="s">
        <v>108</v>
      </c>
      <c r="CB427" s="5" t="s">
        <v>108</v>
      </c>
      <c r="CC427" s="5" t="s">
        <v>108</v>
      </c>
      <c r="CD427" s="5">
        <v>1.0</v>
      </c>
      <c r="CE427" s="5" t="s">
        <v>108</v>
      </c>
      <c r="CF427" s="5" t="s">
        <v>108</v>
      </c>
      <c r="CG427" s="5">
        <v>12.5</v>
      </c>
      <c r="CH427" s="5" t="s">
        <v>108</v>
      </c>
      <c r="CI427" s="5" t="s">
        <v>108</v>
      </c>
      <c r="CJ427" s="5" t="s">
        <v>108</v>
      </c>
      <c r="CK427" s="5" t="s">
        <v>108</v>
      </c>
      <c r="CL427" s="5" t="s">
        <v>108</v>
      </c>
      <c r="CM427" s="5" t="s">
        <v>108</v>
      </c>
      <c r="CN427" s="5" t="s">
        <v>108</v>
      </c>
      <c r="CO427" s="5" t="s">
        <v>108</v>
      </c>
      <c r="CP427" s="5" t="s">
        <v>108</v>
      </c>
      <c r="CQ427" s="5">
        <v>4.5</v>
      </c>
      <c r="CR427" s="5" t="s">
        <v>108</v>
      </c>
      <c r="CS427" s="5" t="s">
        <v>3731</v>
      </c>
      <c r="CT427" s="26" t="s">
        <v>3732</v>
      </c>
      <c r="CU427" s="5" t="s">
        <v>108</v>
      </c>
      <c r="CV427" s="5" t="s">
        <v>108</v>
      </c>
      <c r="CW427" s="5" t="s">
        <v>108</v>
      </c>
      <c r="CX427" s="5" t="s">
        <v>121</v>
      </c>
      <c r="CY427" s="13" t="s">
        <v>3733</v>
      </c>
      <c r="CZ427" s="6"/>
      <c r="DA427" s="6"/>
      <c r="DB427" s="6"/>
      <c r="DC427" s="6"/>
      <c r="DD427" s="6"/>
      <c r="DE427" s="6"/>
      <c r="DF427" s="6"/>
      <c r="DG427" s="6"/>
      <c r="DH427" s="6"/>
      <c r="DI427" s="6"/>
    </row>
    <row r="428">
      <c r="A428" s="5" t="s">
        <v>103</v>
      </c>
      <c r="B428" s="5" t="s">
        <v>3472</v>
      </c>
      <c r="C428" s="5" t="s">
        <v>3722</v>
      </c>
      <c r="D428" s="5">
        <v>31994.0</v>
      </c>
      <c r="E428" s="5" t="s">
        <v>3734</v>
      </c>
      <c r="F428" s="5">
        <v>2009.0</v>
      </c>
      <c r="G428" s="5" t="s">
        <v>152</v>
      </c>
      <c r="H428" s="5" t="s">
        <v>108</v>
      </c>
      <c r="I428" s="5" t="s">
        <v>153</v>
      </c>
      <c r="J428" s="5" t="s">
        <v>110</v>
      </c>
      <c r="K428" s="5" t="s">
        <v>111</v>
      </c>
      <c r="L428" s="5" t="s">
        <v>108</v>
      </c>
      <c r="M428" s="5" t="s">
        <v>140</v>
      </c>
      <c r="N428" s="5">
        <v>1.0</v>
      </c>
      <c r="O428" s="26" t="s">
        <v>3735</v>
      </c>
      <c r="P428" s="5" t="s">
        <v>3736</v>
      </c>
      <c r="Q428" s="5" t="s">
        <v>3737</v>
      </c>
      <c r="R428" s="5" t="s">
        <v>3738</v>
      </c>
      <c r="S428" s="5" t="s">
        <v>108</v>
      </c>
      <c r="T428" s="5" t="s">
        <v>108</v>
      </c>
      <c r="U428" s="5" t="s">
        <v>108</v>
      </c>
      <c r="V428" s="6"/>
      <c r="W428" s="5" t="s">
        <v>108</v>
      </c>
      <c r="X428" s="5">
        <v>2300.0</v>
      </c>
      <c r="Y428" s="5" t="s">
        <v>108</v>
      </c>
      <c r="Z428" s="5" t="s">
        <v>170</v>
      </c>
      <c r="AA428" s="5" t="s">
        <v>108</v>
      </c>
      <c r="AB428" s="5" t="s">
        <v>108</v>
      </c>
      <c r="AC428" s="5" t="s">
        <v>287</v>
      </c>
      <c r="AD428" s="5" t="s">
        <v>406</v>
      </c>
      <c r="AE428" s="5" t="s">
        <v>108</v>
      </c>
      <c r="AF428" s="5" t="s">
        <v>108</v>
      </c>
      <c r="AG428" s="5" t="s">
        <v>108</v>
      </c>
      <c r="AH428" s="5">
        <v>2.0</v>
      </c>
      <c r="AI428" s="15" t="s">
        <v>108</v>
      </c>
      <c r="AJ428" s="22" t="s">
        <v>108</v>
      </c>
      <c r="AK428" s="25" t="s">
        <v>108</v>
      </c>
      <c r="AL428" s="5" t="s">
        <v>108</v>
      </c>
      <c r="AM428" s="5">
        <v>1.0</v>
      </c>
      <c r="AN428" s="5">
        <v>7.75</v>
      </c>
      <c r="AO428" s="5" t="s">
        <v>108</v>
      </c>
      <c r="AP428" s="5" t="s">
        <v>108</v>
      </c>
      <c r="AQ428" s="5" t="s">
        <v>108</v>
      </c>
      <c r="AR428" s="5" t="s">
        <v>108</v>
      </c>
      <c r="AS428" s="5" t="s">
        <v>108</v>
      </c>
      <c r="AT428" s="5" t="s">
        <v>108</v>
      </c>
      <c r="AU428" s="5" t="s">
        <v>108</v>
      </c>
      <c r="AV428" s="5" t="s">
        <v>108</v>
      </c>
      <c r="AW428" s="5" t="s">
        <v>173</v>
      </c>
      <c r="AX428" s="5" t="s">
        <v>108</v>
      </c>
      <c r="AY428" s="5" t="s">
        <v>108</v>
      </c>
      <c r="AZ428" s="5" t="s">
        <v>108</v>
      </c>
      <c r="BA428" s="5" t="s">
        <v>108</v>
      </c>
      <c r="BB428" s="5" t="s">
        <v>108</v>
      </c>
      <c r="BC428" s="5" t="s">
        <v>108</v>
      </c>
      <c r="BD428" s="5" t="s">
        <v>108</v>
      </c>
      <c r="BE428" s="5" t="s">
        <v>108</v>
      </c>
      <c r="BF428" s="5" t="s">
        <v>108</v>
      </c>
      <c r="BG428" s="5" t="s">
        <v>108</v>
      </c>
      <c r="BH428" s="5" t="s">
        <v>108</v>
      </c>
      <c r="BI428" s="5" t="s">
        <v>108</v>
      </c>
      <c r="BJ428" s="5" t="s">
        <v>108</v>
      </c>
      <c r="BK428" s="5" t="s">
        <v>108</v>
      </c>
      <c r="BL428" s="5" t="s">
        <v>108</v>
      </c>
      <c r="BM428" s="5" t="s">
        <v>108</v>
      </c>
      <c r="BN428" s="5" t="s">
        <v>108</v>
      </c>
      <c r="BO428" s="5" t="s">
        <v>108</v>
      </c>
      <c r="BP428" s="5" t="s">
        <v>108</v>
      </c>
      <c r="BQ428" s="5" t="s">
        <v>108</v>
      </c>
      <c r="BR428" s="5" t="s">
        <v>108</v>
      </c>
      <c r="BS428" s="5" t="s">
        <v>108</v>
      </c>
      <c r="BT428" s="5" t="s">
        <v>108</v>
      </c>
      <c r="BU428" s="5" t="s">
        <v>3739</v>
      </c>
      <c r="BV428" s="5" t="s">
        <v>121</v>
      </c>
      <c r="BW428" s="5" t="s">
        <v>3740</v>
      </c>
      <c r="BX428" s="5" t="s">
        <v>122</v>
      </c>
      <c r="BY428" s="10" t="s">
        <v>108</v>
      </c>
      <c r="BZ428" s="5" t="s">
        <v>121</v>
      </c>
      <c r="CA428" s="5" t="s">
        <v>371</v>
      </c>
      <c r="CB428" s="5" t="s">
        <v>108</v>
      </c>
      <c r="CC428" s="5" t="s">
        <v>108</v>
      </c>
      <c r="CD428" s="5" t="s">
        <v>108</v>
      </c>
      <c r="CE428" s="5" t="s">
        <v>108</v>
      </c>
      <c r="CF428" s="5" t="s">
        <v>108</v>
      </c>
      <c r="CG428" s="5" t="s">
        <v>108</v>
      </c>
      <c r="CH428" s="5" t="s">
        <v>108</v>
      </c>
      <c r="CI428" s="5" t="s">
        <v>108</v>
      </c>
      <c r="CJ428" s="5" t="s">
        <v>108</v>
      </c>
      <c r="CK428" s="5" t="s">
        <v>108</v>
      </c>
      <c r="CL428" s="5" t="s">
        <v>108</v>
      </c>
      <c r="CM428" s="5" t="s">
        <v>108</v>
      </c>
      <c r="CN428" s="5" t="s">
        <v>108</v>
      </c>
      <c r="CO428" s="5" t="s">
        <v>108</v>
      </c>
      <c r="CP428" s="5" t="s">
        <v>108</v>
      </c>
      <c r="CQ428" s="5" t="s">
        <v>108</v>
      </c>
      <c r="CR428" s="5" t="s">
        <v>108</v>
      </c>
      <c r="CS428" s="26" t="s">
        <v>108</v>
      </c>
      <c r="CT428" s="26" t="s">
        <v>3741</v>
      </c>
      <c r="CU428" s="5" t="s">
        <v>108</v>
      </c>
      <c r="CV428" s="5" t="s">
        <v>108</v>
      </c>
      <c r="CW428" s="5" t="s">
        <v>108</v>
      </c>
      <c r="CX428" s="5" t="s">
        <v>108</v>
      </c>
      <c r="CY428" s="13" t="s">
        <v>3742</v>
      </c>
      <c r="CZ428" s="6"/>
      <c r="DA428" s="6"/>
      <c r="DB428" s="6"/>
      <c r="DC428" s="6"/>
      <c r="DD428" s="6"/>
      <c r="DE428" s="6"/>
      <c r="DF428" s="6"/>
      <c r="DG428" s="6"/>
      <c r="DH428" s="6"/>
      <c r="DI428" s="6"/>
    </row>
    <row r="429">
      <c r="A429" s="5" t="s">
        <v>103</v>
      </c>
      <c r="B429" s="5" t="s">
        <v>3472</v>
      </c>
      <c r="C429" s="5" t="s">
        <v>3743</v>
      </c>
      <c r="D429" s="5">
        <v>30735.0</v>
      </c>
      <c r="E429" s="5" t="s">
        <v>3607</v>
      </c>
      <c r="F429" s="5">
        <v>1995.0</v>
      </c>
      <c r="G429" s="5" t="s">
        <v>497</v>
      </c>
      <c r="H429" s="5" t="s">
        <v>108</v>
      </c>
      <c r="I429" s="5" t="s">
        <v>139</v>
      </c>
      <c r="J429" s="5" t="s">
        <v>110</v>
      </c>
      <c r="K429" s="5" t="s">
        <v>111</v>
      </c>
      <c r="L429" s="5" t="s">
        <v>108</v>
      </c>
      <c r="M429" s="5" t="s">
        <v>140</v>
      </c>
      <c r="N429" s="5">
        <v>1.0</v>
      </c>
      <c r="O429" s="26" t="s">
        <v>3744</v>
      </c>
      <c r="P429" s="5" t="s">
        <v>3636</v>
      </c>
      <c r="Q429" s="5" t="s">
        <v>3637</v>
      </c>
      <c r="R429" s="5" t="s">
        <v>108</v>
      </c>
      <c r="S429" s="5" t="s">
        <v>3636</v>
      </c>
      <c r="T429" s="5" t="s">
        <v>108</v>
      </c>
      <c r="U429" s="5" t="s">
        <v>108</v>
      </c>
      <c r="V429" s="6"/>
      <c r="W429" s="5" t="s">
        <v>108</v>
      </c>
      <c r="X429" s="5">
        <v>645.0</v>
      </c>
      <c r="Y429" s="5" t="s">
        <v>108</v>
      </c>
      <c r="Z429" s="5" t="s">
        <v>170</v>
      </c>
      <c r="AA429" s="5" t="s">
        <v>108</v>
      </c>
      <c r="AB429" s="5" t="s">
        <v>108</v>
      </c>
      <c r="AC429" s="5" t="s">
        <v>3745</v>
      </c>
      <c r="AD429" s="5" t="s">
        <v>522</v>
      </c>
      <c r="AE429" s="5" t="s">
        <v>108</v>
      </c>
      <c r="AF429" s="5" t="s">
        <v>108</v>
      </c>
      <c r="AG429" s="5" t="s">
        <v>108</v>
      </c>
      <c r="AH429" s="6">
        <f>6/60</f>
        <v>0.1</v>
      </c>
      <c r="AI429" s="28">
        <f t="shared" ref="AI429:AI430" si="109">CONVERT(AJ429, "ft", "m")</f>
        <v>1.8288</v>
      </c>
      <c r="AJ429" s="22">
        <v>6.0</v>
      </c>
      <c r="AK429" s="24">
        <f t="shared" ref="AK429:AK430" si="110">CONVERT(AJ429, "ft", "yd")</f>
        <v>2</v>
      </c>
      <c r="AL429" s="5" t="s">
        <v>108</v>
      </c>
      <c r="AM429" s="5">
        <v>1.0</v>
      </c>
      <c r="AN429" s="5">
        <v>3.0</v>
      </c>
      <c r="AO429" s="5" t="s">
        <v>108</v>
      </c>
      <c r="AP429" s="5" t="s">
        <v>108</v>
      </c>
      <c r="AQ429" s="5" t="s">
        <v>108</v>
      </c>
      <c r="AR429" s="5" t="s">
        <v>108</v>
      </c>
      <c r="AS429" s="5" t="s">
        <v>108</v>
      </c>
      <c r="AT429" s="5">
        <v>80.0</v>
      </c>
      <c r="AU429" s="5" t="s">
        <v>108</v>
      </c>
      <c r="AV429" s="5" t="s">
        <v>108</v>
      </c>
      <c r="AW429" s="5" t="s">
        <v>289</v>
      </c>
      <c r="AX429" s="5" t="s">
        <v>108</v>
      </c>
      <c r="AY429" s="5" t="s">
        <v>108</v>
      </c>
      <c r="AZ429" s="5">
        <v>4.5</v>
      </c>
      <c r="BA429" s="5" t="s">
        <v>289</v>
      </c>
      <c r="BB429" s="5" t="s">
        <v>108</v>
      </c>
      <c r="BC429" s="5" t="s">
        <v>108</v>
      </c>
      <c r="BD429" s="5" t="s">
        <v>108</v>
      </c>
      <c r="BE429" s="5" t="s">
        <v>108</v>
      </c>
      <c r="BF429" s="5" t="s">
        <v>108</v>
      </c>
      <c r="BG429" s="5" t="s">
        <v>108</v>
      </c>
      <c r="BH429" s="5" t="s">
        <v>108</v>
      </c>
      <c r="BI429" s="5" t="s">
        <v>108</v>
      </c>
      <c r="BJ429" s="5" t="s">
        <v>108</v>
      </c>
      <c r="BK429" s="5" t="s">
        <v>108</v>
      </c>
      <c r="BL429" s="5">
        <v>2.0</v>
      </c>
      <c r="BM429" s="5" t="s">
        <v>108</v>
      </c>
      <c r="BN429" s="5" t="s">
        <v>309</v>
      </c>
      <c r="BO429" s="5" t="s">
        <v>108</v>
      </c>
      <c r="BP429" s="5" t="s">
        <v>3746</v>
      </c>
      <c r="BQ429" s="5" t="s">
        <v>108</v>
      </c>
      <c r="BR429" s="5" t="s">
        <v>108</v>
      </c>
      <c r="BS429" s="5" t="s">
        <v>3747</v>
      </c>
      <c r="BT429" s="5" t="s">
        <v>108</v>
      </c>
      <c r="BU429" s="5" t="s">
        <v>3748</v>
      </c>
      <c r="BV429" s="5" t="s">
        <v>108</v>
      </c>
      <c r="BW429" s="5" t="s">
        <v>1358</v>
      </c>
      <c r="BX429" s="5" t="s">
        <v>3749</v>
      </c>
      <c r="BY429" s="10" t="s">
        <v>108</v>
      </c>
      <c r="BZ429" s="10" t="s">
        <v>108</v>
      </c>
      <c r="CA429" s="5" t="s">
        <v>108</v>
      </c>
      <c r="CB429" s="5" t="s">
        <v>108</v>
      </c>
      <c r="CC429" s="5" t="s">
        <v>108</v>
      </c>
      <c r="CD429" s="5" t="s">
        <v>108</v>
      </c>
      <c r="CE429" s="5" t="s">
        <v>108</v>
      </c>
      <c r="CF429" s="5" t="s">
        <v>108</v>
      </c>
      <c r="CG429" s="5" t="s">
        <v>108</v>
      </c>
      <c r="CH429" s="5" t="s">
        <v>108</v>
      </c>
      <c r="CI429" s="5" t="s">
        <v>108</v>
      </c>
      <c r="CJ429" s="5" t="s">
        <v>108</v>
      </c>
      <c r="CK429" s="5" t="s">
        <v>108</v>
      </c>
      <c r="CL429" s="5" t="s">
        <v>108</v>
      </c>
      <c r="CM429" s="5" t="s">
        <v>108</v>
      </c>
      <c r="CN429" s="5" t="s">
        <v>108</v>
      </c>
      <c r="CO429" s="5" t="s">
        <v>108</v>
      </c>
      <c r="CP429" s="5" t="s">
        <v>108</v>
      </c>
      <c r="CQ429" s="5" t="s">
        <v>108</v>
      </c>
      <c r="CR429" s="5" t="s">
        <v>108</v>
      </c>
      <c r="CS429" s="5" t="s">
        <v>108</v>
      </c>
      <c r="CT429" s="26" t="s">
        <v>3750</v>
      </c>
      <c r="CU429" s="5" t="s">
        <v>108</v>
      </c>
      <c r="CV429" s="5" t="s">
        <v>121</v>
      </c>
      <c r="CW429" s="5" t="s">
        <v>108</v>
      </c>
      <c r="CX429" s="5" t="s">
        <v>108</v>
      </c>
      <c r="CY429" s="13" t="s">
        <v>3751</v>
      </c>
      <c r="CZ429" s="6"/>
      <c r="DA429" s="6"/>
      <c r="DB429" s="6"/>
      <c r="DC429" s="6"/>
      <c r="DD429" s="6"/>
      <c r="DE429" s="6"/>
      <c r="DF429" s="6"/>
      <c r="DG429" s="6"/>
      <c r="DH429" s="6"/>
      <c r="DI429" s="6"/>
    </row>
    <row r="430">
      <c r="A430" s="5" t="s">
        <v>103</v>
      </c>
      <c r="B430" s="5" t="s">
        <v>3472</v>
      </c>
      <c r="C430" s="5" t="s">
        <v>3752</v>
      </c>
      <c r="D430" s="5">
        <v>23615.0</v>
      </c>
      <c r="E430" s="5" t="s">
        <v>3502</v>
      </c>
      <c r="F430" s="5">
        <v>1992.0</v>
      </c>
      <c r="G430" s="5" t="s">
        <v>108</v>
      </c>
      <c r="H430" s="5" t="s">
        <v>108</v>
      </c>
      <c r="I430" s="5" t="s">
        <v>153</v>
      </c>
      <c r="J430" s="5" t="s">
        <v>110</v>
      </c>
      <c r="K430" s="5" t="s">
        <v>111</v>
      </c>
      <c r="L430" s="5" t="s">
        <v>108</v>
      </c>
      <c r="M430" s="5" t="s">
        <v>140</v>
      </c>
      <c r="N430" s="5">
        <v>1.0</v>
      </c>
      <c r="O430" s="26" t="s">
        <v>3753</v>
      </c>
      <c r="P430" s="5" t="s">
        <v>3754</v>
      </c>
      <c r="Q430" s="5" t="s">
        <v>3755</v>
      </c>
      <c r="R430" s="5" t="s">
        <v>3756</v>
      </c>
      <c r="S430" s="5" t="s">
        <v>108</v>
      </c>
      <c r="T430" s="5" t="s">
        <v>108</v>
      </c>
      <c r="U430" s="5" t="s">
        <v>108</v>
      </c>
      <c r="V430" s="6"/>
      <c r="W430" s="5" t="s">
        <v>108</v>
      </c>
      <c r="X430" s="5">
        <v>1200.0</v>
      </c>
      <c r="Y430" s="5">
        <v>85.0</v>
      </c>
      <c r="Z430" s="5" t="s">
        <v>170</v>
      </c>
      <c r="AA430" s="5" t="s">
        <v>108</v>
      </c>
      <c r="AB430" s="5" t="s">
        <v>108</v>
      </c>
      <c r="AC430" s="5" t="s">
        <v>3757</v>
      </c>
      <c r="AD430" s="5" t="s">
        <v>108</v>
      </c>
      <c r="AE430" s="5" t="s">
        <v>108</v>
      </c>
      <c r="AF430" s="5" t="s">
        <v>108</v>
      </c>
      <c r="AG430" s="5" t="s">
        <v>108</v>
      </c>
      <c r="AH430" s="5" t="s">
        <v>108</v>
      </c>
      <c r="AI430" s="28">
        <f t="shared" si="109"/>
        <v>22.86</v>
      </c>
      <c r="AJ430" s="22">
        <v>75.0</v>
      </c>
      <c r="AK430" s="24">
        <f t="shared" si="110"/>
        <v>25</v>
      </c>
      <c r="AL430" s="5" t="s">
        <v>108</v>
      </c>
      <c r="AM430" s="5">
        <v>1.0</v>
      </c>
      <c r="AN430" s="5">
        <v>9.0</v>
      </c>
      <c r="AO430" s="5" t="s">
        <v>108</v>
      </c>
      <c r="AP430" s="5" t="s">
        <v>108</v>
      </c>
      <c r="AQ430" s="5" t="s">
        <v>108</v>
      </c>
      <c r="AR430" s="5" t="s">
        <v>108</v>
      </c>
      <c r="AS430" s="5" t="s">
        <v>108</v>
      </c>
      <c r="AT430" s="5">
        <v>400.0</v>
      </c>
      <c r="AU430" s="5" t="s">
        <v>108</v>
      </c>
      <c r="AV430" s="5" t="s">
        <v>108</v>
      </c>
      <c r="AW430" s="5" t="s">
        <v>3758</v>
      </c>
      <c r="AX430" s="5" t="s">
        <v>108</v>
      </c>
      <c r="AY430" s="5" t="s">
        <v>108</v>
      </c>
      <c r="AZ430" s="5">
        <v>9.0</v>
      </c>
      <c r="BA430" s="5" t="s">
        <v>108</v>
      </c>
      <c r="BB430" s="5" t="s">
        <v>561</v>
      </c>
      <c r="BC430" s="5" t="s">
        <v>108</v>
      </c>
      <c r="BD430" s="5" t="s">
        <v>108</v>
      </c>
      <c r="BE430" s="5" t="s">
        <v>108</v>
      </c>
      <c r="BF430" s="5" t="s">
        <v>108</v>
      </c>
      <c r="BG430" s="5" t="s">
        <v>108</v>
      </c>
      <c r="BH430" s="5" t="s">
        <v>108</v>
      </c>
      <c r="BI430" s="5" t="s">
        <v>108</v>
      </c>
      <c r="BJ430" s="5" t="s">
        <v>658</v>
      </c>
      <c r="BK430" s="5" t="s">
        <v>108</v>
      </c>
      <c r="BL430" s="5" t="s">
        <v>108</v>
      </c>
      <c r="BM430" s="5" t="s">
        <v>108</v>
      </c>
      <c r="BN430" s="5" t="s">
        <v>309</v>
      </c>
      <c r="BO430" s="5" t="s">
        <v>108</v>
      </c>
      <c r="BP430" s="5" t="s">
        <v>3759</v>
      </c>
      <c r="BQ430" s="5" t="s">
        <v>108</v>
      </c>
      <c r="BR430" s="5" t="s">
        <v>108</v>
      </c>
      <c r="BS430" s="5" t="s">
        <v>1369</v>
      </c>
      <c r="BT430" s="5" t="s">
        <v>108</v>
      </c>
      <c r="BU430" s="5" t="s">
        <v>3760</v>
      </c>
      <c r="BV430" s="5" t="s">
        <v>108</v>
      </c>
      <c r="BW430" s="5" t="s">
        <v>1528</v>
      </c>
      <c r="BX430" s="5" t="s">
        <v>122</v>
      </c>
      <c r="BY430" s="10" t="s">
        <v>108</v>
      </c>
      <c r="BZ430" s="10" t="s">
        <v>108</v>
      </c>
      <c r="CA430" s="5" t="s">
        <v>108</v>
      </c>
      <c r="CB430" s="5" t="s">
        <v>108</v>
      </c>
      <c r="CC430" s="5" t="s">
        <v>108</v>
      </c>
      <c r="CD430" s="5" t="s">
        <v>108</v>
      </c>
      <c r="CE430" s="5" t="s">
        <v>108</v>
      </c>
      <c r="CF430" s="5" t="s">
        <v>108</v>
      </c>
      <c r="CG430" s="5" t="s">
        <v>108</v>
      </c>
      <c r="CH430" s="5" t="s">
        <v>108</v>
      </c>
      <c r="CI430" s="5" t="s">
        <v>108</v>
      </c>
      <c r="CJ430" s="5" t="s">
        <v>108</v>
      </c>
      <c r="CK430" s="5" t="s">
        <v>108</v>
      </c>
      <c r="CL430" s="5" t="s">
        <v>108</v>
      </c>
      <c r="CM430" s="5" t="s">
        <v>108</v>
      </c>
      <c r="CN430" s="5" t="s">
        <v>108</v>
      </c>
      <c r="CO430" s="5" t="s">
        <v>108</v>
      </c>
      <c r="CP430" s="5" t="s">
        <v>108</v>
      </c>
      <c r="CQ430" s="5" t="s">
        <v>108</v>
      </c>
      <c r="CR430" s="5" t="s">
        <v>108</v>
      </c>
      <c r="CS430" s="5" t="s">
        <v>108</v>
      </c>
      <c r="CT430" s="26" t="s">
        <v>3761</v>
      </c>
      <c r="CU430" s="5" t="s">
        <v>108</v>
      </c>
      <c r="CV430" s="5" t="s">
        <v>108</v>
      </c>
      <c r="CW430" s="5" t="s">
        <v>108</v>
      </c>
      <c r="CX430" s="5" t="s">
        <v>108</v>
      </c>
      <c r="CY430" s="13" t="s">
        <v>3762</v>
      </c>
      <c r="CZ430" s="6"/>
      <c r="DA430" s="6"/>
      <c r="DB430" s="6"/>
      <c r="DC430" s="6"/>
      <c r="DD430" s="6"/>
      <c r="DE430" s="6"/>
      <c r="DF430" s="6"/>
      <c r="DG430" s="6"/>
      <c r="DH430" s="6"/>
      <c r="DI430" s="6"/>
    </row>
    <row r="431">
      <c r="A431" s="5" t="s">
        <v>103</v>
      </c>
      <c r="B431" s="5" t="s">
        <v>3472</v>
      </c>
      <c r="C431" s="5" t="s">
        <v>512</v>
      </c>
      <c r="D431" s="5">
        <v>12333.0</v>
      </c>
      <c r="E431" s="5" t="s">
        <v>3763</v>
      </c>
      <c r="F431" s="5">
        <v>2005.0</v>
      </c>
      <c r="G431" s="5" t="s">
        <v>152</v>
      </c>
      <c r="H431" s="5">
        <v>2.0</v>
      </c>
      <c r="I431" s="5" t="s">
        <v>153</v>
      </c>
      <c r="J431" s="5" t="s">
        <v>127</v>
      </c>
      <c r="K431" s="5" t="s">
        <v>3504</v>
      </c>
      <c r="L431" s="5" t="s">
        <v>108</v>
      </c>
      <c r="M431" s="5" t="s">
        <v>3516</v>
      </c>
      <c r="N431" s="5">
        <v>2.0</v>
      </c>
      <c r="O431" s="26" t="s">
        <v>3764</v>
      </c>
      <c r="P431" s="5" t="s">
        <v>108</v>
      </c>
      <c r="Q431" s="5" t="s">
        <v>108</v>
      </c>
      <c r="R431" s="5" t="s">
        <v>108</v>
      </c>
      <c r="S431" s="5" t="s">
        <v>108</v>
      </c>
      <c r="T431" s="5" t="s">
        <v>108</v>
      </c>
      <c r="U431" s="5" t="s">
        <v>108</v>
      </c>
      <c r="V431" s="5" t="s">
        <v>108</v>
      </c>
      <c r="W431" s="5" t="s">
        <v>108</v>
      </c>
      <c r="X431" s="5">
        <v>2400.0</v>
      </c>
      <c r="Y431" s="5" t="s">
        <v>108</v>
      </c>
      <c r="Z431" s="5" t="s">
        <v>264</v>
      </c>
      <c r="AA431" s="5" t="s">
        <v>223</v>
      </c>
      <c r="AB431" s="5">
        <v>1.0</v>
      </c>
      <c r="AC431" s="5" t="s">
        <v>2179</v>
      </c>
      <c r="AD431" s="5" t="s">
        <v>3765</v>
      </c>
      <c r="AE431" s="5" t="s">
        <v>108</v>
      </c>
      <c r="AF431" s="5" t="s">
        <v>108</v>
      </c>
      <c r="AG431" s="5" t="s">
        <v>108</v>
      </c>
      <c r="AH431" s="5">
        <f>10/60</f>
        <v>0.1666666667</v>
      </c>
      <c r="AI431" s="15" t="s">
        <v>108</v>
      </c>
      <c r="AJ431" s="22" t="s">
        <v>108</v>
      </c>
      <c r="AK431" s="25" t="s">
        <v>108</v>
      </c>
      <c r="AL431" s="5" t="s">
        <v>108</v>
      </c>
      <c r="AM431" s="5">
        <v>1.0</v>
      </c>
      <c r="AN431" s="5" t="s">
        <v>108</v>
      </c>
      <c r="AO431" s="5" t="s">
        <v>108</v>
      </c>
      <c r="AP431" s="5" t="s">
        <v>108</v>
      </c>
      <c r="AQ431" s="5" t="s">
        <v>108</v>
      </c>
      <c r="AR431" s="5" t="s">
        <v>108</v>
      </c>
      <c r="AS431" s="5" t="s">
        <v>108</v>
      </c>
      <c r="AT431" s="5" t="s">
        <v>108</v>
      </c>
      <c r="AU431" s="5" t="s">
        <v>108</v>
      </c>
      <c r="AV431" s="5" t="s">
        <v>108</v>
      </c>
      <c r="AW431" s="5" t="s">
        <v>108</v>
      </c>
      <c r="AX431" s="5" t="s">
        <v>108</v>
      </c>
      <c r="AY431" s="5" t="s">
        <v>108</v>
      </c>
      <c r="AZ431" s="5" t="s">
        <v>108</v>
      </c>
      <c r="BA431" s="5" t="s">
        <v>108</v>
      </c>
      <c r="BB431" s="5" t="s">
        <v>108</v>
      </c>
      <c r="BC431" s="5" t="s">
        <v>108</v>
      </c>
      <c r="BD431" s="5" t="s">
        <v>108</v>
      </c>
      <c r="BE431" s="5" t="s">
        <v>108</v>
      </c>
      <c r="BF431" s="5" t="s">
        <v>108</v>
      </c>
      <c r="BG431" s="5" t="s">
        <v>108</v>
      </c>
      <c r="BH431" s="5" t="s">
        <v>108</v>
      </c>
      <c r="BI431" s="5" t="s">
        <v>108</v>
      </c>
      <c r="BJ431" s="5" t="s">
        <v>108</v>
      </c>
      <c r="BK431" s="5" t="s">
        <v>108</v>
      </c>
      <c r="BL431" s="5" t="s">
        <v>108</v>
      </c>
      <c r="BM431" s="5" t="s">
        <v>108</v>
      </c>
      <c r="BN431" s="5" t="s">
        <v>108</v>
      </c>
      <c r="BO431" s="5" t="s">
        <v>108</v>
      </c>
      <c r="BP431" s="5" t="s">
        <v>108</v>
      </c>
      <c r="BQ431" s="5" t="s">
        <v>108</v>
      </c>
      <c r="BR431" s="5" t="s">
        <v>108</v>
      </c>
      <c r="BS431" s="5" t="s">
        <v>108</v>
      </c>
      <c r="BT431" s="5" t="s">
        <v>108</v>
      </c>
      <c r="BU431" s="5" t="s">
        <v>108</v>
      </c>
      <c r="BV431" s="5" t="s">
        <v>108</v>
      </c>
      <c r="BW431" s="5" t="s">
        <v>108</v>
      </c>
      <c r="BX431" s="5" t="s">
        <v>108</v>
      </c>
      <c r="BY431" s="10" t="s">
        <v>108</v>
      </c>
      <c r="BZ431" s="10" t="s">
        <v>108</v>
      </c>
      <c r="CA431" s="5" t="s">
        <v>1049</v>
      </c>
      <c r="CB431" s="5" t="s">
        <v>108</v>
      </c>
      <c r="CC431" s="5" t="s">
        <v>108</v>
      </c>
      <c r="CD431" s="5" t="s">
        <v>108</v>
      </c>
      <c r="CE431" s="5" t="s">
        <v>108</v>
      </c>
      <c r="CF431" s="5" t="s">
        <v>108</v>
      </c>
      <c r="CG431" s="5" t="s">
        <v>108</v>
      </c>
      <c r="CH431" s="5" t="s">
        <v>108</v>
      </c>
      <c r="CI431" s="5" t="s">
        <v>108</v>
      </c>
      <c r="CJ431" s="5" t="s">
        <v>108</v>
      </c>
      <c r="CK431" s="5" t="s">
        <v>108</v>
      </c>
      <c r="CL431" s="5" t="s">
        <v>108</v>
      </c>
      <c r="CM431" s="5" t="s">
        <v>108</v>
      </c>
      <c r="CN431" s="5" t="s">
        <v>108</v>
      </c>
      <c r="CO431" s="5" t="s">
        <v>108</v>
      </c>
      <c r="CP431" s="5" t="s">
        <v>108</v>
      </c>
      <c r="CQ431" s="5" t="s">
        <v>108</v>
      </c>
      <c r="CR431" s="5" t="s">
        <v>108</v>
      </c>
      <c r="CS431" s="5" t="s">
        <v>108</v>
      </c>
      <c r="CT431" s="26" t="s">
        <v>3766</v>
      </c>
      <c r="CU431" s="5" t="s">
        <v>108</v>
      </c>
      <c r="CV431" s="5" t="s">
        <v>108</v>
      </c>
      <c r="CW431" s="5" t="s">
        <v>108</v>
      </c>
      <c r="CX431" s="5" t="s">
        <v>108</v>
      </c>
      <c r="CY431" s="13" t="s">
        <v>3767</v>
      </c>
      <c r="CZ431" s="6"/>
      <c r="DA431" s="6"/>
      <c r="DB431" s="6"/>
      <c r="DC431" s="6"/>
      <c r="DD431" s="6"/>
      <c r="DE431" s="6"/>
      <c r="DF431" s="6"/>
      <c r="DG431" s="6"/>
      <c r="DH431" s="6"/>
      <c r="DI431" s="6"/>
    </row>
    <row r="432">
      <c r="A432" s="5" t="s">
        <v>103</v>
      </c>
      <c r="B432" s="5" t="s">
        <v>3472</v>
      </c>
      <c r="C432" s="5" t="s">
        <v>3768</v>
      </c>
      <c r="D432" s="5">
        <v>4674.0</v>
      </c>
      <c r="E432" s="5" t="s">
        <v>108</v>
      </c>
      <c r="F432" s="5">
        <v>2002.0</v>
      </c>
      <c r="G432" s="5" t="s">
        <v>152</v>
      </c>
      <c r="H432" s="5">
        <v>14.0</v>
      </c>
      <c r="I432" s="5" t="s">
        <v>153</v>
      </c>
      <c r="J432" s="5" t="s">
        <v>110</v>
      </c>
      <c r="K432" s="5" t="s">
        <v>111</v>
      </c>
      <c r="L432" s="5" t="s">
        <v>108</v>
      </c>
      <c r="M432" s="5" t="s">
        <v>228</v>
      </c>
      <c r="N432" s="5">
        <v>2.0</v>
      </c>
      <c r="O432" s="26" t="s">
        <v>3769</v>
      </c>
      <c r="P432" s="5" t="s">
        <v>108</v>
      </c>
      <c r="Q432" s="5" t="s">
        <v>3770</v>
      </c>
      <c r="R432" s="5" t="s">
        <v>3771</v>
      </c>
      <c r="S432" s="5" t="s">
        <v>108</v>
      </c>
      <c r="T432" s="5" t="s">
        <v>108</v>
      </c>
      <c r="U432" s="5" t="s">
        <v>108</v>
      </c>
      <c r="V432" s="6"/>
      <c r="W432" s="5" t="s">
        <v>108</v>
      </c>
      <c r="X432" s="5">
        <v>2115.0</v>
      </c>
      <c r="Y432" s="5" t="s">
        <v>108</v>
      </c>
      <c r="Z432" s="5" t="s">
        <v>170</v>
      </c>
      <c r="AA432" s="5" t="s">
        <v>159</v>
      </c>
      <c r="AB432" s="5">
        <v>21.0</v>
      </c>
      <c r="AC432" s="5" t="s">
        <v>3772</v>
      </c>
      <c r="AD432" s="5" t="s">
        <v>108</v>
      </c>
      <c r="AE432" s="5" t="s">
        <v>108</v>
      </c>
      <c r="AF432" s="5" t="s">
        <v>108</v>
      </c>
      <c r="AG432" s="5" t="s">
        <v>108</v>
      </c>
      <c r="AH432" s="5" t="s">
        <v>108</v>
      </c>
      <c r="AI432" s="15" t="s">
        <v>108</v>
      </c>
      <c r="AJ432" s="22" t="s">
        <v>108</v>
      </c>
      <c r="AK432" s="25" t="s">
        <v>108</v>
      </c>
      <c r="AL432" s="5" t="s">
        <v>108</v>
      </c>
      <c r="AM432" s="5">
        <v>1.0</v>
      </c>
      <c r="AN432" s="5">
        <v>6.91</v>
      </c>
      <c r="AO432" s="5" t="s">
        <v>108</v>
      </c>
      <c r="AP432" s="5" t="s">
        <v>108</v>
      </c>
      <c r="AQ432" s="5" t="s">
        <v>108</v>
      </c>
      <c r="AR432" s="5" t="s">
        <v>108</v>
      </c>
      <c r="AS432" s="5" t="s">
        <v>108</v>
      </c>
      <c r="AT432" s="5" t="s">
        <v>108</v>
      </c>
      <c r="AU432" s="5" t="s">
        <v>108</v>
      </c>
      <c r="AV432" s="5" t="s">
        <v>108</v>
      </c>
      <c r="AW432" s="5" t="s">
        <v>173</v>
      </c>
      <c r="AX432" s="5" t="s">
        <v>108</v>
      </c>
      <c r="AY432" s="5" t="s">
        <v>108</v>
      </c>
      <c r="AZ432" s="5" t="s">
        <v>108</v>
      </c>
      <c r="BA432" s="5" t="s">
        <v>108</v>
      </c>
      <c r="BB432" s="5" t="s">
        <v>108</v>
      </c>
      <c r="BC432" s="5" t="s">
        <v>108</v>
      </c>
      <c r="BD432" s="5" t="s">
        <v>108</v>
      </c>
      <c r="BE432" s="5" t="s">
        <v>108</v>
      </c>
      <c r="BF432" s="5" t="s">
        <v>108</v>
      </c>
      <c r="BG432" s="5" t="s">
        <v>108</v>
      </c>
      <c r="BH432" s="5" t="s">
        <v>108</v>
      </c>
      <c r="BI432" s="5" t="s">
        <v>108</v>
      </c>
      <c r="BJ432" s="5" t="s">
        <v>108</v>
      </c>
      <c r="BK432" s="5" t="s">
        <v>108</v>
      </c>
      <c r="BL432" s="5" t="s">
        <v>321</v>
      </c>
      <c r="BM432" s="5" t="s">
        <v>108</v>
      </c>
      <c r="BN432" s="5" t="s">
        <v>108</v>
      </c>
      <c r="BO432" s="5" t="s">
        <v>321</v>
      </c>
      <c r="BP432" s="5" t="s">
        <v>108</v>
      </c>
      <c r="BQ432" s="5" t="s">
        <v>108</v>
      </c>
      <c r="BR432" s="5" t="s">
        <v>108</v>
      </c>
      <c r="BS432" s="5" t="s">
        <v>108</v>
      </c>
      <c r="BT432" s="5" t="s">
        <v>108</v>
      </c>
      <c r="BU432" s="5" t="s">
        <v>3773</v>
      </c>
      <c r="BV432" s="5" t="s">
        <v>108</v>
      </c>
      <c r="BW432" s="5" t="s">
        <v>1528</v>
      </c>
      <c r="BX432" s="5" t="s">
        <v>122</v>
      </c>
      <c r="BY432" s="10" t="s">
        <v>108</v>
      </c>
      <c r="BZ432" s="10" t="s">
        <v>108</v>
      </c>
      <c r="CA432" s="5" t="s">
        <v>108</v>
      </c>
      <c r="CB432" s="5" t="s">
        <v>108</v>
      </c>
      <c r="CC432" s="5" t="s">
        <v>108</v>
      </c>
      <c r="CD432" s="5" t="s">
        <v>108</v>
      </c>
      <c r="CE432" s="5" t="s">
        <v>108</v>
      </c>
      <c r="CF432" s="5" t="s">
        <v>108</v>
      </c>
      <c r="CG432" s="5" t="s">
        <v>108</v>
      </c>
      <c r="CH432" s="5" t="s">
        <v>108</v>
      </c>
      <c r="CI432" s="5" t="s">
        <v>108</v>
      </c>
      <c r="CJ432" s="5" t="s">
        <v>108</v>
      </c>
      <c r="CK432" s="5" t="s">
        <v>108</v>
      </c>
      <c r="CL432" s="5" t="s">
        <v>108</v>
      </c>
      <c r="CM432" s="5" t="s">
        <v>108</v>
      </c>
      <c r="CN432" s="5" t="s">
        <v>108</v>
      </c>
      <c r="CO432" s="5" t="s">
        <v>108</v>
      </c>
      <c r="CP432" s="5" t="s">
        <v>108</v>
      </c>
      <c r="CQ432" s="5" t="s">
        <v>108</v>
      </c>
      <c r="CR432" s="5" t="s">
        <v>108</v>
      </c>
      <c r="CS432" s="5" t="s">
        <v>108</v>
      </c>
      <c r="CT432" s="5" t="s">
        <v>108</v>
      </c>
      <c r="CU432" s="5" t="s">
        <v>108</v>
      </c>
      <c r="CV432" s="5" t="s">
        <v>108</v>
      </c>
      <c r="CW432" s="5" t="s">
        <v>108</v>
      </c>
      <c r="CX432" s="5" t="s">
        <v>108</v>
      </c>
      <c r="CY432" s="13" t="s">
        <v>3774</v>
      </c>
      <c r="CZ432" s="6"/>
      <c r="DA432" s="6"/>
      <c r="DB432" s="6"/>
      <c r="DC432" s="6"/>
      <c r="DD432" s="6"/>
      <c r="DE432" s="6"/>
      <c r="DF432" s="6"/>
      <c r="DG432" s="6"/>
      <c r="DH432" s="6"/>
      <c r="DI432" s="6"/>
    </row>
    <row r="433">
      <c r="A433" s="5" t="s">
        <v>103</v>
      </c>
      <c r="B433" s="5" t="s">
        <v>3472</v>
      </c>
      <c r="C433" s="5" t="s">
        <v>947</v>
      </c>
      <c r="D433" s="5">
        <v>3333.0</v>
      </c>
      <c r="E433" s="5" t="s">
        <v>108</v>
      </c>
      <c r="F433" s="5">
        <v>1973.0</v>
      </c>
      <c r="G433" s="5" t="s">
        <v>108</v>
      </c>
      <c r="H433" s="5" t="s">
        <v>108</v>
      </c>
      <c r="I433" s="5" t="s">
        <v>139</v>
      </c>
      <c r="J433" s="5" t="s">
        <v>110</v>
      </c>
      <c r="K433" s="5" t="s">
        <v>111</v>
      </c>
      <c r="L433" s="5" t="s">
        <v>108</v>
      </c>
      <c r="M433" s="5" t="s">
        <v>218</v>
      </c>
      <c r="N433" s="5">
        <v>2.0</v>
      </c>
      <c r="O433" s="26" t="s">
        <v>3775</v>
      </c>
      <c r="P433" s="5" t="s">
        <v>3776</v>
      </c>
      <c r="Q433" s="5" t="s">
        <v>3777</v>
      </c>
      <c r="R433" s="5" t="s">
        <v>108</v>
      </c>
      <c r="S433" s="5" t="s">
        <v>108</v>
      </c>
      <c r="T433" s="5" t="s">
        <v>108</v>
      </c>
      <c r="U433" s="5" t="s">
        <v>108</v>
      </c>
      <c r="V433" s="5" t="s">
        <v>108</v>
      </c>
      <c r="W433" s="5" t="s">
        <v>108</v>
      </c>
      <c r="X433" s="5">
        <v>2330.0</v>
      </c>
      <c r="Y433" s="5" t="s">
        <v>108</v>
      </c>
      <c r="Z433" s="5" t="s">
        <v>108</v>
      </c>
      <c r="AA433" s="5" t="s">
        <v>108</v>
      </c>
      <c r="AB433" s="5" t="s">
        <v>108</v>
      </c>
      <c r="AC433" s="5" t="s">
        <v>2179</v>
      </c>
      <c r="AD433" s="5" t="s">
        <v>406</v>
      </c>
      <c r="AE433" s="5" t="s">
        <v>108</v>
      </c>
      <c r="AF433" s="5" t="s">
        <v>108</v>
      </c>
      <c r="AG433" s="5" t="s">
        <v>108</v>
      </c>
      <c r="AH433" s="5" t="s">
        <v>108</v>
      </c>
      <c r="AI433" s="15" t="s">
        <v>108</v>
      </c>
      <c r="AJ433" s="22" t="s">
        <v>108</v>
      </c>
      <c r="AK433" s="25" t="s">
        <v>108</v>
      </c>
      <c r="AL433" s="5" t="s">
        <v>108</v>
      </c>
      <c r="AM433" s="5">
        <v>1.0</v>
      </c>
      <c r="AN433" s="5">
        <v>7.5</v>
      </c>
      <c r="AO433" s="5" t="s">
        <v>108</v>
      </c>
      <c r="AP433" s="5" t="s">
        <v>108</v>
      </c>
      <c r="AQ433" s="5" t="s">
        <v>108</v>
      </c>
      <c r="AR433" s="5" t="s">
        <v>108</v>
      </c>
      <c r="AS433" s="5" t="s">
        <v>108</v>
      </c>
      <c r="AT433" s="5">
        <v>400.0</v>
      </c>
      <c r="AU433" s="5" t="s">
        <v>108</v>
      </c>
      <c r="AV433" s="5" t="s">
        <v>108</v>
      </c>
      <c r="AW433" s="5" t="s">
        <v>108</v>
      </c>
      <c r="AX433" s="5" t="s">
        <v>108</v>
      </c>
      <c r="AY433" s="5" t="s">
        <v>108</v>
      </c>
      <c r="AZ433" s="5" t="s">
        <v>108</v>
      </c>
      <c r="BA433" s="5" t="s">
        <v>108</v>
      </c>
      <c r="BB433" s="5" t="s">
        <v>277</v>
      </c>
      <c r="BC433" s="5" t="s">
        <v>108</v>
      </c>
      <c r="BD433" s="5" t="s">
        <v>108</v>
      </c>
      <c r="BE433" s="5" t="s">
        <v>108</v>
      </c>
      <c r="BF433" s="5" t="s">
        <v>108</v>
      </c>
      <c r="BG433" s="5" t="s">
        <v>108</v>
      </c>
      <c r="BH433" s="5" t="s">
        <v>108</v>
      </c>
      <c r="BI433" s="5" t="s">
        <v>108</v>
      </c>
      <c r="BJ433" s="5" t="s">
        <v>108</v>
      </c>
      <c r="BK433" s="5" t="s">
        <v>108</v>
      </c>
      <c r="BL433" s="5" t="s">
        <v>108</v>
      </c>
      <c r="BM433" s="5" t="s">
        <v>108</v>
      </c>
      <c r="BN433" s="5" t="s">
        <v>108</v>
      </c>
      <c r="BO433" s="5" t="s">
        <v>108</v>
      </c>
      <c r="BP433" s="5" t="s">
        <v>108</v>
      </c>
      <c r="BQ433" s="5" t="s">
        <v>108</v>
      </c>
      <c r="BR433" s="5" t="s">
        <v>108</v>
      </c>
      <c r="BS433" s="5" t="s">
        <v>108</v>
      </c>
      <c r="BT433" s="5" t="s">
        <v>108</v>
      </c>
      <c r="BU433" s="5" t="s">
        <v>218</v>
      </c>
      <c r="BV433" s="5" t="s">
        <v>108</v>
      </c>
      <c r="BW433" s="5" t="s">
        <v>1528</v>
      </c>
      <c r="BX433" s="5" t="s">
        <v>122</v>
      </c>
      <c r="BY433" s="10" t="s">
        <v>108</v>
      </c>
      <c r="BZ433" s="10" t="s">
        <v>108</v>
      </c>
      <c r="CA433" s="5" t="s">
        <v>108</v>
      </c>
      <c r="CB433" s="5" t="s">
        <v>108</v>
      </c>
      <c r="CC433" s="5" t="s">
        <v>108</v>
      </c>
      <c r="CD433" s="5" t="s">
        <v>108</v>
      </c>
      <c r="CE433" s="5" t="s">
        <v>108</v>
      </c>
      <c r="CF433" s="5" t="s">
        <v>108</v>
      </c>
      <c r="CG433" s="5" t="s">
        <v>108</v>
      </c>
      <c r="CH433" s="5" t="s">
        <v>108</v>
      </c>
      <c r="CI433" s="5" t="s">
        <v>108</v>
      </c>
      <c r="CJ433" s="5" t="s">
        <v>108</v>
      </c>
      <c r="CK433" s="5" t="s">
        <v>108</v>
      </c>
      <c r="CL433" s="5" t="s">
        <v>108</v>
      </c>
      <c r="CM433" s="5" t="s">
        <v>108</v>
      </c>
      <c r="CN433" s="5" t="s">
        <v>108</v>
      </c>
      <c r="CO433" s="5" t="s">
        <v>108</v>
      </c>
      <c r="CP433" s="5" t="s">
        <v>108</v>
      </c>
      <c r="CQ433" s="5" t="s">
        <v>108</v>
      </c>
      <c r="CR433" s="5" t="s">
        <v>108</v>
      </c>
      <c r="CS433" s="5" t="s">
        <v>108</v>
      </c>
      <c r="CT433" s="5" t="s">
        <v>108</v>
      </c>
      <c r="CU433" s="5" t="s">
        <v>108</v>
      </c>
      <c r="CV433" s="5" t="s">
        <v>108</v>
      </c>
      <c r="CW433" s="5" t="s">
        <v>108</v>
      </c>
      <c r="CX433" s="5" t="s">
        <v>108</v>
      </c>
      <c r="CY433" s="13" t="s">
        <v>3778</v>
      </c>
      <c r="CZ433" s="6"/>
      <c r="DA433" s="6"/>
      <c r="DB433" s="6"/>
      <c r="DC433" s="6"/>
      <c r="DD433" s="6"/>
      <c r="DE433" s="6"/>
      <c r="DF433" s="6"/>
      <c r="DG433" s="6"/>
      <c r="DH433" s="6"/>
      <c r="DI433" s="6"/>
    </row>
    <row r="434">
      <c r="A434" s="5" t="s">
        <v>103</v>
      </c>
      <c r="B434" s="5" t="s">
        <v>3472</v>
      </c>
      <c r="C434" s="5" t="s">
        <v>947</v>
      </c>
      <c r="D434" s="5">
        <v>44354.0</v>
      </c>
      <c r="E434" s="5" t="s">
        <v>3718</v>
      </c>
      <c r="F434" s="5">
        <v>1985.0</v>
      </c>
      <c r="G434" s="5" t="s">
        <v>166</v>
      </c>
      <c r="H434" s="5">
        <v>15.0</v>
      </c>
      <c r="I434" s="5" t="s">
        <v>153</v>
      </c>
      <c r="J434" s="5" t="s">
        <v>110</v>
      </c>
      <c r="K434" s="5" t="s">
        <v>111</v>
      </c>
      <c r="L434" s="5" t="s">
        <v>108</v>
      </c>
      <c r="M434" s="5" t="s">
        <v>140</v>
      </c>
      <c r="N434" s="5">
        <v>1.0</v>
      </c>
      <c r="O434" s="26" t="s">
        <v>3779</v>
      </c>
      <c r="P434" s="5" t="s">
        <v>3780</v>
      </c>
      <c r="Q434" s="5" t="s">
        <v>773</v>
      </c>
      <c r="R434" s="5" t="s">
        <v>3781</v>
      </c>
      <c r="S434" s="5" t="s">
        <v>3782</v>
      </c>
      <c r="T434" s="5" t="s">
        <v>108</v>
      </c>
      <c r="U434" s="5" t="s">
        <v>108</v>
      </c>
      <c r="V434" s="5" t="s">
        <v>108</v>
      </c>
      <c r="W434" s="5" t="s">
        <v>108</v>
      </c>
      <c r="X434" s="5">
        <v>1400.0</v>
      </c>
      <c r="Y434" s="5" t="s">
        <v>108</v>
      </c>
      <c r="Z434" s="5" t="s">
        <v>170</v>
      </c>
      <c r="AA434" s="5" t="s">
        <v>223</v>
      </c>
      <c r="AB434" s="5">
        <v>8.0</v>
      </c>
      <c r="AC434" s="5" t="s">
        <v>3783</v>
      </c>
      <c r="AD434" s="5" t="s">
        <v>108</v>
      </c>
      <c r="AE434" s="5" t="s">
        <v>108</v>
      </c>
      <c r="AF434" s="5" t="s">
        <v>108</v>
      </c>
      <c r="AG434" s="5" t="s">
        <v>108</v>
      </c>
      <c r="AH434" s="5" t="s">
        <v>108</v>
      </c>
      <c r="AI434" s="28">
        <f t="shared" ref="AI434:AI435" si="111">CONVERT(AJ434, "ft", "m")</f>
        <v>36.576</v>
      </c>
      <c r="AJ434" s="22">
        <v>120.0</v>
      </c>
      <c r="AK434" s="24">
        <f t="shared" ref="AK434:AK435" si="112">CONVERT(AJ434, "ft", "yd")</f>
        <v>40</v>
      </c>
      <c r="AL434" s="5" t="s">
        <v>108</v>
      </c>
      <c r="AM434" s="5">
        <v>1.0</v>
      </c>
      <c r="AN434" s="5">
        <v>7.0</v>
      </c>
      <c r="AO434" s="5" t="s">
        <v>108</v>
      </c>
      <c r="AP434" s="5" t="s">
        <v>108</v>
      </c>
      <c r="AQ434" s="5" t="s">
        <v>108</v>
      </c>
      <c r="AR434" s="5" t="s">
        <v>108</v>
      </c>
      <c r="AS434" s="5" t="s">
        <v>108</v>
      </c>
      <c r="AT434" s="5" t="s">
        <v>108</v>
      </c>
      <c r="AU434" s="5" t="s">
        <v>108</v>
      </c>
      <c r="AV434" s="5" t="s">
        <v>108</v>
      </c>
      <c r="AW434" s="5" t="s">
        <v>561</v>
      </c>
      <c r="AX434" s="5" t="s">
        <v>108</v>
      </c>
      <c r="AY434" s="5" t="s">
        <v>108</v>
      </c>
      <c r="AZ434" s="5" t="s">
        <v>108</v>
      </c>
      <c r="BA434" s="5" t="s">
        <v>108</v>
      </c>
      <c r="BB434" s="5" t="s">
        <v>108</v>
      </c>
      <c r="BC434" s="5" t="s">
        <v>108</v>
      </c>
      <c r="BD434" s="5" t="s">
        <v>108</v>
      </c>
      <c r="BE434" s="5" t="s">
        <v>108</v>
      </c>
      <c r="BF434" s="5" t="s">
        <v>108</v>
      </c>
      <c r="BG434" s="5" t="s">
        <v>108</v>
      </c>
      <c r="BH434" s="5" t="s">
        <v>108</v>
      </c>
      <c r="BI434" s="5" t="s">
        <v>108</v>
      </c>
      <c r="BJ434" s="5" t="s">
        <v>108</v>
      </c>
      <c r="BK434" s="5" t="s">
        <v>108</v>
      </c>
      <c r="BL434" s="5" t="s">
        <v>321</v>
      </c>
      <c r="BM434" s="5" t="s">
        <v>108</v>
      </c>
      <c r="BN434" s="5" t="s">
        <v>309</v>
      </c>
      <c r="BO434" s="5" t="s">
        <v>108</v>
      </c>
      <c r="BP434" s="5" t="s">
        <v>108</v>
      </c>
      <c r="BQ434" s="5" t="s">
        <v>108</v>
      </c>
      <c r="BR434" s="5" t="s">
        <v>108</v>
      </c>
      <c r="BS434" s="5" t="s">
        <v>3784</v>
      </c>
      <c r="BT434" s="5" t="s">
        <v>108</v>
      </c>
      <c r="BU434" s="5" t="s">
        <v>3785</v>
      </c>
      <c r="BV434" s="5" t="s">
        <v>108</v>
      </c>
      <c r="BW434" s="5" t="s">
        <v>3786</v>
      </c>
      <c r="BX434" s="5" t="s">
        <v>122</v>
      </c>
      <c r="BY434" s="10" t="s">
        <v>108</v>
      </c>
      <c r="BZ434" s="10" t="s">
        <v>108</v>
      </c>
      <c r="CA434" s="5" t="s">
        <v>108</v>
      </c>
      <c r="CB434" s="5" t="s">
        <v>108</v>
      </c>
      <c r="CC434" s="5" t="s">
        <v>108</v>
      </c>
      <c r="CD434" s="5" t="s">
        <v>108</v>
      </c>
      <c r="CE434" s="5" t="s">
        <v>108</v>
      </c>
      <c r="CF434" s="5" t="s">
        <v>108</v>
      </c>
      <c r="CG434" s="5" t="s">
        <v>108</v>
      </c>
      <c r="CH434" s="5" t="s">
        <v>108</v>
      </c>
      <c r="CI434" s="5" t="s">
        <v>108</v>
      </c>
      <c r="CJ434" s="5" t="s">
        <v>108</v>
      </c>
      <c r="CK434" s="5" t="s">
        <v>108</v>
      </c>
      <c r="CL434" s="5" t="s">
        <v>108</v>
      </c>
      <c r="CM434" s="5" t="s">
        <v>108</v>
      </c>
      <c r="CN434" s="5" t="s">
        <v>108</v>
      </c>
      <c r="CO434" s="5" t="s">
        <v>108</v>
      </c>
      <c r="CP434" s="5" t="s">
        <v>108</v>
      </c>
      <c r="CQ434" s="5" t="s">
        <v>108</v>
      </c>
      <c r="CR434" s="5" t="s">
        <v>108</v>
      </c>
      <c r="CS434" s="5" t="s">
        <v>108</v>
      </c>
      <c r="CT434" s="26" t="s">
        <v>3787</v>
      </c>
      <c r="CU434" s="5" t="s">
        <v>108</v>
      </c>
      <c r="CV434" s="5" t="s">
        <v>108</v>
      </c>
      <c r="CW434" s="5" t="s">
        <v>108</v>
      </c>
      <c r="CX434" s="5" t="s">
        <v>108</v>
      </c>
      <c r="CY434" s="13" t="s">
        <v>3788</v>
      </c>
      <c r="CZ434" s="6"/>
      <c r="DA434" s="6"/>
      <c r="DB434" s="6"/>
      <c r="DC434" s="6"/>
      <c r="DD434" s="6"/>
      <c r="DE434" s="6"/>
      <c r="DF434" s="6"/>
      <c r="DG434" s="6"/>
      <c r="DH434" s="6"/>
      <c r="DI434" s="6"/>
    </row>
    <row r="435">
      <c r="A435" s="5" t="s">
        <v>103</v>
      </c>
      <c r="B435" s="5" t="s">
        <v>3472</v>
      </c>
      <c r="C435" s="5" t="s">
        <v>947</v>
      </c>
      <c r="D435" s="5">
        <v>14075.0</v>
      </c>
      <c r="E435" s="5" t="s">
        <v>3539</v>
      </c>
      <c r="F435" s="5">
        <v>2002.0</v>
      </c>
      <c r="G435" s="5" t="s">
        <v>126</v>
      </c>
      <c r="H435" s="5">
        <v>7.0</v>
      </c>
      <c r="I435" s="5" t="s">
        <v>109</v>
      </c>
      <c r="J435" s="5" t="s">
        <v>127</v>
      </c>
      <c r="K435" s="5" t="s">
        <v>3504</v>
      </c>
      <c r="L435" s="5" t="s">
        <v>628</v>
      </c>
      <c r="M435" s="5" t="s">
        <v>3516</v>
      </c>
      <c r="N435" s="5">
        <v>2.0</v>
      </c>
      <c r="O435" s="26" t="s">
        <v>3789</v>
      </c>
      <c r="P435" s="5" t="s">
        <v>108</v>
      </c>
      <c r="Q435" s="5" t="s">
        <v>773</v>
      </c>
      <c r="R435" s="5" t="s">
        <v>3790</v>
      </c>
      <c r="S435" s="5" t="s">
        <v>3791</v>
      </c>
      <c r="T435" s="5" t="s">
        <v>108</v>
      </c>
      <c r="U435" s="5" t="s">
        <v>108</v>
      </c>
      <c r="V435" s="6"/>
      <c r="W435" s="5">
        <v>3160.0</v>
      </c>
      <c r="X435" s="5">
        <v>2400.0</v>
      </c>
      <c r="Y435" s="5" t="s">
        <v>108</v>
      </c>
      <c r="Z435" s="5" t="s">
        <v>108</v>
      </c>
      <c r="AA435" s="5" t="s">
        <v>108</v>
      </c>
      <c r="AB435" s="5" t="s">
        <v>108</v>
      </c>
      <c r="AC435" s="5" t="s">
        <v>3792</v>
      </c>
      <c r="AD435" s="5" t="s">
        <v>108</v>
      </c>
      <c r="AE435" s="5" t="s">
        <v>108</v>
      </c>
      <c r="AF435" s="5" t="s">
        <v>108</v>
      </c>
      <c r="AG435" s="5" t="s">
        <v>108</v>
      </c>
      <c r="AH435" s="5" t="s">
        <v>108</v>
      </c>
      <c r="AI435" s="28">
        <f t="shared" si="111"/>
        <v>91.44</v>
      </c>
      <c r="AJ435" s="22">
        <v>300.0</v>
      </c>
      <c r="AK435" s="24">
        <f t="shared" si="112"/>
        <v>100</v>
      </c>
      <c r="AL435" s="5" t="s">
        <v>108</v>
      </c>
      <c r="AM435" s="5" t="s">
        <v>108</v>
      </c>
      <c r="AN435" s="5" t="s">
        <v>108</v>
      </c>
      <c r="AO435" s="5" t="s">
        <v>108</v>
      </c>
      <c r="AP435" s="5" t="s">
        <v>108</v>
      </c>
      <c r="AQ435" s="5" t="s">
        <v>108</v>
      </c>
      <c r="AR435" s="5" t="s">
        <v>108</v>
      </c>
      <c r="AS435" s="5" t="s">
        <v>108</v>
      </c>
      <c r="AT435" s="5" t="s">
        <v>108</v>
      </c>
      <c r="AU435" s="5" t="s">
        <v>108</v>
      </c>
      <c r="AV435" s="5" t="s">
        <v>108</v>
      </c>
      <c r="AW435" s="5" t="s">
        <v>108</v>
      </c>
      <c r="AX435" s="5" t="s">
        <v>108</v>
      </c>
      <c r="AY435" s="5" t="s">
        <v>108</v>
      </c>
      <c r="AZ435" s="5" t="s">
        <v>108</v>
      </c>
      <c r="BA435" s="5" t="s">
        <v>108</v>
      </c>
      <c r="BB435" s="5" t="s">
        <v>108</v>
      </c>
      <c r="BC435" s="5" t="s">
        <v>108</v>
      </c>
      <c r="BD435" s="5" t="s">
        <v>108</v>
      </c>
      <c r="BE435" s="5" t="s">
        <v>108</v>
      </c>
      <c r="BF435" s="5" t="s">
        <v>108</v>
      </c>
      <c r="BG435" s="5" t="s">
        <v>108</v>
      </c>
      <c r="BH435" s="5" t="s">
        <v>108</v>
      </c>
      <c r="BI435" s="5" t="s">
        <v>108</v>
      </c>
      <c r="BJ435" s="5" t="s">
        <v>108</v>
      </c>
      <c r="BK435" s="5" t="s">
        <v>108</v>
      </c>
      <c r="BL435" s="5" t="s">
        <v>108</v>
      </c>
      <c r="BM435" s="5" t="s">
        <v>108</v>
      </c>
      <c r="BN435" s="5" t="s">
        <v>108</v>
      </c>
      <c r="BO435" s="5" t="s">
        <v>108</v>
      </c>
      <c r="BP435" s="5" t="s">
        <v>108</v>
      </c>
      <c r="BQ435" s="5" t="s">
        <v>108</v>
      </c>
      <c r="BR435" s="5" t="s">
        <v>121</v>
      </c>
      <c r="BS435" s="5" t="s">
        <v>108</v>
      </c>
      <c r="BT435" s="5" t="s">
        <v>108</v>
      </c>
      <c r="BU435" s="5" t="s">
        <v>1569</v>
      </c>
      <c r="BV435" s="5" t="s">
        <v>108</v>
      </c>
      <c r="BW435" s="5" t="s">
        <v>108</v>
      </c>
      <c r="BX435" s="5" t="s">
        <v>108</v>
      </c>
      <c r="BY435" s="10" t="s">
        <v>108</v>
      </c>
      <c r="BZ435" s="10" t="s">
        <v>108</v>
      </c>
      <c r="CA435" s="5" t="s">
        <v>1049</v>
      </c>
      <c r="CB435" s="5" t="s">
        <v>108</v>
      </c>
      <c r="CC435" s="5" t="s">
        <v>108</v>
      </c>
      <c r="CD435" s="5" t="s">
        <v>108</v>
      </c>
      <c r="CE435" s="5" t="s">
        <v>108</v>
      </c>
      <c r="CF435" s="5" t="s">
        <v>108</v>
      </c>
      <c r="CG435" s="5" t="s">
        <v>108</v>
      </c>
      <c r="CH435" s="5" t="s">
        <v>108</v>
      </c>
      <c r="CI435" s="5" t="s">
        <v>108</v>
      </c>
      <c r="CJ435" s="5" t="s">
        <v>108</v>
      </c>
      <c r="CK435" s="5" t="s">
        <v>108</v>
      </c>
      <c r="CL435" s="5" t="s">
        <v>108</v>
      </c>
      <c r="CM435" s="5" t="s">
        <v>108</v>
      </c>
      <c r="CN435" s="5" t="s">
        <v>108</v>
      </c>
      <c r="CO435" s="5" t="s">
        <v>108</v>
      </c>
      <c r="CP435" s="5" t="s">
        <v>108</v>
      </c>
      <c r="CQ435" s="5" t="s">
        <v>108</v>
      </c>
      <c r="CR435" s="5" t="s">
        <v>108</v>
      </c>
      <c r="CS435" s="5" t="s">
        <v>3793</v>
      </c>
      <c r="CT435" s="26" t="s">
        <v>3794</v>
      </c>
      <c r="CU435" s="5" t="s">
        <v>108</v>
      </c>
      <c r="CV435" s="5" t="s">
        <v>108</v>
      </c>
      <c r="CW435" s="5" t="s">
        <v>108</v>
      </c>
      <c r="CX435" s="5" t="s">
        <v>108</v>
      </c>
      <c r="CY435" s="13" t="s">
        <v>3795</v>
      </c>
      <c r="CZ435" s="6"/>
      <c r="DA435" s="6"/>
      <c r="DB435" s="6"/>
      <c r="DC435" s="6"/>
      <c r="DD435" s="6"/>
      <c r="DE435" s="6"/>
      <c r="DF435" s="6"/>
      <c r="DG435" s="6"/>
      <c r="DH435" s="6"/>
      <c r="DI435" s="6"/>
    </row>
    <row r="436">
      <c r="A436" s="5" t="s">
        <v>103</v>
      </c>
      <c r="B436" s="5" t="s">
        <v>3472</v>
      </c>
      <c r="C436" s="5" t="s">
        <v>947</v>
      </c>
      <c r="D436" s="5">
        <v>50721.0</v>
      </c>
      <c r="E436" s="5" t="s">
        <v>3474</v>
      </c>
      <c r="F436" s="5">
        <v>2015.0</v>
      </c>
      <c r="G436" s="5" t="s">
        <v>166</v>
      </c>
      <c r="H436" s="5">
        <v>23.0</v>
      </c>
      <c r="I436" s="5" t="s">
        <v>153</v>
      </c>
      <c r="J436" s="5" t="s">
        <v>110</v>
      </c>
      <c r="K436" s="5" t="s">
        <v>111</v>
      </c>
      <c r="L436" s="5" t="s">
        <v>108</v>
      </c>
      <c r="M436" s="5" t="s">
        <v>228</v>
      </c>
      <c r="N436" s="5">
        <v>1.0</v>
      </c>
      <c r="O436" s="26" t="s">
        <v>3796</v>
      </c>
      <c r="P436" s="5" t="s">
        <v>108</v>
      </c>
      <c r="Q436" s="5" t="s">
        <v>773</v>
      </c>
      <c r="R436" s="5" t="s">
        <v>3669</v>
      </c>
      <c r="S436" s="5" t="s">
        <v>108</v>
      </c>
      <c r="T436" s="5" t="s">
        <v>108</v>
      </c>
      <c r="U436" s="5" t="s">
        <v>108</v>
      </c>
      <c r="V436" s="6"/>
      <c r="W436" s="5" t="s">
        <v>108</v>
      </c>
      <c r="X436" s="5">
        <v>2350.0</v>
      </c>
      <c r="Y436" s="5">
        <v>70.0</v>
      </c>
      <c r="Z436" s="5" t="s">
        <v>170</v>
      </c>
      <c r="AA436" s="5" t="s">
        <v>159</v>
      </c>
      <c r="AB436" s="5">
        <v>43.0</v>
      </c>
      <c r="AC436" s="5" t="s">
        <v>3797</v>
      </c>
      <c r="AD436" s="5" t="s">
        <v>502</v>
      </c>
      <c r="AE436" s="5" t="s">
        <v>108</v>
      </c>
      <c r="AF436" s="5" t="s">
        <v>108</v>
      </c>
      <c r="AG436" s="5" t="s">
        <v>108</v>
      </c>
      <c r="AH436" s="5">
        <f>5/60</f>
        <v>0.08333333333</v>
      </c>
      <c r="AI436" s="15" t="s">
        <v>108</v>
      </c>
      <c r="AJ436" s="22" t="s">
        <v>108</v>
      </c>
      <c r="AK436" s="25" t="s">
        <v>108</v>
      </c>
      <c r="AL436" s="5" t="s">
        <v>108</v>
      </c>
      <c r="AM436" s="5">
        <v>1.0</v>
      </c>
      <c r="AN436" s="5" t="s">
        <v>108</v>
      </c>
      <c r="AO436" s="5" t="s">
        <v>108</v>
      </c>
      <c r="AP436" s="5" t="s">
        <v>108</v>
      </c>
      <c r="AQ436" s="5" t="s">
        <v>108</v>
      </c>
      <c r="AR436" s="5" t="s">
        <v>108</v>
      </c>
      <c r="AS436" s="5" t="s">
        <v>108</v>
      </c>
      <c r="AT436" s="5" t="s">
        <v>108</v>
      </c>
      <c r="AU436" s="5" t="s">
        <v>108</v>
      </c>
      <c r="AV436" s="5" t="s">
        <v>108</v>
      </c>
      <c r="AW436" s="5" t="s">
        <v>320</v>
      </c>
      <c r="AX436" s="5" t="s">
        <v>108</v>
      </c>
      <c r="AY436" s="5" t="s">
        <v>108</v>
      </c>
      <c r="AZ436" s="5">
        <v>6.0</v>
      </c>
      <c r="BA436" s="5" t="s">
        <v>108</v>
      </c>
      <c r="BB436" s="5" t="s">
        <v>108</v>
      </c>
      <c r="BC436" s="5" t="s">
        <v>108</v>
      </c>
      <c r="BD436" s="5" t="s">
        <v>108</v>
      </c>
      <c r="BE436" s="5" t="s">
        <v>108</v>
      </c>
      <c r="BF436" s="5" t="s">
        <v>108</v>
      </c>
      <c r="BG436" s="5" t="s">
        <v>108</v>
      </c>
      <c r="BH436" s="5" t="s">
        <v>108</v>
      </c>
      <c r="BI436" s="5" t="s">
        <v>108</v>
      </c>
      <c r="BJ436" s="5" t="s">
        <v>108</v>
      </c>
      <c r="BK436" s="5" t="s">
        <v>108</v>
      </c>
      <c r="BL436" s="5" t="s">
        <v>108</v>
      </c>
      <c r="BM436" s="5" t="s">
        <v>108</v>
      </c>
      <c r="BN436" s="5" t="s">
        <v>309</v>
      </c>
      <c r="BO436" s="5" t="s">
        <v>108</v>
      </c>
      <c r="BP436" s="5" t="s">
        <v>383</v>
      </c>
      <c r="BQ436" s="5" t="s">
        <v>108</v>
      </c>
      <c r="BR436" s="5" t="s">
        <v>108</v>
      </c>
      <c r="BS436" s="5" t="s">
        <v>3798</v>
      </c>
      <c r="BT436" s="5" t="s">
        <v>108</v>
      </c>
      <c r="BU436" s="5" t="s">
        <v>3799</v>
      </c>
      <c r="BV436" s="5" t="s">
        <v>108</v>
      </c>
      <c r="BW436" s="5" t="s">
        <v>108</v>
      </c>
      <c r="BX436" s="5" t="s">
        <v>122</v>
      </c>
      <c r="BY436" s="10" t="s">
        <v>108</v>
      </c>
      <c r="BZ436" s="10" t="s">
        <v>108</v>
      </c>
      <c r="CA436" s="5" t="s">
        <v>108</v>
      </c>
      <c r="CB436" s="5" t="s">
        <v>108</v>
      </c>
      <c r="CC436" s="5" t="s">
        <v>108</v>
      </c>
      <c r="CD436" s="5" t="s">
        <v>108</v>
      </c>
      <c r="CE436" s="5" t="s">
        <v>108</v>
      </c>
      <c r="CF436" s="5" t="s">
        <v>108</v>
      </c>
      <c r="CG436" s="5" t="s">
        <v>108</v>
      </c>
      <c r="CH436" s="5" t="s">
        <v>108</v>
      </c>
      <c r="CI436" s="5" t="s">
        <v>108</v>
      </c>
      <c r="CJ436" s="5" t="s">
        <v>108</v>
      </c>
      <c r="CK436" s="5" t="s">
        <v>108</v>
      </c>
      <c r="CL436" s="5" t="s">
        <v>108</v>
      </c>
      <c r="CM436" s="5" t="s">
        <v>108</v>
      </c>
      <c r="CN436" s="5" t="s">
        <v>108</v>
      </c>
      <c r="CO436" s="5" t="s">
        <v>108</v>
      </c>
      <c r="CP436" s="5" t="s">
        <v>108</v>
      </c>
      <c r="CQ436" s="5" t="s">
        <v>108</v>
      </c>
      <c r="CR436" s="5" t="s">
        <v>108</v>
      </c>
      <c r="CS436" s="5" t="s">
        <v>108</v>
      </c>
      <c r="CT436" s="26" t="s">
        <v>3800</v>
      </c>
      <c r="CU436" s="5" t="s">
        <v>108</v>
      </c>
      <c r="CV436" s="5" t="s">
        <v>121</v>
      </c>
      <c r="CW436" s="5" t="s">
        <v>3801</v>
      </c>
      <c r="CX436" s="5" t="s">
        <v>108</v>
      </c>
      <c r="CY436" s="13" t="s">
        <v>3802</v>
      </c>
      <c r="CZ436" s="6"/>
      <c r="DA436" s="6"/>
      <c r="DB436" s="6"/>
      <c r="DC436" s="6"/>
      <c r="DD436" s="6"/>
      <c r="DE436" s="6"/>
      <c r="DF436" s="6"/>
      <c r="DG436" s="6"/>
      <c r="DH436" s="6"/>
      <c r="DI436" s="6"/>
    </row>
    <row r="437">
      <c r="A437" s="5" t="s">
        <v>103</v>
      </c>
      <c r="B437" s="5" t="s">
        <v>3472</v>
      </c>
      <c r="C437" s="5" t="s">
        <v>947</v>
      </c>
      <c r="D437" s="5">
        <v>49148.0</v>
      </c>
      <c r="E437" s="5" t="s">
        <v>3718</v>
      </c>
      <c r="F437" s="5">
        <v>2015.0</v>
      </c>
      <c r="G437" s="5" t="s">
        <v>166</v>
      </c>
      <c r="H437" s="5">
        <v>29.0</v>
      </c>
      <c r="I437" s="5" t="s">
        <v>153</v>
      </c>
      <c r="J437" s="5" t="s">
        <v>127</v>
      </c>
      <c r="K437" s="5" t="s">
        <v>154</v>
      </c>
      <c r="L437" s="5" t="s">
        <v>202</v>
      </c>
      <c r="M437" s="5" t="s">
        <v>154</v>
      </c>
      <c r="N437" s="5">
        <v>3.0</v>
      </c>
      <c r="O437" s="26" t="s">
        <v>3803</v>
      </c>
      <c r="P437" s="5" t="s">
        <v>3804</v>
      </c>
      <c r="Q437" s="5" t="s">
        <v>773</v>
      </c>
      <c r="R437" s="5" t="s">
        <v>3805</v>
      </c>
      <c r="S437" s="5" t="s">
        <v>3782</v>
      </c>
      <c r="T437" s="5" t="s">
        <v>108</v>
      </c>
      <c r="U437" s="5" t="s">
        <v>108</v>
      </c>
      <c r="V437" s="6"/>
      <c r="W437" s="5" t="s">
        <v>108</v>
      </c>
      <c r="X437" s="5">
        <v>2400.0</v>
      </c>
      <c r="Y437" s="5" t="s">
        <v>108</v>
      </c>
      <c r="Z437" s="5" t="s">
        <v>108</v>
      </c>
      <c r="AA437" s="5" t="s">
        <v>144</v>
      </c>
      <c r="AB437" s="5">
        <v>92.0</v>
      </c>
      <c r="AC437" s="5" t="s">
        <v>3806</v>
      </c>
      <c r="AD437" s="5" t="s">
        <v>3807</v>
      </c>
      <c r="AE437" s="5" t="s">
        <v>108</v>
      </c>
      <c r="AF437" s="5" t="s">
        <v>108</v>
      </c>
      <c r="AG437" s="5" t="s">
        <v>108</v>
      </c>
      <c r="AH437" s="5" t="s">
        <v>108</v>
      </c>
      <c r="AI437" s="28">
        <f t="shared" ref="AI437:AI439" si="113">CONVERT(AJ437, "ft", "m")</f>
        <v>0.3048</v>
      </c>
      <c r="AJ437" s="22">
        <v>1.0</v>
      </c>
      <c r="AK437" s="24">
        <f t="shared" ref="AK437:AK439" si="114">CONVERT(AJ437, "ft", "yd")</f>
        <v>0.3333333333</v>
      </c>
      <c r="AL437" s="5" t="s">
        <v>108</v>
      </c>
      <c r="AM437" s="5" t="s">
        <v>108</v>
      </c>
      <c r="AN437" s="5" t="s">
        <v>108</v>
      </c>
      <c r="AO437" s="5" t="s">
        <v>108</v>
      </c>
      <c r="AP437" s="5" t="s">
        <v>108</v>
      </c>
      <c r="AQ437" s="5" t="s">
        <v>108</v>
      </c>
      <c r="AR437" s="5" t="s">
        <v>108</v>
      </c>
      <c r="AS437" s="5" t="s">
        <v>108</v>
      </c>
      <c r="AT437" s="5" t="s">
        <v>108</v>
      </c>
      <c r="AU437" s="5" t="s">
        <v>108</v>
      </c>
      <c r="AV437" s="5" t="s">
        <v>108</v>
      </c>
      <c r="AW437" s="5" t="s">
        <v>108</v>
      </c>
      <c r="AX437" s="5" t="s">
        <v>108</v>
      </c>
      <c r="AY437" s="5" t="s">
        <v>108</v>
      </c>
      <c r="AZ437" s="5" t="s">
        <v>108</v>
      </c>
      <c r="BA437" s="5" t="s">
        <v>108</v>
      </c>
      <c r="BB437" s="5" t="s">
        <v>108</v>
      </c>
      <c r="BC437" s="5" t="s">
        <v>108</v>
      </c>
      <c r="BD437" s="5" t="s">
        <v>108</v>
      </c>
      <c r="BE437" s="5" t="s">
        <v>108</v>
      </c>
      <c r="BF437" s="5" t="s">
        <v>108</v>
      </c>
      <c r="BG437" s="5" t="s">
        <v>108</v>
      </c>
      <c r="BH437" s="5" t="s">
        <v>108</v>
      </c>
      <c r="BI437" s="5" t="s">
        <v>108</v>
      </c>
      <c r="BJ437" s="5" t="s">
        <v>108</v>
      </c>
      <c r="BK437" s="5" t="s">
        <v>108</v>
      </c>
      <c r="BL437" s="5" t="s">
        <v>108</v>
      </c>
      <c r="BM437" s="5" t="s">
        <v>108</v>
      </c>
      <c r="BN437" s="5" t="s">
        <v>108</v>
      </c>
      <c r="BO437" s="5" t="s">
        <v>108</v>
      </c>
      <c r="BP437" s="5" t="s">
        <v>108</v>
      </c>
      <c r="BQ437" s="5" t="s">
        <v>108</v>
      </c>
      <c r="BR437" s="5" t="s">
        <v>108</v>
      </c>
      <c r="BS437" s="5" t="s">
        <v>108</v>
      </c>
      <c r="BT437" s="5" t="s">
        <v>108</v>
      </c>
      <c r="BU437" s="5" t="s">
        <v>108</v>
      </c>
      <c r="BV437" s="5" t="s">
        <v>108</v>
      </c>
      <c r="BW437" s="5" t="s">
        <v>108</v>
      </c>
      <c r="BX437" s="5" t="s">
        <v>122</v>
      </c>
      <c r="BY437" s="10" t="s">
        <v>108</v>
      </c>
      <c r="BZ437" s="10" t="s">
        <v>108</v>
      </c>
      <c r="CA437" s="5" t="s">
        <v>1049</v>
      </c>
      <c r="CB437" s="5" t="s">
        <v>108</v>
      </c>
      <c r="CC437" s="5" t="s">
        <v>108</v>
      </c>
      <c r="CD437" s="5">
        <v>1.0</v>
      </c>
      <c r="CE437" s="5" t="s">
        <v>108</v>
      </c>
      <c r="CF437" s="6">
        <f>150*3</f>
        <v>450</v>
      </c>
      <c r="CG437" s="5" t="s">
        <v>108</v>
      </c>
      <c r="CH437" s="5" t="s">
        <v>108</v>
      </c>
      <c r="CI437" s="5" t="s">
        <v>108</v>
      </c>
      <c r="CJ437" s="5">
        <v>3.0</v>
      </c>
      <c r="CK437" s="5" t="s">
        <v>108</v>
      </c>
      <c r="CL437" s="5" t="s">
        <v>108</v>
      </c>
      <c r="CM437" s="5" t="s">
        <v>108</v>
      </c>
      <c r="CN437" s="5" t="s">
        <v>108</v>
      </c>
      <c r="CO437" s="5" t="s">
        <v>108</v>
      </c>
      <c r="CP437" s="5" t="s">
        <v>108</v>
      </c>
      <c r="CQ437" s="5">
        <v>5.0</v>
      </c>
      <c r="CR437" s="5" t="s">
        <v>108</v>
      </c>
      <c r="CS437" s="5" t="s">
        <v>108</v>
      </c>
      <c r="CT437" s="26" t="s">
        <v>3808</v>
      </c>
      <c r="CU437" s="5" t="s">
        <v>108</v>
      </c>
      <c r="CV437" s="5" t="s">
        <v>108</v>
      </c>
      <c r="CW437" s="5" t="s">
        <v>108</v>
      </c>
      <c r="CX437" s="5" t="s">
        <v>108</v>
      </c>
      <c r="CY437" s="13" t="s">
        <v>3809</v>
      </c>
      <c r="CZ437" s="6"/>
      <c r="DA437" s="6"/>
      <c r="DB437" s="6"/>
      <c r="DC437" s="6"/>
      <c r="DD437" s="6"/>
      <c r="DE437" s="6"/>
      <c r="DF437" s="6"/>
      <c r="DG437" s="6"/>
      <c r="DH437" s="6"/>
      <c r="DI437" s="6"/>
    </row>
    <row r="438">
      <c r="A438" s="5" t="s">
        <v>103</v>
      </c>
      <c r="B438" s="5" t="s">
        <v>3472</v>
      </c>
      <c r="C438" s="5" t="s">
        <v>957</v>
      </c>
      <c r="D438" s="5">
        <v>13492.0</v>
      </c>
      <c r="E438" s="5" t="s">
        <v>3539</v>
      </c>
      <c r="F438" s="5" t="s">
        <v>3810</v>
      </c>
      <c r="G438" s="5" t="s">
        <v>152</v>
      </c>
      <c r="H438" s="5">
        <v>5.0</v>
      </c>
      <c r="I438" s="5" t="s">
        <v>153</v>
      </c>
      <c r="J438" s="5" t="s">
        <v>127</v>
      </c>
      <c r="K438" s="5" t="s">
        <v>628</v>
      </c>
      <c r="L438" s="5" t="s">
        <v>108</v>
      </c>
      <c r="M438" s="5" t="s">
        <v>375</v>
      </c>
      <c r="N438" s="5">
        <v>5.0</v>
      </c>
      <c r="O438" s="26" t="s">
        <v>3811</v>
      </c>
      <c r="P438" s="5" t="s">
        <v>108</v>
      </c>
      <c r="Q438" s="5" t="s">
        <v>3812</v>
      </c>
      <c r="R438" s="5" t="s">
        <v>108</v>
      </c>
      <c r="S438" s="5" t="s">
        <v>108</v>
      </c>
      <c r="T438" s="5" t="s">
        <v>108</v>
      </c>
      <c r="U438" s="5" t="s">
        <v>108</v>
      </c>
      <c r="V438" s="6"/>
      <c r="W438" s="5" t="s">
        <v>108</v>
      </c>
      <c r="X438" s="5">
        <v>2200.0</v>
      </c>
      <c r="Y438" s="5" t="s">
        <v>108</v>
      </c>
      <c r="Z438" s="5" t="s">
        <v>264</v>
      </c>
      <c r="AA438" s="5" t="s">
        <v>108</v>
      </c>
      <c r="AB438" s="5" t="s">
        <v>108</v>
      </c>
      <c r="AC438" s="5" t="s">
        <v>3813</v>
      </c>
      <c r="AD438" s="5" t="s">
        <v>108</v>
      </c>
      <c r="AE438" s="5" t="s">
        <v>108</v>
      </c>
      <c r="AF438" s="5" t="s">
        <v>108</v>
      </c>
      <c r="AG438" s="5" t="s">
        <v>108</v>
      </c>
      <c r="AH438" s="5" t="s">
        <v>108</v>
      </c>
      <c r="AI438" s="28">
        <f t="shared" si="113"/>
        <v>30.48</v>
      </c>
      <c r="AJ438" s="22">
        <v>100.0</v>
      </c>
      <c r="AK438" s="24">
        <f t="shared" si="114"/>
        <v>33.33333333</v>
      </c>
      <c r="AL438" s="5" t="s">
        <v>108</v>
      </c>
      <c r="AM438" s="5" t="s">
        <v>108</v>
      </c>
      <c r="AN438" s="5" t="s">
        <v>108</v>
      </c>
      <c r="AO438" s="5" t="s">
        <v>108</v>
      </c>
      <c r="AP438" s="5" t="s">
        <v>108</v>
      </c>
      <c r="AQ438" s="5" t="s">
        <v>108</v>
      </c>
      <c r="AR438" s="5" t="s">
        <v>108</v>
      </c>
      <c r="AS438" s="5" t="s">
        <v>108</v>
      </c>
      <c r="AT438" s="5" t="s">
        <v>108</v>
      </c>
      <c r="AU438" s="5" t="s">
        <v>108</v>
      </c>
      <c r="AV438" s="5" t="s">
        <v>108</v>
      </c>
      <c r="AW438" s="5" t="s">
        <v>108</v>
      </c>
      <c r="AX438" s="5" t="s">
        <v>108</v>
      </c>
      <c r="AY438" s="5" t="s">
        <v>108</v>
      </c>
      <c r="AZ438" s="5" t="s">
        <v>108</v>
      </c>
      <c r="BA438" s="5" t="s">
        <v>108</v>
      </c>
      <c r="BB438" s="5" t="s">
        <v>108</v>
      </c>
      <c r="BC438" s="5" t="s">
        <v>108</v>
      </c>
      <c r="BD438" s="5" t="s">
        <v>108</v>
      </c>
      <c r="BE438" s="5" t="s">
        <v>108</v>
      </c>
      <c r="BF438" s="5" t="s">
        <v>108</v>
      </c>
      <c r="BG438" s="5" t="s">
        <v>108</v>
      </c>
      <c r="BH438" s="5" t="s">
        <v>108</v>
      </c>
      <c r="BI438" s="5" t="s">
        <v>108</v>
      </c>
      <c r="BJ438" s="5" t="s">
        <v>108</v>
      </c>
      <c r="BK438" s="5" t="s">
        <v>108</v>
      </c>
      <c r="BL438" s="5" t="s">
        <v>108</v>
      </c>
      <c r="BM438" s="5" t="s">
        <v>108</v>
      </c>
      <c r="BN438" s="5" t="s">
        <v>108</v>
      </c>
      <c r="BO438" s="5" t="s">
        <v>108</v>
      </c>
      <c r="BP438" s="5" t="s">
        <v>108</v>
      </c>
      <c r="BQ438" s="5" t="s">
        <v>108</v>
      </c>
      <c r="BR438" s="5" t="s">
        <v>108</v>
      </c>
      <c r="BS438" s="5" t="s">
        <v>108</v>
      </c>
      <c r="BT438" s="5" t="s">
        <v>108</v>
      </c>
      <c r="BU438" s="5" t="s">
        <v>3814</v>
      </c>
      <c r="BV438" s="5" t="s">
        <v>108</v>
      </c>
      <c r="BW438" s="5" t="s">
        <v>3815</v>
      </c>
      <c r="BX438" s="5" t="s">
        <v>108</v>
      </c>
      <c r="BY438" s="10" t="s">
        <v>108</v>
      </c>
      <c r="BZ438" s="10" t="s">
        <v>108</v>
      </c>
      <c r="CA438" s="5" t="s">
        <v>108</v>
      </c>
      <c r="CB438" s="5" t="s">
        <v>108</v>
      </c>
      <c r="CC438" s="5" t="s">
        <v>108</v>
      </c>
      <c r="CD438" s="5" t="s">
        <v>108</v>
      </c>
      <c r="CE438" s="5" t="s">
        <v>108</v>
      </c>
      <c r="CF438" s="5" t="s">
        <v>108</v>
      </c>
      <c r="CG438" s="5" t="s">
        <v>108</v>
      </c>
      <c r="CH438" s="5" t="s">
        <v>108</v>
      </c>
      <c r="CI438" s="5" t="s">
        <v>108</v>
      </c>
      <c r="CJ438" s="5" t="s">
        <v>108</v>
      </c>
      <c r="CK438" s="5" t="s">
        <v>108</v>
      </c>
      <c r="CL438" s="5" t="s">
        <v>108</v>
      </c>
      <c r="CM438" s="5" t="s">
        <v>108</v>
      </c>
      <c r="CN438" s="5" t="s">
        <v>108</v>
      </c>
      <c r="CO438" s="5" t="s">
        <v>108</v>
      </c>
      <c r="CP438" s="5" t="s">
        <v>108</v>
      </c>
      <c r="CQ438" s="5" t="s">
        <v>108</v>
      </c>
      <c r="CR438" s="5" t="s">
        <v>108</v>
      </c>
      <c r="CS438" s="5" t="s">
        <v>108</v>
      </c>
      <c r="CT438" s="26" t="s">
        <v>3816</v>
      </c>
      <c r="CU438" s="5" t="s">
        <v>108</v>
      </c>
      <c r="CV438" s="5" t="s">
        <v>108</v>
      </c>
      <c r="CW438" s="5" t="s">
        <v>108</v>
      </c>
      <c r="CX438" s="5" t="s">
        <v>108</v>
      </c>
      <c r="CY438" s="13" t="s">
        <v>3817</v>
      </c>
      <c r="CZ438" s="6"/>
      <c r="DA438" s="6"/>
      <c r="DB438" s="6"/>
      <c r="DC438" s="6"/>
      <c r="DD438" s="6"/>
      <c r="DE438" s="6"/>
      <c r="DF438" s="6"/>
      <c r="DG438" s="6"/>
      <c r="DH438" s="6"/>
      <c r="DI438" s="6"/>
    </row>
    <row r="439">
      <c r="A439" s="5" t="s">
        <v>103</v>
      </c>
      <c r="B439" s="5" t="s">
        <v>3472</v>
      </c>
      <c r="C439" s="5" t="s">
        <v>957</v>
      </c>
      <c r="D439" s="5">
        <v>13492.0</v>
      </c>
      <c r="E439" s="5" t="s">
        <v>3539</v>
      </c>
      <c r="F439" s="5">
        <v>2001.0</v>
      </c>
      <c r="G439" s="5" t="s">
        <v>200</v>
      </c>
      <c r="H439" s="5" t="s">
        <v>108</v>
      </c>
      <c r="I439" s="5" t="s">
        <v>153</v>
      </c>
      <c r="J439" s="5" t="s">
        <v>110</v>
      </c>
      <c r="K439" s="5" t="s">
        <v>111</v>
      </c>
      <c r="L439" s="5" t="s">
        <v>108</v>
      </c>
      <c r="M439" s="5" t="s">
        <v>375</v>
      </c>
      <c r="N439" s="5">
        <v>2.0</v>
      </c>
      <c r="O439" s="26" t="s">
        <v>3818</v>
      </c>
      <c r="P439" s="5" t="s">
        <v>108</v>
      </c>
      <c r="Q439" s="5" t="s">
        <v>3812</v>
      </c>
      <c r="R439" s="5" t="s">
        <v>108</v>
      </c>
      <c r="S439" s="5" t="s">
        <v>108</v>
      </c>
      <c r="T439" s="5" t="s">
        <v>108</v>
      </c>
      <c r="U439" s="5" t="s">
        <v>108</v>
      </c>
      <c r="V439" s="6"/>
      <c r="W439" s="5" t="s">
        <v>108</v>
      </c>
      <c r="X439" s="5" t="s">
        <v>108</v>
      </c>
      <c r="Y439" s="5" t="s">
        <v>108</v>
      </c>
      <c r="Z439" s="5" t="s">
        <v>108</v>
      </c>
      <c r="AA439" s="5" t="s">
        <v>108</v>
      </c>
      <c r="AB439" s="5" t="s">
        <v>108</v>
      </c>
      <c r="AC439" s="5" t="s">
        <v>3813</v>
      </c>
      <c r="AD439" s="5" t="s">
        <v>108</v>
      </c>
      <c r="AE439" s="5" t="s">
        <v>108</v>
      </c>
      <c r="AF439" s="5" t="s">
        <v>108</v>
      </c>
      <c r="AG439" s="5" t="s">
        <v>108</v>
      </c>
      <c r="AH439" s="5" t="s">
        <v>108</v>
      </c>
      <c r="AI439" s="28">
        <f t="shared" si="113"/>
        <v>36.576</v>
      </c>
      <c r="AJ439" s="22">
        <v>120.0</v>
      </c>
      <c r="AK439" s="24">
        <f t="shared" si="114"/>
        <v>40</v>
      </c>
      <c r="AL439" s="5" t="s">
        <v>108</v>
      </c>
      <c r="AM439" s="5">
        <v>1.0</v>
      </c>
      <c r="AN439" s="5" t="s">
        <v>108</v>
      </c>
      <c r="AO439" s="5" t="s">
        <v>108</v>
      </c>
      <c r="AP439" s="5" t="s">
        <v>108</v>
      </c>
      <c r="AQ439" s="5" t="s">
        <v>108</v>
      </c>
      <c r="AR439" s="5">
        <v>3.75</v>
      </c>
      <c r="AS439" s="5" t="s">
        <v>108</v>
      </c>
      <c r="AT439" s="5" t="s">
        <v>108</v>
      </c>
      <c r="AU439" s="5" t="s">
        <v>108</v>
      </c>
      <c r="AV439" s="5" t="s">
        <v>108</v>
      </c>
      <c r="AW439" s="5" t="s">
        <v>320</v>
      </c>
      <c r="AX439" s="5" t="s">
        <v>108</v>
      </c>
      <c r="AY439" s="5" t="s">
        <v>108</v>
      </c>
      <c r="AZ439" s="5" t="s">
        <v>108</v>
      </c>
      <c r="BA439" s="5" t="s">
        <v>108</v>
      </c>
      <c r="BB439" s="5" t="s">
        <v>108</v>
      </c>
      <c r="BC439" s="5" t="s">
        <v>108</v>
      </c>
      <c r="BD439" s="5" t="s">
        <v>108</v>
      </c>
      <c r="BE439" s="5" t="s">
        <v>108</v>
      </c>
      <c r="BF439" s="5" t="s">
        <v>108</v>
      </c>
      <c r="BG439" s="5" t="s">
        <v>108</v>
      </c>
      <c r="BH439" s="5" t="s">
        <v>108</v>
      </c>
      <c r="BI439" s="5" t="s">
        <v>108</v>
      </c>
      <c r="BJ439" s="5" t="s">
        <v>108</v>
      </c>
      <c r="BK439" s="5" t="s">
        <v>108</v>
      </c>
      <c r="BL439" s="5" t="s">
        <v>108</v>
      </c>
      <c r="BM439" s="5" t="s">
        <v>108</v>
      </c>
      <c r="BN439" s="5" t="s">
        <v>108</v>
      </c>
      <c r="BO439" s="5" t="s">
        <v>108</v>
      </c>
      <c r="BP439" s="5" t="s">
        <v>3746</v>
      </c>
      <c r="BQ439" s="5" t="s">
        <v>108</v>
      </c>
      <c r="BR439" s="5" t="s">
        <v>108</v>
      </c>
      <c r="BS439" s="5" t="s">
        <v>3819</v>
      </c>
      <c r="BT439" s="5" t="s">
        <v>108</v>
      </c>
      <c r="BU439" s="5" t="s">
        <v>3820</v>
      </c>
      <c r="BV439" s="5" t="s">
        <v>108</v>
      </c>
      <c r="BW439" s="5" t="s">
        <v>108</v>
      </c>
      <c r="BX439" s="5" t="s">
        <v>108</v>
      </c>
      <c r="BY439" s="10" t="s">
        <v>108</v>
      </c>
      <c r="BZ439" s="10" t="s">
        <v>108</v>
      </c>
      <c r="CA439" s="5" t="s">
        <v>108</v>
      </c>
      <c r="CB439" s="5" t="s">
        <v>108</v>
      </c>
      <c r="CC439" s="5" t="s">
        <v>108</v>
      </c>
      <c r="CD439" s="5" t="s">
        <v>108</v>
      </c>
      <c r="CE439" s="5" t="s">
        <v>108</v>
      </c>
      <c r="CF439" s="5" t="s">
        <v>108</v>
      </c>
      <c r="CG439" s="5" t="s">
        <v>108</v>
      </c>
      <c r="CH439" s="5" t="s">
        <v>108</v>
      </c>
      <c r="CI439" s="5" t="s">
        <v>108</v>
      </c>
      <c r="CJ439" s="5" t="s">
        <v>108</v>
      </c>
      <c r="CK439" s="5" t="s">
        <v>108</v>
      </c>
      <c r="CL439" s="5" t="s">
        <v>108</v>
      </c>
      <c r="CM439" s="5" t="s">
        <v>108</v>
      </c>
      <c r="CN439" s="5" t="s">
        <v>108</v>
      </c>
      <c r="CO439" s="5" t="s">
        <v>108</v>
      </c>
      <c r="CP439" s="5" t="s">
        <v>108</v>
      </c>
      <c r="CQ439" s="5" t="s">
        <v>108</v>
      </c>
      <c r="CR439" s="5" t="s">
        <v>108</v>
      </c>
      <c r="CS439" s="5" t="s">
        <v>3821</v>
      </c>
      <c r="CT439" s="26" t="s">
        <v>3816</v>
      </c>
      <c r="CU439" s="5" t="s">
        <v>108</v>
      </c>
      <c r="CV439" s="5" t="s">
        <v>108</v>
      </c>
      <c r="CW439" s="5" t="s">
        <v>108</v>
      </c>
      <c r="CX439" s="5" t="s">
        <v>108</v>
      </c>
      <c r="CY439" s="5" t="s">
        <v>3822</v>
      </c>
      <c r="CZ439" s="6"/>
      <c r="DA439" s="6"/>
      <c r="DB439" s="6"/>
      <c r="DC439" s="6"/>
      <c r="DD439" s="6"/>
      <c r="DE439" s="6"/>
      <c r="DF439" s="6"/>
      <c r="DG439" s="6"/>
      <c r="DH439" s="6"/>
      <c r="DI439" s="6"/>
    </row>
    <row r="440">
      <c r="A440" s="5" t="s">
        <v>103</v>
      </c>
      <c r="B440" s="5" t="s">
        <v>3472</v>
      </c>
      <c r="C440" s="5" t="s">
        <v>957</v>
      </c>
      <c r="D440" s="5">
        <v>32447.0</v>
      </c>
      <c r="E440" s="5" t="s">
        <v>3734</v>
      </c>
      <c r="F440" s="5">
        <v>2012.0</v>
      </c>
      <c r="G440" s="5" t="s">
        <v>400</v>
      </c>
      <c r="H440" s="5">
        <v>8.0</v>
      </c>
      <c r="I440" s="5" t="s">
        <v>109</v>
      </c>
      <c r="J440" s="5" t="s">
        <v>127</v>
      </c>
      <c r="K440" s="5" t="s">
        <v>3504</v>
      </c>
      <c r="L440" s="5" t="s">
        <v>108</v>
      </c>
      <c r="M440" s="5" t="s">
        <v>3516</v>
      </c>
      <c r="N440" s="5">
        <v>5.0</v>
      </c>
      <c r="O440" s="26" t="s">
        <v>3823</v>
      </c>
      <c r="P440" s="5" t="s">
        <v>3824</v>
      </c>
      <c r="Q440" s="5" t="s">
        <v>3812</v>
      </c>
      <c r="R440" s="5" t="s">
        <v>3825</v>
      </c>
      <c r="S440" s="5" t="s">
        <v>108</v>
      </c>
      <c r="T440" s="5" t="s">
        <v>108</v>
      </c>
      <c r="U440" s="5" t="s">
        <v>108</v>
      </c>
      <c r="V440" s="5" t="s">
        <v>108</v>
      </c>
      <c r="W440" s="5" t="s">
        <v>108</v>
      </c>
      <c r="X440" s="5">
        <v>1907.0</v>
      </c>
      <c r="Y440" s="5" t="s">
        <v>108</v>
      </c>
      <c r="Z440" s="5" t="s">
        <v>108</v>
      </c>
      <c r="AA440" s="5" t="s">
        <v>144</v>
      </c>
      <c r="AB440" s="5">
        <v>99.0</v>
      </c>
      <c r="AC440" s="5" t="s">
        <v>689</v>
      </c>
      <c r="AD440" s="5" t="s">
        <v>108</v>
      </c>
      <c r="AE440" s="5" t="s">
        <v>108</v>
      </c>
      <c r="AF440" s="5" t="s">
        <v>108</v>
      </c>
      <c r="AG440" s="5" t="s">
        <v>108</v>
      </c>
      <c r="AH440" s="5" t="s">
        <v>108</v>
      </c>
      <c r="AI440" s="15" t="s">
        <v>108</v>
      </c>
      <c r="AJ440" s="22" t="s">
        <v>108</v>
      </c>
      <c r="AK440" s="25" t="s">
        <v>108</v>
      </c>
      <c r="AL440" s="5" t="s">
        <v>108</v>
      </c>
      <c r="AM440" s="5" t="s">
        <v>108</v>
      </c>
      <c r="AN440" s="5" t="s">
        <v>108</v>
      </c>
      <c r="AO440" s="5" t="s">
        <v>108</v>
      </c>
      <c r="AP440" s="5" t="s">
        <v>108</v>
      </c>
      <c r="AQ440" s="5" t="s">
        <v>108</v>
      </c>
      <c r="AR440" s="5" t="s">
        <v>108</v>
      </c>
      <c r="AS440" s="5" t="s">
        <v>108</v>
      </c>
      <c r="AT440" s="5" t="s">
        <v>108</v>
      </c>
      <c r="AU440" s="5" t="s">
        <v>108</v>
      </c>
      <c r="AV440" s="5" t="s">
        <v>108</v>
      </c>
      <c r="AW440" s="5" t="s">
        <v>108</v>
      </c>
      <c r="AX440" s="5" t="s">
        <v>108</v>
      </c>
      <c r="AY440" s="5" t="s">
        <v>108</v>
      </c>
      <c r="AZ440" s="5" t="s">
        <v>108</v>
      </c>
      <c r="BA440" s="5" t="s">
        <v>108</v>
      </c>
      <c r="BB440" s="5" t="s">
        <v>108</v>
      </c>
      <c r="BC440" s="5" t="s">
        <v>108</v>
      </c>
      <c r="BD440" s="5" t="s">
        <v>108</v>
      </c>
      <c r="BE440" s="5" t="s">
        <v>108</v>
      </c>
      <c r="BF440" s="5" t="s">
        <v>108</v>
      </c>
      <c r="BG440" s="5" t="s">
        <v>108</v>
      </c>
      <c r="BH440" s="5" t="s">
        <v>108</v>
      </c>
      <c r="BI440" s="5" t="s">
        <v>108</v>
      </c>
      <c r="BJ440" s="5" t="s">
        <v>108</v>
      </c>
      <c r="BK440" s="5" t="s">
        <v>108</v>
      </c>
      <c r="BL440" s="5" t="s">
        <v>108</v>
      </c>
      <c r="BM440" s="5" t="s">
        <v>108</v>
      </c>
      <c r="BN440" s="5" t="s">
        <v>108</v>
      </c>
      <c r="BO440" s="5" t="s">
        <v>108</v>
      </c>
      <c r="BP440" s="5" t="s">
        <v>108</v>
      </c>
      <c r="BQ440" s="5" t="s">
        <v>108</v>
      </c>
      <c r="BR440" s="5" t="s">
        <v>121</v>
      </c>
      <c r="BS440" s="5" t="s">
        <v>108</v>
      </c>
      <c r="BT440" s="5" t="s">
        <v>108</v>
      </c>
      <c r="BU440" s="5" t="s">
        <v>3826</v>
      </c>
      <c r="BV440" s="5" t="s">
        <v>108</v>
      </c>
      <c r="BW440" s="5" t="s">
        <v>108</v>
      </c>
      <c r="BX440" s="5" t="s">
        <v>108</v>
      </c>
      <c r="BY440" s="10" t="s">
        <v>108</v>
      </c>
      <c r="BZ440" s="10" t="s">
        <v>108</v>
      </c>
      <c r="CA440" s="5" t="s">
        <v>3827</v>
      </c>
      <c r="CB440" s="5" t="s">
        <v>121</v>
      </c>
      <c r="CC440" s="5" t="s">
        <v>108</v>
      </c>
      <c r="CD440" s="5" t="s">
        <v>108</v>
      </c>
      <c r="CE440" s="5" t="s">
        <v>108</v>
      </c>
      <c r="CF440" s="5" t="s">
        <v>108</v>
      </c>
      <c r="CG440" s="5" t="s">
        <v>108</v>
      </c>
      <c r="CH440" s="5" t="s">
        <v>108</v>
      </c>
      <c r="CI440" s="5" t="s">
        <v>108</v>
      </c>
      <c r="CJ440" s="5" t="s">
        <v>108</v>
      </c>
      <c r="CK440" s="5" t="s">
        <v>108</v>
      </c>
      <c r="CL440" s="5" t="s">
        <v>108</v>
      </c>
      <c r="CM440" s="5" t="s">
        <v>108</v>
      </c>
      <c r="CN440" s="5" t="s">
        <v>108</v>
      </c>
      <c r="CO440" s="5" t="s">
        <v>108</v>
      </c>
      <c r="CP440" s="5" t="s">
        <v>108</v>
      </c>
      <c r="CQ440" s="5" t="s">
        <v>108</v>
      </c>
      <c r="CR440" s="5" t="s">
        <v>108</v>
      </c>
      <c r="CS440" s="5" t="s">
        <v>108</v>
      </c>
      <c r="CT440" s="26" t="s">
        <v>3828</v>
      </c>
      <c r="CU440" s="5" t="s">
        <v>108</v>
      </c>
      <c r="CV440" s="5" t="s">
        <v>108</v>
      </c>
      <c r="CW440" s="5" t="s">
        <v>108</v>
      </c>
      <c r="CX440" s="5" t="s">
        <v>121</v>
      </c>
      <c r="CY440" s="13" t="s">
        <v>3829</v>
      </c>
      <c r="CZ440" s="6"/>
      <c r="DA440" s="6"/>
      <c r="DB440" s="6"/>
      <c r="DC440" s="6"/>
      <c r="DD440" s="6"/>
      <c r="DE440" s="6"/>
      <c r="DF440" s="6"/>
      <c r="DG440" s="6"/>
      <c r="DH440" s="6"/>
      <c r="DI440" s="6"/>
    </row>
    <row r="441">
      <c r="A441" s="5" t="s">
        <v>103</v>
      </c>
      <c r="B441" s="5" t="s">
        <v>3472</v>
      </c>
      <c r="C441" s="5" t="s">
        <v>3830</v>
      </c>
      <c r="D441" s="5">
        <v>24988.0</v>
      </c>
      <c r="E441" s="5" t="s">
        <v>3763</v>
      </c>
      <c r="F441" s="5">
        <v>2008.0</v>
      </c>
      <c r="G441" s="5" t="s">
        <v>138</v>
      </c>
      <c r="H441" s="5" t="s">
        <v>108</v>
      </c>
      <c r="I441" s="5" t="s">
        <v>139</v>
      </c>
      <c r="J441" s="5" t="s">
        <v>127</v>
      </c>
      <c r="K441" s="5" t="s">
        <v>328</v>
      </c>
      <c r="L441" s="5" t="s">
        <v>154</v>
      </c>
      <c r="M441" s="5" t="s">
        <v>108</v>
      </c>
      <c r="N441" s="5">
        <v>1.0</v>
      </c>
      <c r="O441" s="26" t="s">
        <v>3831</v>
      </c>
      <c r="P441" s="5" t="s">
        <v>108</v>
      </c>
      <c r="Q441" s="5" t="s">
        <v>3832</v>
      </c>
      <c r="R441" s="5" t="s">
        <v>3499</v>
      </c>
      <c r="S441" s="5" t="s">
        <v>3499</v>
      </c>
      <c r="T441" s="5" t="s">
        <v>108</v>
      </c>
      <c r="U441" s="5" t="s">
        <v>108</v>
      </c>
      <c r="V441" s="6"/>
      <c r="W441" s="5">
        <v>4000.0</v>
      </c>
      <c r="X441" s="5">
        <v>2400.0</v>
      </c>
      <c r="Y441" s="5" t="s">
        <v>108</v>
      </c>
      <c r="Z441" s="5" t="s">
        <v>170</v>
      </c>
      <c r="AA441" s="5" t="s">
        <v>108</v>
      </c>
      <c r="AB441" s="5" t="s">
        <v>108</v>
      </c>
      <c r="AC441" s="5" t="s">
        <v>480</v>
      </c>
      <c r="AD441" s="5" t="s">
        <v>1190</v>
      </c>
      <c r="AE441" s="5" t="s">
        <v>108</v>
      </c>
      <c r="AF441" s="5" t="s">
        <v>108</v>
      </c>
      <c r="AG441" s="5" t="s">
        <v>108</v>
      </c>
      <c r="AH441" s="5" t="s">
        <v>108</v>
      </c>
      <c r="AI441" s="15" t="s">
        <v>108</v>
      </c>
      <c r="AJ441" s="15" t="s">
        <v>108</v>
      </c>
      <c r="AK441" s="15" t="s">
        <v>108</v>
      </c>
      <c r="AL441" s="15" t="s">
        <v>108</v>
      </c>
      <c r="AM441" s="15" t="s">
        <v>108</v>
      </c>
      <c r="AN441" s="15" t="s">
        <v>108</v>
      </c>
      <c r="AO441" s="15" t="s">
        <v>108</v>
      </c>
      <c r="AP441" s="15" t="s">
        <v>108</v>
      </c>
      <c r="AQ441" s="15" t="s">
        <v>108</v>
      </c>
      <c r="AR441" s="15" t="s">
        <v>108</v>
      </c>
      <c r="AS441" s="15" t="s">
        <v>108</v>
      </c>
      <c r="AT441" s="15" t="s">
        <v>108</v>
      </c>
      <c r="AU441" s="15" t="s">
        <v>108</v>
      </c>
      <c r="AV441" s="15" t="s">
        <v>108</v>
      </c>
      <c r="AW441" s="15" t="s">
        <v>108</v>
      </c>
      <c r="AX441" s="5" t="s">
        <v>108</v>
      </c>
      <c r="AY441" s="5" t="s">
        <v>108</v>
      </c>
      <c r="AZ441" s="15" t="s">
        <v>108</v>
      </c>
      <c r="BA441" s="15" t="s">
        <v>108</v>
      </c>
      <c r="BB441" s="15" t="s">
        <v>108</v>
      </c>
      <c r="BC441" s="15" t="s">
        <v>108</v>
      </c>
      <c r="BD441" s="15" t="s">
        <v>108</v>
      </c>
      <c r="BE441" s="5" t="s">
        <v>108</v>
      </c>
      <c r="BF441" s="5" t="s">
        <v>108</v>
      </c>
      <c r="BG441" s="5" t="s">
        <v>108</v>
      </c>
      <c r="BH441" s="5" t="s">
        <v>108</v>
      </c>
      <c r="BI441" s="15" t="s">
        <v>108</v>
      </c>
      <c r="BJ441" s="15" t="s">
        <v>108</v>
      </c>
      <c r="BK441" s="15" t="s">
        <v>108</v>
      </c>
      <c r="BL441" s="15" t="s">
        <v>108</v>
      </c>
      <c r="BM441" s="15" t="s">
        <v>108</v>
      </c>
      <c r="BN441" s="15" t="s">
        <v>108</v>
      </c>
      <c r="BO441" s="15" t="s">
        <v>108</v>
      </c>
      <c r="BP441" s="15" t="s">
        <v>108</v>
      </c>
      <c r="BQ441" s="15" t="s">
        <v>108</v>
      </c>
      <c r="BR441" s="15" t="s">
        <v>108</v>
      </c>
      <c r="BS441" s="15" t="s">
        <v>108</v>
      </c>
      <c r="BT441" s="15" t="s">
        <v>108</v>
      </c>
      <c r="BU441" s="5" t="s">
        <v>3833</v>
      </c>
      <c r="BV441" s="5" t="s">
        <v>108</v>
      </c>
      <c r="BW441" s="5" t="s">
        <v>1228</v>
      </c>
      <c r="BX441" s="5" t="s">
        <v>108</v>
      </c>
      <c r="BY441" s="10" t="s">
        <v>108</v>
      </c>
      <c r="BZ441" s="10" t="s">
        <v>108</v>
      </c>
      <c r="CA441" s="5" t="s">
        <v>2101</v>
      </c>
      <c r="CB441" s="5" t="s">
        <v>121</v>
      </c>
      <c r="CC441" s="5" t="s">
        <v>3834</v>
      </c>
      <c r="CD441" s="5">
        <v>1.0</v>
      </c>
      <c r="CE441" s="5">
        <v>2.0</v>
      </c>
      <c r="CF441" s="5" t="s">
        <v>108</v>
      </c>
      <c r="CG441" s="5" t="s">
        <v>108</v>
      </c>
      <c r="CH441" s="5" t="s">
        <v>108</v>
      </c>
      <c r="CI441" s="5" t="s">
        <v>108</v>
      </c>
      <c r="CJ441" s="5" t="s">
        <v>108</v>
      </c>
      <c r="CK441" s="5" t="s">
        <v>108</v>
      </c>
      <c r="CL441" s="5" t="s">
        <v>108</v>
      </c>
      <c r="CM441" s="5" t="s">
        <v>108</v>
      </c>
      <c r="CN441" s="5" t="s">
        <v>108</v>
      </c>
      <c r="CO441" s="5" t="s">
        <v>121</v>
      </c>
      <c r="CP441" s="5" t="s">
        <v>108</v>
      </c>
      <c r="CQ441" s="5" t="s">
        <v>108</v>
      </c>
      <c r="CR441" s="5" t="s">
        <v>108</v>
      </c>
      <c r="CS441" s="5" t="s">
        <v>108</v>
      </c>
      <c r="CT441" s="26" t="s">
        <v>3835</v>
      </c>
      <c r="CU441" s="5" t="s">
        <v>108</v>
      </c>
      <c r="CV441" s="5" t="s">
        <v>108</v>
      </c>
      <c r="CW441" s="5" t="s">
        <v>108</v>
      </c>
      <c r="CX441" s="5" t="s">
        <v>108</v>
      </c>
      <c r="CY441" s="13" t="s">
        <v>3836</v>
      </c>
      <c r="CZ441" s="6"/>
      <c r="DA441" s="6"/>
      <c r="DB441" s="6"/>
      <c r="DC441" s="6"/>
      <c r="DD441" s="6"/>
      <c r="DE441" s="6"/>
      <c r="DF441" s="6"/>
      <c r="DG441" s="6"/>
      <c r="DH441" s="6"/>
      <c r="DI441" s="6"/>
    </row>
    <row r="442">
      <c r="A442" s="5" t="s">
        <v>103</v>
      </c>
      <c r="B442" s="5" t="s">
        <v>3472</v>
      </c>
      <c r="C442" s="5" t="s">
        <v>3830</v>
      </c>
      <c r="D442" s="5">
        <v>30757.0</v>
      </c>
      <c r="E442" s="5" t="s">
        <v>3837</v>
      </c>
      <c r="F442" s="5">
        <v>2009.0</v>
      </c>
      <c r="G442" s="5" t="s">
        <v>138</v>
      </c>
      <c r="H442" s="5" t="s">
        <v>108</v>
      </c>
      <c r="I442" s="5" t="s">
        <v>139</v>
      </c>
      <c r="J442" s="5" t="s">
        <v>110</v>
      </c>
      <c r="K442" s="5" t="s">
        <v>111</v>
      </c>
      <c r="L442" s="5" t="s">
        <v>108</v>
      </c>
      <c r="M442" s="5" t="s">
        <v>218</v>
      </c>
      <c r="N442" s="5">
        <v>2.0</v>
      </c>
      <c r="O442" s="26" t="s">
        <v>3838</v>
      </c>
      <c r="P442" s="5" t="s">
        <v>3839</v>
      </c>
      <c r="Q442" s="5" t="s">
        <v>3840</v>
      </c>
      <c r="R442" s="5" t="s">
        <v>3841</v>
      </c>
      <c r="S442" s="5" t="s">
        <v>108</v>
      </c>
      <c r="T442" s="5" t="s">
        <v>108</v>
      </c>
      <c r="U442" s="5" t="s">
        <v>108</v>
      </c>
      <c r="V442" s="5" t="s">
        <v>108</v>
      </c>
      <c r="W442" s="5" t="s">
        <v>108</v>
      </c>
      <c r="X442" s="5">
        <v>200.0</v>
      </c>
      <c r="Y442" s="5" t="s">
        <v>108</v>
      </c>
      <c r="Z442" s="5" t="s">
        <v>170</v>
      </c>
      <c r="AA442" s="5" t="s">
        <v>108</v>
      </c>
      <c r="AB442" s="5" t="s">
        <v>108</v>
      </c>
      <c r="AC442" s="5" t="s">
        <v>867</v>
      </c>
      <c r="AD442" s="5" t="s">
        <v>634</v>
      </c>
      <c r="AE442" s="5" t="s">
        <v>108</v>
      </c>
      <c r="AF442" s="5" t="s">
        <v>108</v>
      </c>
      <c r="AG442" s="5" t="s">
        <v>108</v>
      </c>
      <c r="AH442" s="5" t="s">
        <v>108</v>
      </c>
      <c r="AI442" s="28">
        <f t="shared" ref="AI442:AI443" si="115">CONVERT(AJ442, "ft", "m")</f>
        <v>45.72</v>
      </c>
      <c r="AJ442" s="22">
        <v>150.0</v>
      </c>
      <c r="AK442" s="24">
        <f t="shared" ref="AK442:AK443" si="116">CONVERT(AJ442, "ft", "yd")</f>
        <v>50</v>
      </c>
      <c r="AL442" s="5" t="s">
        <v>108</v>
      </c>
      <c r="AM442" s="5">
        <v>1.0</v>
      </c>
      <c r="AN442" s="15">
        <v>6.5</v>
      </c>
      <c r="AO442" s="15" t="s">
        <v>108</v>
      </c>
      <c r="AP442" s="15" t="s">
        <v>108</v>
      </c>
      <c r="AQ442" s="15" t="s">
        <v>108</v>
      </c>
      <c r="AR442" s="15" t="s">
        <v>108</v>
      </c>
      <c r="AS442" s="15" t="s">
        <v>108</v>
      </c>
      <c r="AT442" s="15" t="s">
        <v>108</v>
      </c>
      <c r="AU442" s="15" t="s">
        <v>108</v>
      </c>
      <c r="AV442" s="15" t="s">
        <v>108</v>
      </c>
      <c r="AW442" s="5" t="s">
        <v>320</v>
      </c>
      <c r="AX442" s="5" t="s">
        <v>108</v>
      </c>
      <c r="AY442" s="5" t="s">
        <v>108</v>
      </c>
      <c r="AZ442" s="5" t="s">
        <v>108</v>
      </c>
      <c r="BA442" s="5" t="s">
        <v>108</v>
      </c>
      <c r="BB442" s="5" t="s">
        <v>108</v>
      </c>
      <c r="BC442" s="5" t="s">
        <v>1184</v>
      </c>
      <c r="BD442" s="5" t="s">
        <v>108</v>
      </c>
      <c r="BE442" s="5" t="s">
        <v>108</v>
      </c>
      <c r="BF442" s="5" t="s">
        <v>108</v>
      </c>
      <c r="BG442" s="5" t="s">
        <v>108</v>
      </c>
      <c r="BH442" s="5" t="s">
        <v>108</v>
      </c>
      <c r="BI442" s="5" t="s">
        <v>108</v>
      </c>
      <c r="BJ442" s="5" t="s">
        <v>108</v>
      </c>
      <c r="BK442" s="5" t="s">
        <v>108</v>
      </c>
      <c r="BL442" s="5" t="s">
        <v>754</v>
      </c>
      <c r="BM442" s="5" t="s">
        <v>108</v>
      </c>
      <c r="BN442" s="5" t="s">
        <v>108</v>
      </c>
      <c r="BO442" s="5" t="s">
        <v>108</v>
      </c>
      <c r="BP442" s="5" t="s">
        <v>755</v>
      </c>
      <c r="BQ442" s="5" t="s">
        <v>690</v>
      </c>
      <c r="BR442" s="5" t="s">
        <v>108</v>
      </c>
      <c r="BS442" s="5" t="s">
        <v>108</v>
      </c>
      <c r="BT442" s="5" t="s">
        <v>108</v>
      </c>
      <c r="BU442" s="5" t="s">
        <v>3842</v>
      </c>
      <c r="BV442" s="5" t="s">
        <v>108</v>
      </c>
      <c r="BW442" s="5" t="s">
        <v>3843</v>
      </c>
      <c r="BX442" s="5" t="s">
        <v>122</v>
      </c>
      <c r="BY442" s="10" t="s">
        <v>108</v>
      </c>
      <c r="BZ442" s="10" t="s">
        <v>108</v>
      </c>
      <c r="CA442" s="5" t="s">
        <v>108</v>
      </c>
      <c r="CB442" s="5" t="s">
        <v>108</v>
      </c>
      <c r="CC442" s="5" t="s">
        <v>108</v>
      </c>
      <c r="CD442" s="5" t="s">
        <v>108</v>
      </c>
      <c r="CE442" s="5" t="s">
        <v>108</v>
      </c>
      <c r="CF442" s="5" t="s">
        <v>108</v>
      </c>
      <c r="CG442" s="5" t="s">
        <v>108</v>
      </c>
      <c r="CH442" s="5" t="s">
        <v>108</v>
      </c>
      <c r="CI442" s="5" t="s">
        <v>108</v>
      </c>
      <c r="CJ442" s="5" t="s">
        <v>108</v>
      </c>
      <c r="CK442" s="5" t="s">
        <v>108</v>
      </c>
      <c r="CL442" s="5" t="s">
        <v>108</v>
      </c>
      <c r="CM442" s="5" t="s">
        <v>108</v>
      </c>
      <c r="CN442" s="5" t="s">
        <v>108</v>
      </c>
      <c r="CO442" s="5" t="s">
        <v>108</v>
      </c>
      <c r="CP442" s="5" t="s">
        <v>108</v>
      </c>
      <c r="CQ442" s="5" t="s">
        <v>108</v>
      </c>
      <c r="CR442" s="5" t="s">
        <v>108</v>
      </c>
      <c r="CS442" s="5" t="s">
        <v>108</v>
      </c>
      <c r="CT442" s="26" t="s">
        <v>3844</v>
      </c>
      <c r="CU442" s="5" t="s">
        <v>108</v>
      </c>
      <c r="CV442" s="5" t="s">
        <v>108</v>
      </c>
      <c r="CW442" s="5" t="s">
        <v>3845</v>
      </c>
      <c r="CX442" s="5" t="s">
        <v>108</v>
      </c>
      <c r="CY442" s="13" t="s">
        <v>3846</v>
      </c>
      <c r="CZ442" s="6"/>
      <c r="DA442" s="6"/>
      <c r="DB442" s="6"/>
      <c r="DC442" s="6"/>
      <c r="DD442" s="6"/>
      <c r="DE442" s="6"/>
      <c r="DF442" s="6"/>
      <c r="DG442" s="6"/>
      <c r="DH442" s="6"/>
      <c r="DI442" s="6"/>
    </row>
    <row r="443">
      <c r="A443" s="5" t="s">
        <v>103</v>
      </c>
      <c r="B443" s="5" t="s">
        <v>3472</v>
      </c>
      <c r="C443" s="5" t="s">
        <v>3847</v>
      </c>
      <c r="D443" s="5">
        <v>450.0</v>
      </c>
      <c r="E443" s="5" t="s">
        <v>108</v>
      </c>
      <c r="F443" s="5">
        <v>2000.0</v>
      </c>
      <c r="G443" s="5" t="s">
        <v>138</v>
      </c>
      <c r="H443" s="16">
        <v>45484.0</v>
      </c>
      <c r="I443" s="5" t="s">
        <v>139</v>
      </c>
      <c r="J443" s="5" t="s">
        <v>127</v>
      </c>
      <c r="K443" s="5" t="s">
        <v>3504</v>
      </c>
      <c r="L443" s="5" t="s">
        <v>108</v>
      </c>
      <c r="M443" s="5" t="s">
        <v>3516</v>
      </c>
      <c r="N443" s="5">
        <v>3.0</v>
      </c>
      <c r="O443" s="26" t="s">
        <v>3848</v>
      </c>
      <c r="P443" s="5" t="s">
        <v>3849</v>
      </c>
      <c r="Q443" s="5" t="s">
        <v>3840</v>
      </c>
      <c r="R443" s="5" t="s">
        <v>3850</v>
      </c>
      <c r="S443" s="5" t="s">
        <v>3851</v>
      </c>
      <c r="T443" s="5">
        <v>35.893176</v>
      </c>
      <c r="U443" s="5">
        <v>-81.974698</v>
      </c>
      <c r="V443" s="6"/>
      <c r="W443" s="5">
        <v>2881.0</v>
      </c>
      <c r="X443" s="5">
        <v>230.0</v>
      </c>
      <c r="Y443" s="5">
        <v>55.0</v>
      </c>
      <c r="Z443" s="5" t="s">
        <v>170</v>
      </c>
      <c r="AA443" s="5" t="s">
        <v>144</v>
      </c>
      <c r="AB443" s="5" t="s">
        <v>108</v>
      </c>
      <c r="AC443" s="5" t="s">
        <v>3852</v>
      </c>
      <c r="AD443" s="5" t="s">
        <v>522</v>
      </c>
      <c r="AE443" s="5" t="s">
        <v>108</v>
      </c>
      <c r="AF443" s="5" t="s">
        <v>108</v>
      </c>
      <c r="AG443" s="5" t="s">
        <v>108</v>
      </c>
      <c r="AH443" s="5">
        <v>30.0</v>
      </c>
      <c r="AI443" s="28">
        <f t="shared" si="115"/>
        <v>1609.344</v>
      </c>
      <c r="AJ443" s="22">
        <v>5280.0</v>
      </c>
      <c r="AK443" s="24">
        <f t="shared" si="116"/>
        <v>1760</v>
      </c>
      <c r="AL443" s="5" t="s">
        <v>108</v>
      </c>
      <c r="AM443" s="5" t="s">
        <v>108</v>
      </c>
      <c r="AN443" s="5" t="s">
        <v>108</v>
      </c>
      <c r="AO443" s="5" t="s">
        <v>108</v>
      </c>
      <c r="AP443" s="5" t="s">
        <v>108</v>
      </c>
      <c r="AQ443" s="5" t="s">
        <v>108</v>
      </c>
      <c r="AR443" s="5" t="s">
        <v>108</v>
      </c>
      <c r="AS443" s="5" t="s">
        <v>108</v>
      </c>
      <c r="AT443" s="5" t="s">
        <v>108</v>
      </c>
      <c r="AU443" s="5" t="s">
        <v>108</v>
      </c>
      <c r="AV443" s="5" t="s">
        <v>108</v>
      </c>
      <c r="AW443" s="5" t="s">
        <v>108</v>
      </c>
      <c r="AX443" s="5" t="s">
        <v>108</v>
      </c>
      <c r="AY443" s="5" t="s">
        <v>108</v>
      </c>
      <c r="AZ443" s="5" t="s">
        <v>108</v>
      </c>
      <c r="BA443" s="5" t="s">
        <v>108</v>
      </c>
      <c r="BB443" s="5" t="s">
        <v>108</v>
      </c>
      <c r="BC443" s="5" t="s">
        <v>108</v>
      </c>
      <c r="BD443" s="5" t="s">
        <v>108</v>
      </c>
      <c r="BE443" s="5" t="s">
        <v>108</v>
      </c>
      <c r="BF443" s="5" t="s">
        <v>108</v>
      </c>
      <c r="BG443" s="5" t="s">
        <v>108</v>
      </c>
      <c r="BH443" s="5" t="s">
        <v>108</v>
      </c>
      <c r="BI443" s="5" t="s">
        <v>108</v>
      </c>
      <c r="BJ443" s="5" t="s">
        <v>108</v>
      </c>
      <c r="BK443" s="5" t="s">
        <v>108</v>
      </c>
      <c r="BL443" s="5" t="s">
        <v>108</v>
      </c>
      <c r="BM443" s="5" t="s">
        <v>108</v>
      </c>
      <c r="BN443" s="5" t="s">
        <v>108</v>
      </c>
      <c r="BO443" s="5" t="s">
        <v>108</v>
      </c>
      <c r="BP443" s="5" t="s">
        <v>108</v>
      </c>
      <c r="BQ443" s="5" t="s">
        <v>108</v>
      </c>
      <c r="BR443" s="5" t="s">
        <v>108</v>
      </c>
      <c r="BS443" s="5" t="s">
        <v>108</v>
      </c>
      <c r="BT443" s="5" t="s">
        <v>108</v>
      </c>
      <c r="BU443" s="5" t="s">
        <v>108</v>
      </c>
      <c r="BV443" s="5" t="s">
        <v>108</v>
      </c>
      <c r="BW443" s="5" t="s">
        <v>108</v>
      </c>
      <c r="BX443" s="5" t="s">
        <v>108</v>
      </c>
      <c r="BY443" s="10" t="s">
        <v>108</v>
      </c>
      <c r="BZ443" s="10" t="s">
        <v>108</v>
      </c>
      <c r="CA443" s="5" t="s">
        <v>3853</v>
      </c>
      <c r="CB443" s="5" t="s">
        <v>108</v>
      </c>
      <c r="CC443" s="5" t="s">
        <v>108</v>
      </c>
      <c r="CD443" s="5" t="s">
        <v>108</v>
      </c>
      <c r="CE443" s="5" t="s">
        <v>108</v>
      </c>
      <c r="CF443" s="5" t="s">
        <v>108</v>
      </c>
      <c r="CG443" s="5" t="s">
        <v>108</v>
      </c>
      <c r="CH443" s="5" t="s">
        <v>108</v>
      </c>
      <c r="CI443" s="5" t="s">
        <v>108</v>
      </c>
      <c r="CJ443" s="5" t="s">
        <v>108</v>
      </c>
      <c r="CK443" s="5" t="s">
        <v>108</v>
      </c>
      <c r="CL443" s="5" t="s">
        <v>108</v>
      </c>
      <c r="CM443" s="5" t="s">
        <v>108</v>
      </c>
      <c r="CN443" s="5" t="s">
        <v>108</v>
      </c>
      <c r="CO443" s="5" t="s">
        <v>108</v>
      </c>
      <c r="CP443" s="5" t="s">
        <v>108</v>
      </c>
      <c r="CQ443" s="5" t="s">
        <v>108</v>
      </c>
      <c r="CR443" s="5" t="s">
        <v>108</v>
      </c>
      <c r="CS443" s="5" t="s">
        <v>108</v>
      </c>
      <c r="CT443" s="5" t="s">
        <v>108</v>
      </c>
      <c r="CU443" s="5" t="s">
        <v>121</v>
      </c>
      <c r="CV443" s="5" t="s">
        <v>108</v>
      </c>
      <c r="CW443" s="5" t="s">
        <v>108</v>
      </c>
      <c r="CX443" s="5" t="s">
        <v>108</v>
      </c>
      <c r="CY443" s="13" t="s">
        <v>3854</v>
      </c>
      <c r="CZ443" s="6"/>
      <c r="DA443" s="6"/>
      <c r="DB443" s="6"/>
      <c r="DC443" s="6"/>
      <c r="DD443" s="6"/>
      <c r="DE443" s="6"/>
      <c r="DF443" s="6"/>
      <c r="DG443" s="6"/>
      <c r="DH443" s="6"/>
      <c r="DI443" s="6"/>
    </row>
    <row r="444">
      <c r="A444" s="5" t="s">
        <v>103</v>
      </c>
      <c r="B444" s="5" t="s">
        <v>3472</v>
      </c>
      <c r="C444" s="5" t="s">
        <v>3855</v>
      </c>
      <c r="D444" s="5">
        <v>15492.0</v>
      </c>
      <c r="E444" s="5" t="s">
        <v>3642</v>
      </c>
      <c r="F444" s="5">
        <v>1990.0</v>
      </c>
      <c r="G444" s="5" t="s">
        <v>166</v>
      </c>
      <c r="H444" s="5" t="s">
        <v>108</v>
      </c>
      <c r="I444" s="5" t="s">
        <v>153</v>
      </c>
      <c r="J444" s="5" t="s">
        <v>110</v>
      </c>
      <c r="K444" s="5" t="s">
        <v>111</v>
      </c>
      <c r="L444" s="5" t="s">
        <v>108</v>
      </c>
      <c r="M444" s="5" t="s">
        <v>218</v>
      </c>
      <c r="N444" s="5" t="s">
        <v>108</v>
      </c>
      <c r="O444" s="26" t="s">
        <v>3856</v>
      </c>
      <c r="P444" s="5" t="s">
        <v>3857</v>
      </c>
      <c r="Q444" s="5" t="s">
        <v>3858</v>
      </c>
      <c r="R444" s="5" t="s">
        <v>3859</v>
      </c>
      <c r="S444" s="5" t="s">
        <v>108</v>
      </c>
      <c r="T444" s="5" t="s">
        <v>108</v>
      </c>
      <c r="U444" s="5" t="s">
        <v>108</v>
      </c>
      <c r="V444" s="5" t="s">
        <v>108</v>
      </c>
      <c r="W444" s="5" t="s">
        <v>108</v>
      </c>
      <c r="X444" s="5">
        <v>1000.0</v>
      </c>
      <c r="Y444" s="5" t="s">
        <v>108</v>
      </c>
      <c r="Z444" s="5" t="s">
        <v>170</v>
      </c>
      <c r="AA444" s="5" t="s">
        <v>108</v>
      </c>
      <c r="AB444" s="5" t="s">
        <v>108</v>
      </c>
      <c r="AC444" s="5" t="s">
        <v>287</v>
      </c>
      <c r="AD444" s="5" t="s">
        <v>276</v>
      </c>
      <c r="AE444" s="5" t="s">
        <v>108</v>
      </c>
      <c r="AF444" s="5" t="s">
        <v>108</v>
      </c>
      <c r="AG444" s="5" t="s">
        <v>108</v>
      </c>
      <c r="AH444" s="5" t="s">
        <v>108</v>
      </c>
      <c r="AI444" s="5" t="s">
        <v>108</v>
      </c>
      <c r="AJ444" s="5" t="s">
        <v>108</v>
      </c>
      <c r="AK444" s="5" t="s">
        <v>108</v>
      </c>
      <c r="AL444" s="5" t="s">
        <v>108</v>
      </c>
      <c r="AM444" s="5">
        <v>1.0</v>
      </c>
      <c r="AN444" s="5" t="s">
        <v>108</v>
      </c>
      <c r="AO444" s="5" t="s">
        <v>108</v>
      </c>
      <c r="AP444" s="5" t="s">
        <v>108</v>
      </c>
      <c r="AQ444" s="5" t="s">
        <v>108</v>
      </c>
      <c r="AR444" s="5" t="s">
        <v>108</v>
      </c>
      <c r="AS444" s="5" t="s">
        <v>108</v>
      </c>
      <c r="AT444" s="5" t="s">
        <v>108</v>
      </c>
      <c r="AU444" s="5" t="s">
        <v>108</v>
      </c>
      <c r="AV444" s="5" t="s">
        <v>108</v>
      </c>
      <c r="AW444" s="5" t="s">
        <v>173</v>
      </c>
      <c r="AX444" s="5" t="s">
        <v>108</v>
      </c>
      <c r="AY444" s="5" t="s">
        <v>108</v>
      </c>
      <c r="AZ444" s="5" t="s">
        <v>108</v>
      </c>
      <c r="BA444" s="5" t="s">
        <v>108</v>
      </c>
      <c r="BB444" s="5" t="s">
        <v>108</v>
      </c>
      <c r="BC444" s="5" t="s">
        <v>108</v>
      </c>
      <c r="BD444" s="5" t="s">
        <v>108</v>
      </c>
      <c r="BE444" s="5" t="s">
        <v>108</v>
      </c>
      <c r="BF444" s="5" t="s">
        <v>108</v>
      </c>
      <c r="BG444" s="5" t="s">
        <v>108</v>
      </c>
      <c r="BH444" s="5" t="s">
        <v>108</v>
      </c>
      <c r="BI444" s="5" t="s">
        <v>108</v>
      </c>
      <c r="BJ444" s="5" t="s">
        <v>108</v>
      </c>
      <c r="BK444" s="5" t="s">
        <v>108</v>
      </c>
      <c r="BL444" s="5" t="s">
        <v>108</v>
      </c>
      <c r="BM444" s="5" t="s">
        <v>108</v>
      </c>
      <c r="BN444" s="5" t="s">
        <v>108</v>
      </c>
      <c r="BO444" s="5" t="s">
        <v>108</v>
      </c>
      <c r="BP444" s="5" t="s">
        <v>108</v>
      </c>
      <c r="BQ444" s="5" t="s">
        <v>108</v>
      </c>
      <c r="BR444" s="5" t="s">
        <v>108</v>
      </c>
      <c r="BS444" s="5" t="s">
        <v>3860</v>
      </c>
      <c r="BT444" s="5" t="s">
        <v>108</v>
      </c>
      <c r="BU444" s="5" t="s">
        <v>218</v>
      </c>
      <c r="BV444" s="5" t="s">
        <v>108</v>
      </c>
      <c r="BW444" s="5" t="s">
        <v>3861</v>
      </c>
      <c r="BX444" s="5" t="s">
        <v>122</v>
      </c>
      <c r="BY444" s="5" t="s">
        <v>351</v>
      </c>
      <c r="BZ444" s="5" t="s">
        <v>121</v>
      </c>
      <c r="CA444" s="5" t="s">
        <v>108</v>
      </c>
      <c r="CB444" s="5" t="s">
        <v>108</v>
      </c>
      <c r="CC444" s="5" t="s">
        <v>108</v>
      </c>
      <c r="CD444" s="5" t="s">
        <v>108</v>
      </c>
      <c r="CE444" s="5" t="s">
        <v>108</v>
      </c>
      <c r="CF444" s="5" t="s">
        <v>108</v>
      </c>
      <c r="CG444" s="5" t="s">
        <v>108</v>
      </c>
      <c r="CH444" s="5" t="s">
        <v>108</v>
      </c>
      <c r="CI444" s="5" t="s">
        <v>108</v>
      </c>
      <c r="CJ444" s="5" t="s">
        <v>108</v>
      </c>
      <c r="CK444" s="5" t="s">
        <v>108</v>
      </c>
      <c r="CL444" s="5" t="s">
        <v>108</v>
      </c>
      <c r="CM444" s="5" t="s">
        <v>108</v>
      </c>
      <c r="CN444" s="5" t="s">
        <v>108</v>
      </c>
      <c r="CO444" s="5" t="s">
        <v>108</v>
      </c>
      <c r="CP444" s="5" t="s">
        <v>108</v>
      </c>
      <c r="CQ444" s="5" t="s">
        <v>108</v>
      </c>
      <c r="CR444" s="5" t="s">
        <v>108</v>
      </c>
      <c r="CS444" s="5" t="s">
        <v>108</v>
      </c>
      <c r="CT444" s="26" t="s">
        <v>3862</v>
      </c>
      <c r="CU444" s="5" t="s">
        <v>108</v>
      </c>
      <c r="CV444" s="5" t="s">
        <v>108</v>
      </c>
      <c r="CW444" s="5" t="s">
        <v>108</v>
      </c>
      <c r="CX444" s="5" t="s">
        <v>108</v>
      </c>
      <c r="CY444" s="13" t="s">
        <v>3863</v>
      </c>
      <c r="CZ444" s="6"/>
      <c r="DA444" s="6"/>
      <c r="DB444" s="6"/>
      <c r="DC444" s="6"/>
      <c r="DD444" s="6"/>
      <c r="DE444" s="6"/>
      <c r="DF444" s="6"/>
      <c r="DG444" s="6"/>
      <c r="DH444" s="6"/>
      <c r="DI444" s="6"/>
    </row>
    <row r="445">
      <c r="A445" s="5" t="s">
        <v>103</v>
      </c>
      <c r="B445" s="5" t="s">
        <v>3472</v>
      </c>
      <c r="C445" s="5" t="s">
        <v>3855</v>
      </c>
      <c r="D445" s="5">
        <v>8983.0</v>
      </c>
      <c r="E445" s="5" t="s">
        <v>108</v>
      </c>
      <c r="F445" s="5">
        <v>2004.0</v>
      </c>
      <c r="G445" s="5" t="s">
        <v>166</v>
      </c>
      <c r="H445" s="5" t="s">
        <v>108</v>
      </c>
      <c r="I445" s="5" t="s">
        <v>153</v>
      </c>
      <c r="J445" s="5" t="s">
        <v>110</v>
      </c>
      <c r="K445" s="5" t="s">
        <v>111</v>
      </c>
      <c r="L445" s="5" t="s">
        <v>108</v>
      </c>
      <c r="M445" s="5" t="s">
        <v>218</v>
      </c>
      <c r="N445" s="5">
        <v>2.0</v>
      </c>
      <c r="O445" s="26" t="s">
        <v>3864</v>
      </c>
      <c r="P445" s="5" t="s">
        <v>3865</v>
      </c>
      <c r="Q445" s="5" t="s">
        <v>3866</v>
      </c>
      <c r="R445" s="5" t="s">
        <v>108</v>
      </c>
      <c r="S445" s="5" t="s">
        <v>3865</v>
      </c>
      <c r="T445" s="5" t="s">
        <v>108</v>
      </c>
      <c r="U445" s="5" t="s">
        <v>108</v>
      </c>
      <c r="V445" s="6"/>
      <c r="W445" s="5" t="s">
        <v>108</v>
      </c>
      <c r="X445" s="5">
        <v>730.0</v>
      </c>
      <c r="Y445" s="5">
        <v>70.0</v>
      </c>
      <c r="Z445" s="5" t="s">
        <v>170</v>
      </c>
      <c r="AA445" s="5" t="s">
        <v>108</v>
      </c>
      <c r="AB445" s="5" t="s">
        <v>108</v>
      </c>
      <c r="AC445" s="5" t="s">
        <v>287</v>
      </c>
      <c r="AD445" s="5" t="s">
        <v>3867</v>
      </c>
      <c r="AE445" s="5" t="s">
        <v>108</v>
      </c>
      <c r="AF445" s="5" t="s">
        <v>108</v>
      </c>
      <c r="AG445" s="5" t="s">
        <v>108</v>
      </c>
      <c r="AH445" s="6">
        <f>6.5/60</f>
        <v>0.1083333333</v>
      </c>
      <c r="AI445" s="28">
        <f>CONVERT(AJ445, "ft", "m")</f>
        <v>129.54</v>
      </c>
      <c r="AJ445" s="22">
        <v>425.0</v>
      </c>
      <c r="AK445" s="24">
        <f>CONVERT(AJ445, "ft", "yd")</f>
        <v>141.6666667</v>
      </c>
      <c r="AL445" s="5" t="s">
        <v>108</v>
      </c>
      <c r="AM445" s="5">
        <v>1.0</v>
      </c>
      <c r="AN445" s="5">
        <v>7.5</v>
      </c>
      <c r="AO445" s="5" t="s">
        <v>108</v>
      </c>
      <c r="AP445" s="5" t="s">
        <v>108</v>
      </c>
      <c r="AQ445" s="5" t="s">
        <v>108</v>
      </c>
      <c r="AR445" s="5" t="s">
        <v>108</v>
      </c>
      <c r="AS445" s="5" t="s">
        <v>108</v>
      </c>
      <c r="AT445" s="5" t="s">
        <v>108</v>
      </c>
      <c r="AU445" s="5" t="s">
        <v>108</v>
      </c>
      <c r="AV445" s="5" t="s">
        <v>108</v>
      </c>
      <c r="AW445" s="5" t="s">
        <v>3868</v>
      </c>
      <c r="AX445" s="5" t="s">
        <v>108</v>
      </c>
      <c r="AY445" s="5" t="s">
        <v>108</v>
      </c>
      <c r="AZ445" s="5" t="s">
        <v>108</v>
      </c>
      <c r="BA445" s="5" t="s">
        <v>108</v>
      </c>
      <c r="BB445" s="5" t="s">
        <v>108</v>
      </c>
      <c r="BC445" s="5" t="s">
        <v>108</v>
      </c>
      <c r="BD445" s="5" t="s">
        <v>108</v>
      </c>
      <c r="BE445" s="5" t="s">
        <v>108</v>
      </c>
      <c r="BF445" s="5" t="s">
        <v>108</v>
      </c>
      <c r="BG445" s="5" t="s">
        <v>108</v>
      </c>
      <c r="BH445" s="5" t="s">
        <v>108</v>
      </c>
      <c r="BI445" s="5" t="s">
        <v>108</v>
      </c>
      <c r="BJ445" s="5" t="s">
        <v>108</v>
      </c>
      <c r="BK445" s="5" t="s">
        <v>108</v>
      </c>
      <c r="BL445" s="5" t="s">
        <v>108</v>
      </c>
      <c r="BM445" s="5" t="s">
        <v>108</v>
      </c>
      <c r="BN445" s="5" t="s">
        <v>108</v>
      </c>
      <c r="BO445" s="5" t="s">
        <v>108</v>
      </c>
      <c r="BP445" s="5" t="s">
        <v>108</v>
      </c>
      <c r="BQ445" s="5" t="s">
        <v>690</v>
      </c>
      <c r="BR445" s="5" t="s">
        <v>108</v>
      </c>
      <c r="BS445" s="5" t="s">
        <v>108</v>
      </c>
      <c r="BT445" s="5" t="s">
        <v>108</v>
      </c>
      <c r="BU445" s="5" t="s">
        <v>3869</v>
      </c>
      <c r="BV445" s="5" t="s">
        <v>108</v>
      </c>
      <c r="BW445" s="5" t="s">
        <v>1528</v>
      </c>
      <c r="BX445" s="5" t="s">
        <v>122</v>
      </c>
      <c r="BY445" s="10" t="s">
        <v>108</v>
      </c>
      <c r="BZ445" s="10" t="s">
        <v>108</v>
      </c>
      <c r="CA445" s="5" t="s">
        <v>108</v>
      </c>
      <c r="CB445" s="5" t="s">
        <v>108</v>
      </c>
      <c r="CC445" s="5" t="s">
        <v>108</v>
      </c>
      <c r="CD445" s="5" t="s">
        <v>108</v>
      </c>
      <c r="CE445" s="5" t="s">
        <v>108</v>
      </c>
      <c r="CF445" s="5" t="s">
        <v>108</v>
      </c>
      <c r="CG445" s="5" t="s">
        <v>108</v>
      </c>
      <c r="CH445" s="5" t="s">
        <v>108</v>
      </c>
      <c r="CI445" s="5" t="s">
        <v>108</v>
      </c>
      <c r="CJ445" s="5" t="s">
        <v>108</v>
      </c>
      <c r="CK445" s="5" t="s">
        <v>108</v>
      </c>
      <c r="CL445" s="5" t="s">
        <v>108</v>
      </c>
      <c r="CM445" s="5" t="s">
        <v>108</v>
      </c>
      <c r="CN445" s="5" t="s">
        <v>108</v>
      </c>
      <c r="CO445" s="5" t="s">
        <v>108</v>
      </c>
      <c r="CP445" s="5" t="s">
        <v>108</v>
      </c>
      <c r="CQ445" s="5" t="s">
        <v>108</v>
      </c>
      <c r="CR445" s="5" t="s">
        <v>108</v>
      </c>
      <c r="CS445" s="5" t="s">
        <v>108</v>
      </c>
      <c r="CT445" s="26" t="s">
        <v>3870</v>
      </c>
      <c r="CU445" s="5" t="s">
        <v>108</v>
      </c>
      <c r="CV445" s="5" t="s">
        <v>108</v>
      </c>
      <c r="CW445" s="5" t="s">
        <v>108</v>
      </c>
      <c r="CX445" s="5" t="s">
        <v>108</v>
      </c>
      <c r="CY445" s="13" t="s">
        <v>3871</v>
      </c>
      <c r="CZ445" s="6"/>
      <c r="DA445" s="6"/>
      <c r="DB445" s="6"/>
      <c r="DC445" s="6"/>
      <c r="DD445" s="6"/>
      <c r="DE445" s="6"/>
      <c r="DF445" s="6"/>
      <c r="DG445" s="6"/>
      <c r="DH445" s="6"/>
      <c r="DI445" s="6"/>
    </row>
    <row r="446">
      <c r="A446" s="5" t="s">
        <v>103</v>
      </c>
      <c r="B446" s="5" t="s">
        <v>3472</v>
      </c>
      <c r="C446" s="5" t="s">
        <v>3855</v>
      </c>
      <c r="D446" s="5">
        <v>27906.0</v>
      </c>
      <c r="E446" s="5" t="s">
        <v>3515</v>
      </c>
      <c r="F446" s="5" t="s">
        <v>3872</v>
      </c>
      <c r="G446" s="5" t="s">
        <v>126</v>
      </c>
      <c r="H446" s="5" t="s">
        <v>108</v>
      </c>
      <c r="I446" s="5" t="s">
        <v>109</v>
      </c>
      <c r="J446" s="5" t="s">
        <v>127</v>
      </c>
      <c r="K446" s="5" t="s">
        <v>628</v>
      </c>
      <c r="L446" s="5" t="s">
        <v>108</v>
      </c>
      <c r="M446" s="5" t="s">
        <v>108</v>
      </c>
      <c r="N446" s="5">
        <v>1.0</v>
      </c>
      <c r="O446" s="26" t="s">
        <v>3873</v>
      </c>
      <c r="P446" s="5" t="s">
        <v>108</v>
      </c>
      <c r="Q446" s="5" t="s">
        <v>3874</v>
      </c>
      <c r="R446" s="5" t="s">
        <v>3875</v>
      </c>
      <c r="S446" s="5" t="s">
        <v>3865</v>
      </c>
      <c r="T446" s="5" t="s">
        <v>108</v>
      </c>
      <c r="U446" s="5" t="s">
        <v>108</v>
      </c>
      <c r="V446" s="6"/>
      <c r="W446" s="5" t="s">
        <v>108</v>
      </c>
      <c r="X446" s="5">
        <v>330.0</v>
      </c>
      <c r="Y446" s="5">
        <v>17.0</v>
      </c>
      <c r="Z446" s="5" t="s">
        <v>108</v>
      </c>
      <c r="AA446" s="5" t="s">
        <v>108</v>
      </c>
      <c r="AB446" s="5" t="s">
        <v>108</v>
      </c>
      <c r="AC446" s="5" t="s">
        <v>3876</v>
      </c>
      <c r="AD446" s="5" t="s">
        <v>634</v>
      </c>
      <c r="AE446" s="5" t="s">
        <v>108</v>
      </c>
      <c r="AF446" s="5" t="s">
        <v>108</v>
      </c>
      <c r="AG446" s="5" t="s">
        <v>108</v>
      </c>
      <c r="AH446" s="5" t="s">
        <v>108</v>
      </c>
      <c r="AI446" s="5" t="s">
        <v>108</v>
      </c>
      <c r="AJ446" s="5" t="s">
        <v>108</v>
      </c>
      <c r="AK446" s="5" t="s">
        <v>108</v>
      </c>
      <c r="AL446" s="5" t="s">
        <v>108</v>
      </c>
      <c r="AM446" s="5">
        <v>1.0</v>
      </c>
      <c r="AN446" s="5" t="s">
        <v>108</v>
      </c>
      <c r="AO446" s="5" t="s">
        <v>108</v>
      </c>
      <c r="AP446" s="5" t="s">
        <v>108</v>
      </c>
      <c r="AQ446" s="5" t="s">
        <v>108</v>
      </c>
      <c r="AR446" s="5" t="s">
        <v>108</v>
      </c>
      <c r="AS446" s="5" t="s">
        <v>108</v>
      </c>
      <c r="AT446" s="5" t="s">
        <v>108</v>
      </c>
      <c r="AU446" s="5" t="s">
        <v>108</v>
      </c>
      <c r="AV446" s="5" t="s">
        <v>108</v>
      </c>
      <c r="AW446" s="5" t="s">
        <v>108</v>
      </c>
      <c r="AX446" s="5" t="s">
        <v>108</v>
      </c>
      <c r="AY446" s="5" t="s">
        <v>108</v>
      </c>
      <c r="AZ446" s="5" t="s">
        <v>108</v>
      </c>
      <c r="BA446" s="5" t="s">
        <v>108</v>
      </c>
      <c r="BB446" s="5" t="s">
        <v>108</v>
      </c>
      <c r="BC446" s="5" t="s">
        <v>108</v>
      </c>
      <c r="BD446" s="5" t="s">
        <v>108</v>
      </c>
      <c r="BE446" s="5" t="s">
        <v>108</v>
      </c>
      <c r="BF446" s="5" t="s">
        <v>108</v>
      </c>
      <c r="BG446" s="5" t="s">
        <v>108</v>
      </c>
      <c r="BH446" s="5" t="s">
        <v>108</v>
      </c>
      <c r="BI446" s="5" t="s">
        <v>108</v>
      </c>
      <c r="BJ446" s="5" t="s">
        <v>108</v>
      </c>
      <c r="BK446" s="5" t="s">
        <v>108</v>
      </c>
      <c r="BL446" s="5" t="s">
        <v>108</v>
      </c>
      <c r="BM446" s="5" t="s">
        <v>108</v>
      </c>
      <c r="BN446" s="5" t="s">
        <v>108</v>
      </c>
      <c r="BO446" s="5" t="s">
        <v>108</v>
      </c>
      <c r="BP446" s="5" t="s">
        <v>108</v>
      </c>
      <c r="BQ446" s="5" t="s">
        <v>108</v>
      </c>
      <c r="BR446" s="5" t="s">
        <v>108</v>
      </c>
      <c r="BS446" s="5" t="s">
        <v>108</v>
      </c>
      <c r="BT446" s="5" t="s">
        <v>108</v>
      </c>
      <c r="BU446" s="5" t="s">
        <v>3877</v>
      </c>
      <c r="BV446" s="5" t="s">
        <v>108</v>
      </c>
      <c r="BW446" s="5" t="s">
        <v>108</v>
      </c>
      <c r="BX446" s="5" t="s">
        <v>122</v>
      </c>
      <c r="BY446" s="10" t="s">
        <v>108</v>
      </c>
      <c r="BZ446" s="10" t="s">
        <v>108</v>
      </c>
      <c r="CA446" s="5" t="s">
        <v>108</v>
      </c>
      <c r="CB446" s="5" t="s">
        <v>108</v>
      </c>
      <c r="CC446" s="5" t="s">
        <v>108</v>
      </c>
      <c r="CD446" s="5" t="s">
        <v>108</v>
      </c>
      <c r="CE446" s="5" t="s">
        <v>108</v>
      </c>
      <c r="CF446" s="5" t="s">
        <v>108</v>
      </c>
      <c r="CG446" s="5" t="s">
        <v>108</v>
      </c>
      <c r="CH446" s="5" t="s">
        <v>108</v>
      </c>
      <c r="CI446" s="5" t="s">
        <v>108</v>
      </c>
      <c r="CJ446" s="5" t="s">
        <v>108</v>
      </c>
      <c r="CK446" s="5" t="s">
        <v>108</v>
      </c>
      <c r="CL446" s="5" t="s">
        <v>108</v>
      </c>
      <c r="CM446" s="5" t="s">
        <v>108</v>
      </c>
      <c r="CN446" s="5" t="s">
        <v>108</v>
      </c>
      <c r="CO446" s="5" t="s">
        <v>108</v>
      </c>
      <c r="CP446" s="5" t="s">
        <v>108</v>
      </c>
      <c r="CQ446" s="5" t="s">
        <v>108</v>
      </c>
      <c r="CR446" s="5" t="s">
        <v>108</v>
      </c>
      <c r="CS446" s="5" t="s">
        <v>108</v>
      </c>
      <c r="CT446" s="26" t="s">
        <v>3878</v>
      </c>
      <c r="CU446" s="5" t="s">
        <v>108</v>
      </c>
      <c r="CV446" s="5" t="s">
        <v>108</v>
      </c>
      <c r="CW446" s="5" t="s">
        <v>108</v>
      </c>
      <c r="CX446" s="5" t="s">
        <v>121</v>
      </c>
      <c r="CY446" s="13" t="s">
        <v>3879</v>
      </c>
      <c r="CZ446" s="6"/>
      <c r="DA446" s="6"/>
      <c r="DB446" s="6"/>
      <c r="DC446" s="6"/>
      <c r="DD446" s="6"/>
      <c r="DE446" s="6"/>
      <c r="DF446" s="6"/>
      <c r="DG446" s="6"/>
      <c r="DH446" s="6"/>
      <c r="DI446" s="6"/>
    </row>
    <row r="447">
      <c r="A447" s="5" t="s">
        <v>103</v>
      </c>
      <c r="B447" s="5" t="s">
        <v>3472</v>
      </c>
      <c r="C447" s="5" t="s">
        <v>3855</v>
      </c>
      <c r="D447" s="5">
        <v>41040.0</v>
      </c>
      <c r="E447" s="5" t="s">
        <v>3474</v>
      </c>
      <c r="F447" s="5">
        <v>2011.0</v>
      </c>
      <c r="G447" s="5" t="s">
        <v>497</v>
      </c>
      <c r="H447" s="5" t="s">
        <v>108</v>
      </c>
      <c r="I447" s="5" t="s">
        <v>139</v>
      </c>
      <c r="J447" s="5" t="s">
        <v>127</v>
      </c>
      <c r="K447" s="5" t="s">
        <v>628</v>
      </c>
      <c r="L447" s="5" t="s">
        <v>108</v>
      </c>
      <c r="M447" s="5" t="s">
        <v>2500</v>
      </c>
      <c r="N447" s="5">
        <v>6.0</v>
      </c>
      <c r="O447" s="26" t="s">
        <v>3880</v>
      </c>
      <c r="P447" s="5" t="s">
        <v>3881</v>
      </c>
      <c r="Q447" s="5" t="s">
        <v>1104</v>
      </c>
      <c r="R447" s="5">
        <v>109.0</v>
      </c>
      <c r="S447" s="5" t="s">
        <v>3865</v>
      </c>
      <c r="T447" s="5">
        <v>35.438647</v>
      </c>
      <c r="U447" s="5">
        <v>-80.072324</v>
      </c>
      <c r="V447" s="6"/>
      <c r="W447" s="5">
        <v>577.0</v>
      </c>
      <c r="X447" s="5">
        <v>100.0</v>
      </c>
      <c r="Y447" s="5">
        <v>41.0</v>
      </c>
      <c r="Z447" s="5" t="s">
        <v>108</v>
      </c>
      <c r="AA447" s="5" t="s">
        <v>159</v>
      </c>
      <c r="AB447" s="5">
        <v>7.0</v>
      </c>
      <c r="AC447" s="5" t="s">
        <v>572</v>
      </c>
      <c r="AD447" s="5" t="s">
        <v>3882</v>
      </c>
      <c r="AE447" s="5" t="s">
        <v>108</v>
      </c>
      <c r="AF447" s="5" t="s">
        <v>108</v>
      </c>
      <c r="AG447" s="5" t="s">
        <v>108</v>
      </c>
      <c r="AH447" s="5" t="s">
        <v>108</v>
      </c>
      <c r="AI447" s="5" t="s">
        <v>108</v>
      </c>
      <c r="AJ447" s="5" t="s">
        <v>108</v>
      </c>
      <c r="AK447" s="5" t="s">
        <v>108</v>
      </c>
      <c r="AL447" s="5" t="s">
        <v>108</v>
      </c>
      <c r="AM447" s="5">
        <v>1.0</v>
      </c>
      <c r="AN447" s="5" t="s">
        <v>108</v>
      </c>
      <c r="AO447" s="5" t="s">
        <v>108</v>
      </c>
      <c r="AP447" s="5" t="s">
        <v>108</v>
      </c>
      <c r="AQ447" s="5" t="s">
        <v>108</v>
      </c>
      <c r="AR447" s="5" t="s">
        <v>108</v>
      </c>
      <c r="AS447" s="5" t="s">
        <v>108</v>
      </c>
      <c r="AT447" s="5" t="s">
        <v>108</v>
      </c>
      <c r="AU447" s="5" t="s">
        <v>108</v>
      </c>
      <c r="AV447" s="5" t="s">
        <v>108</v>
      </c>
      <c r="AW447" s="5" t="s">
        <v>108</v>
      </c>
      <c r="AX447" s="5" t="s">
        <v>108</v>
      </c>
      <c r="AY447" s="5" t="s">
        <v>108</v>
      </c>
      <c r="AZ447" s="5" t="s">
        <v>108</v>
      </c>
      <c r="BA447" s="5" t="s">
        <v>108</v>
      </c>
      <c r="BB447" s="5" t="s">
        <v>108</v>
      </c>
      <c r="BC447" s="5" t="s">
        <v>108</v>
      </c>
      <c r="BD447" s="5" t="s">
        <v>108</v>
      </c>
      <c r="BE447" s="5" t="s">
        <v>108</v>
      </c>
      <c r="BF447" s="5" t="s">
        <v>108</v>
      </c>
      <c r="BG447" s="5" t="s">
        <v>108</v>
      </c>
      <c r="BH447" s="5" t="s">
        <v>108</v>
      </c>
      <c r="BI447" s="5" t="s">
        <v>108</v>
      </c>
      <c r="BJ447" s="5" t="s">
        <v>108</v>
      </c>
      <c r="BK447" s="5" t="s">
        <v>108</v>
      </c>
      <c r="BL447" s="5" t="s">
        <v>108</v>
      </c>
      <c r="BM447" s="5" t="s">
        <v>108</v>
      </c>
      <c r="BN447" s="5" t="s">
        <v>108</v>
      </c>
      <c r="BO447" s="5" t="s">
        <v>108</v>
      </c>
      <c r="BP447" s="5" t="s">
        <v>108</v>
      </c>
      <c r="BQ447" s="5" t="s">
        <v>108</v>
      </c>
      <c r="BR447" s="5" t="s">
        <v>108</v>
      </c>
      <c r="BS447" s="5" t="s">
        <v>108</v>
      </c>
      <c r="BT447" s="5" t="s">
        <v>108</v>
      </c>
      <c r="BU447" s="5" t="s">
        <v>3883</v>
      </c>
      <c r="BV447" s="5" t="s">
        <v>108</v>
      </c>
      <c r="BW447" s="5" t="s">
        <v>1528</v>
      </c>
      <c r="BX447" s="5" t="s">
        <v>122</v>
      </c>
      <c r="BY447" s="10" t="s">
        <v>108</v>
      </c>
      <c r="BZ447" s="10" t="s">
        <v>108</v>
      </c>
      <c r="CA447" s="5" t="s">
        <v>108</v>
      </c>
      <c r="CB447" s="5" t="s">
        <v>108</v>
      </c>
      <c r="CC447" s="5" t="s">
        <v>108</v>
      </c>
      <c r="CD447" s="5" t="s">
        <v>108</v>
      </c>
      <c r="CE447" s="5" t="s">
        <v>108</v>
      </c>
      <c r="CF447" s="5" t="s">
        <v>108</v>
      </c>
      <c r="CG447" s="5" t="s">
        <v>108</v>
      </c>
      <c r="CH447" s="5" t="s">
        <v>108</v>
      </c>
      <c r="CI447" s="5" t="s">
        <v>108</v>
      </c>
      <c r="CJ447" s="5" t="s">
        <v>108</v>
      </c>
      <c r="CK447" s="5" t="s">
        <v>108</v>
      </c>
      <c r="CL447" s="5" t="s">
        <v>108</v>
      </c>
      <c r="CM447" s="5" t="s">
        <v>108</v>
      </c>
      <c r="CN447" s="5" t="s">
        <v>108</v>
      </c>
      <c r="CO447" s="5" t="s">
        <v>108</v>
      </c>
      <c r="CP447" s="5" t="s">
        <v>108</v>
      </c>
      <c r="CQ447" s="5" t="s">
        <v>108</v>
      </c>
      <c r="CR447" s="5" t="s">
        <v>108</v>
      </c>
      <c r="CS447" s="5" t="s">
        <v>108</v>
      </c>
      <c r="CT447" s="26" t="s">
        <v>3884</v>
      </c>
      <c r="CU447" s="5" t="s">
        <v>121</v>
      </c>
      <c r="CV447" s="5" t="s">
        <v>108</v>
      </c>
      <c r="CW447" s="5" t="s">
        <v>108</v>
      </c>
      <c r="CX447" s="5" t="s">
        <v>108</v>
      </c>
      <c r="CY447" s="13" t="s">
        <v>3885</v>
      </c>
      <c r="CZ447" s="6"/>
      <c r="DA447" s="6"/>
      <c r="DB447" s="6"/>
      <c r="DC447" s="6"/>
      <c r="DD447" s="6"/>
      <c r="DE447" s="6"/>
      <c r="DF447" s="6"/>
      <c r="DG447" s="6"/>
      <c r="DH447" s="6"/>
      <c r="DI447" s="6"/>
    </row>
    <row r="448">
      <c r="A448" s="5" t="s">
        <v>103</v>
      </c>
      <c r="B448" s="5" t="s">
        <v>3472</v>
      </c>
      <c r="C448" s="5" t="s">
        <v>3855</v>
      </c>
      <c r="D448" s="5">
        <v>67540.0</v>
      </c>
      <c r="E448" s="5" t="s">
        <v>3515</v>
      </c>
      <c r="F448" s="5">
        <v>2014.0</v>
      </c>
      <c r="G448" s="5" t="s">
        <v>316</v>
      </c>
      <c r="H448" s="5">
        <v>15.0</v>
      </c>
      <c r="I448" s="5" t="s">
        <v>217</v>
      </c>
      <c r="J448" s="5" t="s">
        <v>127</v>
      </c>
      <c r="K448" s="5" t="s">
        <v>628</v>
      </c>
      <c r="L448" s="5" t="s">
        <v>108</v>
      </c>
      <c r="M448" s="5" t="s">
        <v>375</v>
      </c>
      <c r="N448" s="5">
        <v>1.0</v>
      </c>
      <c r="O448" s="26" t="s">
        <v>3886</v>
      </c>
      <c r="P448" s="5" t="s">
        <v>3887</v>
      </c>
      <c r="Q448" s="5" t="s">
        <v>1104</v>
      </c>
      <c r="R448" s="5" t="s">
        <v>3888</v>
      </c>
      <c r="S448" s="5" t="s">
        <v>3865</v>
      </c>
      <c r="T448" s="5" t="s">
        <v>108</v>
      </c>
      <c r="U448" s="5" t="s">
        <v>108</v>
      </c>
      <c r="V448" s="5" t="s">
        <v>108</v>
      </c>
      <c r="W448" s="5" t="s">
        <v>108</v>
      </c>
      <c r="X448" s="5">
        <v>1300.0</v>
      </c>
      <c r="Y448" s="5" t="s">
        <v>193</v>
      </c>
      <c r="Z448" s="5" t="s">
        <v>170</v>
      </c>
      <c r="AA448" s="5" t="s">
        <v>223</v>
      </c>
      <c r="AB448" s="5">
        <v>15.0</v>
      </c>
      <c r="AC448" s="5" t="s">
        <v>432</v>
      </c>
      <c r="AD448" s="5" t="s">
        <v>406</v>
      </c>
      <c r="AE448" s="5" t="s">
        <v>108</v>
      </c>
      <c r="AF448" s="5" t="s">
        <v>108</v>
      </c>
      <c r="AG448" s="5" t="s">
        <v>108</v>
      </c>
      <c r="AH448" s="5" t="s">
        <v>108</v>
      </c>
      <c r="AI448" s="15" t="s">
        <v>108</v>
      </c>
      <c r="AJ448" s="15" t="s">
        <v>108</v>
      </c>
      <c r="AK448" s="15" t="s">
        <v>108</v>
      </c>
      <c r="AL448" s="15" t="s">
        <v>108</v>
      </c>
      <c r="AM448" s="15" t="s">
        <v>108</v>
      </c>
      <c r="AN448" s="15" t="s">
        <v>108</v>
      </c>
      <c r="AO448" s="15" t="s">
        <v>108</v>
      </c>
      <c r="AP448" s="15" t="s">
        <v>108</v>
      </c>
      <c r="AQ448" s="15" t="s">
        <v>108</v>
      </c>
      <c r="AR448" s="15" t="s">
        <v>108</v>
      </c>
      <c r="AS448" s="15" t="s">
        <v>108</v>
      </c>
      <c r="AT448" s="15" t="s">
        <v>108</v>
      </c>
      <c r="AU448" s="15" t="s">
        <v>108</v>
      </c>
      <c r="AV448" s="15" t="s">
        <v>108</v>
      </c>
      <c r="AW448" s="15" t="s">
        <v>108</v>
      </c>
      <c r="AX448" s="5" t="s">
        <v>108</v>
      </c>
      <c r="AY448" s="5" t="s">
        <v>108</v>
      </c>
      <c r="AZ448" s="15" t="s">
        <v>108</v>
      </c>
      <c r="BA448" s="15" t="s">
        <v>108</v>
      </c>
      <c r="BB448" s="15" t="s">
        <v>108</v>
      </c>
      <c r="BC448" s="15" t="s">
        <v>108</v>
      </c>
      <c r="BD448" s="15" t="s">
        <v>108</v>
      </c>
      <c r="BE448" s="5" t="s">
        <v>108</v>
      </c>
      <c r="BF448" s="5" t="s">
        <v>108</v>
      </c>
      <c r="BG448" s="5" t="s">
        <v>108</v>
      </c>
      <c r="BH448" s="5" t="s">
        <v>108</v>
      </c>
      <c r="BI448" s="15" t="s">
        <v>108</v>
      </c>
      <c r="BJ448" s="15" t="s">
        <v>108</v>
      </c>
      <c r="BK448" s="15" t="s">
        <v>108</v>
      </c>
      <c r="BL448" s="15" t="s">
        <v>108</v>
      </c>
      <c r="BM448" s="15" t="s">
        <v>108</v>
      </c>
      <c r="BN448" s="15" t="s">
        <v>108</v>
      </c>
      <c r="BO448" s="15" t="s">
        <v>108</v>
      </c>
      <c r="BP448" s="15" t="s">
        <v>108</v>
      </c>
      <c r="BQ448" s="15" t="s">
        <v>108</v>
      </c>
      <c r="BR448" s="15" t="s">
        <v>108</v>
      </c>
      <c r="BS448" s="15" t="s">
        <v>108</v>
      </c>
      <c r="BT448" s="15" t="s">
        <v>108</v>
      </c>
      <c r="BU448" s="5" t="s">
        <v>1569</v>
      </c>
      <c r="BV448" s="5" t="s">
        <v>108</v>
      </c>
      <c r="BW448" s="5" t="s">
        <v>108</v>
      </c>
      <c r="BX448" s="5" t="s">
        <v>108</v>
      </c>
      <c r="BY448" s="10" t="s">
        <v>108</v>
      </c>
      <c r="BZ448" s="10" t="s">
        <v>108</v>
      </c>
      <c r="CA448" s="5" t="s">
        <v>108</v>
      </c>
      <c r="CB448" s="5" t="s">
        <v>108</v>
      </c>
      <c r="CC448" s="5" t="s">
        <v>108</v>
      </c>
      <c r="CD448" s="5" t="s">
        <v>108</v>
      </c>
      <c r="CE448" s="5" t="s">
        <v>108</v>
      </c>
      <c r="CF448" s="5" t="s">
        <v>108</v>
      </c>
      <c r="CG448" s="5" t="s">
        <v>108</v>
      </c>
      <c r="CH448" s="5" t="s">
        <v>108</v>
      </c>
      <c r="CI448" s="5" t="s">
        <v>108</v>
      </c>
      <c r="CJ448" s="5" t="s">
        <v>108</v>
      </c>
      <c r="CK448" s="5" t="s">
        <v>108</v>
      </c>
      <c r="CL448" s="5" t="s">
        <v>108</v>
      </c>
      <c r="CM448" s="5" t="s">
        <v>108</v>
      </c>
      <c r="CN448" s="5" t="s">
        <v>108</v>
      </c>
      <c r="CO448" s="5" t="s">
        <v>108</v>
      </c>
      <c r="CP448" s="5" t="s">
        <v>108</v>
      </c>
      <c r="CQ448" s="5" t="s">
        <v>108</v>
      </c>
      <c r="CR448" s="5" t="s">
        <v>108</v>
      </c>
      <c r="CS448" s="5" t="s">
        <v>3889</v>
      </c>
      <c r="CT448" s="26" t="s">
        <v>3890</v>
      </c>
      <c r="CU448" s="5" t="s">
        <v>108</v>
      </c>
      <c r="CV448" s="5" t="s">
        <v>108</v>
      </c>
      <c r="CW448" s="5" t="s">
        <v>108</v>
      </c>
      <c r="CX448" s="5" t="s">
        <v>108</v>
      </c>
      <c r="CY448" s="13" t="s">
        <v>3891</v>
      </c>
      <c r="CZ448" s="6"/>
      <c r="DA448" s="6"/>
      <c r="DB448" s="6"/>
      <c r="DC448" s="6"/>
      <c r="DD448" s="6"/>
      <c r="DE448" s="6"/>
      <c r="DF448" s="6"/>
      <c r="DG448" s="6"/>
      <c r="DH448" s="6"/>
      <c r="DI448" s="6"/>
    </row>
    <row r="449">
      <c r="A449" s="5" t="s">
        <v>103</v>
      </c>
      <c r="B449" s="5" t="s">
        <v>3472</v>
      </c>
      <c r="C449" s="5" t="s">
        <v>3855</v>
      </c>
      <c r="D449" s="5">
        <v>47026.0</v>
      </c>
      <c r="E449" s="5" t="s">
        <v>3474</v>
      </c>
      <c r="F449" s="5">
        <v>2014.0</v>
      </c>
      <c r="G449" s="5" t="s">
        <v>244</v>
      </c>
      <c r="H449" s="5">
        <v>8.0</v>
      </c>
      <c r="I449" s="5" t="s">
        <v>139</v>
      </c>
      <c r="J449" s="5" t="s">
        <v>127</v>
      </c>
      <c r="K449" s="5" t="s">
        <v>628</v>
      </c>
      <c r="L449" s="5" t="s">
        <v>108</v>
      </c>
      <c r="M449" s="5" t="s">
        <v>375</v>
      </c>
      <c r="N449" s="5">
        <v>1.0</v>
      </c>
      <c r="O449" s="26" t="s">
        <v>3892</v>
      </c>
      <c r="P449" s="26" t="s">
        <v>3893</v>
      </c>
      <c r="Q449" s="5" t="s">
        <v>1104</v>
      </c>
      <c r="R449" s="5" t="s">
        <v>3875</v>
      </c>
      <c r="S449" s="5" t="s">
        <v>3865</v>
      </c>
      <c r="T449" s="5" t="s">
        <v>108</v>
      </c>
      <c r="U449" s="5" t="s">
        <v>108</v>
      </c>
      <c r="V449" s="5" t="s">
        <v>108</v>
      </c>
      <c r="W449" s="5" t="s">
        <v>108</v>
      </c>
      <c r="X449" s="5">
        <v>2000.0</v>
      </c>
      <c r="Y449" s="5">
        <v>45.0</v>
      </c>
      <c r="Z449" s="5" t="s">
        <v>170</v>
      </c>
      <c r="AA449" s="5" t="s">
        <v>286</v>
      </c>
      <c r="AB449" s="5">
        <v>96.0</v>
      </c>
      <c r="AC449" s="5" t="s">
        <v>432</v>
      </c>
      <c r="AD449" s="5" t="s">
        <v>108</v>
      </c>
      <c r="AE449" s="5" t="s">
        <v>108</v>
      </c>
      <c r="AF449" s="5" t="s">
        <v>108</v>
      </c>
      <c r="AG449" s="5" t="s">
        <v>108</v>
      </c>
      <c r="AH449" s="5">
        <v>240.0</v>
      </c>
      <c r="AI449" s="28">
        <f t="shared" ref="AI449:AI454" si="117">CONVERT(AJ449, "ft", "m")</f>
        <v>30.48</v>
      </c>
      <c r="AJ449" s="22">
        <v>100.0</v>
      </c>
      <c r="AK449" s="24">
        <f t="shared" ref="AK449:AK454" si="118">CONVERT(AJ449, "ft", "yd")</f>
        <v>33.33333333</v>
      </c>
      <c r="AL449" s="5" t="s">
        <v>108</v>
      </c>
      <c r="AM449" s="5">
        <v>1.0</v>
      </c>
      <c r="AN449" s="5" t="s">
        <v>108</v>
      </c>
      <c r="AO449" s="5" t="s">
        <v>108</v>
      </c>
      <c r="AP449" s="5" t="s">
        <v>108</v>
      </c>
      <c r="AQ449" s="5" t="s">
        <v>108</v>
      </c>
      <c r="AR449" s="5" t="s">
        <v>108</v>
      </c>
      <c r="AS449" s="5" t="s">
        <v>108</v>
      </c>
      <c r="AT449" s="5" t="s">
        <v>108</v>
      </c>
      <c r="AU449" s="5" t="s">
        <v>108</v>
      </c>
      <c r="AV449" s="5" t="s">
        <v>108</v>
      </c>
      <c r="AW449" s="5" t="s">
        <v>108</v>
      </c>
      <c r="AX449" s="5" t="s">
        <v>108</v>
      </c>
      <c r="AY449" s="5" t="s">
        <v>108</v>
      </c>
      <c r="AZ449" s="5" t="s">
        <v>108</v>
      </c>
      <c r="BA449" s="5" t="s">
        <v>108</v>
      </c>
      <c r="BB449" s="5" t="s">
        <v>108</v>
      </c>
      <c r="BC449" s="5" t="s">
        <v>108</v>
      </c>
      <c r="BD449" s="5" t="s">
        <v>108</v>
      </c>
      <c r="BE449" s="5" t="s">
        <v>108</v>
      </c>
      <c r="BF449" s="5" t="s">
        <v>108</v>
      </c>
      <c r="BG449" s="5" t="s">
        <v>108</v>
      </c>
      <c r="BH449" s="5" t="s">
        <v>108</v>
      </c>
      <c r="BI449" s="5" t="s">
        <v>108</v>
      </c>
      <c r="BJ449" s="5" t="s">
        <v>108</v>
      </c>
      <c r="BK449" s="5" t="s">
        <v>108</v>
      </c>
      <c r="BL449" s="5" t="s">
        <v>108</v>
      </c>
      <c r="BM449" s="5" t="s">
        <v>108</v>
      </c>
      <c r="BN449" s="5" t="s">
        <v>108</v>
      </c>
      <c r="BO449" s="5" t="s">
        <v>108</v>
      </c>
      <c r="BP449" s="5" t="s">
        <v>108</v>
      </c>
      <c r="BQ449" s="5" t="s">
        <v>108</v>
      </c>
      <c r="BR449" s="5" t="s">
        <v>108</v>
      </c>
      <c r="BS449" s="5" t="s">
        <v>108</v>
      </c>
      <c r="BT449" s="5" t="s">
        <v>108</v>
      </c>
      <c r="BU449" s="5" t="s">
        <v>3894</v>
      </c>
      <c r="BV449" s="5" t="s">
        <v>108</v>
      </c>
      <c r="BW449" s="5" t="s">
        <v>1528</v>
      </c>
      <c r="BX449" s="5" t="s">
        <v>108</v>
      </c>
      <c r="BY449" s="10" t="s">
        <v>108</v>
      </c>
      <c r="BZ449" s="10" t="s">
        <v>108</v>
      </c>
      <c r="CA449" s="5" t="s">
        <v>1049</v>
      </c>
      <c r="CB449" s="5" t="s">
        <v>108</v>
      </c>
      <c r="CC449" s="5" t="s">
        <v>108</v>
      </c>
      <c r="CD449" s="5" t="s">
        <v>108</v>
      </c>
      <c r="CE449" s="5" t="s">
        <v>108</v>
      </c>
      <c r="CF449" s="5" t="s">
        <v>108</v>
      </c>
      <c r="CG449" s="5" t="s">
        <v>108</v>
      </c>
      <c r="CH449" s="5" t="s">
        <v>108</v>
      </c>
      <c r="CI449" s="5" t="s">
        <v>108</v>
      </c>
      <c r="CJ449" s="5" t="s">
        <v>108</v>
      </c>
      <c r="CK449" s="5" t="s">
        <v>108</v>
      </c>
      <c r="CL449" s="5" t="s">
        <v>108</v>
      </c>
      <c r="CM449" s="5" t="s">
        <v>108</v>
      </c>
      <c r="CN449" s="5" t="s">
        <v>108</v>
      </c>
      <c r="CO449" s="5" t="s">
        <v>108</v>
      </c>
      <c r="CP449" s="5" t="s">
        <v>108</v>
      </c>
      <c r="CQ449" s="5" t="s">
        <v>108</v>
      </c>
      <c r="CR449" s="5" t="s">
        <v>108</v>
      </c>
      <c r="CS449" s="5" t="s">
        <v>108</v>
      </c>
      <c r="CT449" s="26" t="s">
        <v>3895</v>
      </c>
      <c r="CU449" s="5" t="s">
        <v>108</v>
      </c>
      <c r="CV449" s="5" t="s">
        <v>108</v>
      </c>
      <c r="CW449" s="5" t="s">
        <v>108</v>
      </c>
      <c r="CX449" s="5" t="s">
        <v>108</v>
      </c>
      <c r="CY449" s="13" t="s">
        <v>3896</v>
      </c>
      <c r="CZ449" s="6"/>
      <c r="DA449" s="6"/>
      <c r="DB449" s="6"/>
      <c r="DC449" s="6"/>
      <c r="DD449" s="6"/>
      <c r="DE449" s="6"/>
      <c r="DF449" s="6"/>
      <c r="DG449" s="6"/>
      <c r="DH449" s="6"/>
      <c r="DI449" s="6"/>
    </row>
    <row r="450">
      <c r="A450" s="5" t="s">
        <v>103</v>
      </c>
      <c r="B450" s="5" t="s">
        <v>3472</v>
      </c>
      <c r="C450" s="5" t="s">
        <v>3855</v>
      </c>
      <c r="D450" s="5">
        <v>49906.0</v>
      </c>
      <c r="E450" s="5" t="s">
        <v>3474</v>
      </c>
      <c r="F450" s="5">
        <v>2015.0</v>
      </c>
      <c r="G450" s="5" t="s">
        <v>138</v>
      </c>
      <c r="H450" s="5">
        <v>24.0</v>
      </c>
      <c r="I450" s="5" t="s">
        <v>139</v>
      </c>
      <c r="J450" s="5" t="s">
        <v>127</v>
      </c>
      <c r="K450" s="5" t="s">
        <v>328</v>
      </c>
      <c r="L450" s="5" t="s">
        <v>202</v>
      </c>
      <c r="M450" s="5" t="s">
        <v>108</v>
      </c>
      <c r="N450" s="5">
        <v>1.0</v>
      </c>
      <c r="O450" s="26" t="s">
        <v>3897</v>
      </c>
      <c r="P450" s="5" t="s">
        <v>3898</v>
      </c>
      <c r="Q450" s="5" t="s">
        <v>3899</v>
      </c>
      <c r="R450" s="5" t="s">
        <v>3900</v>
      </c>
      <c r="S450" s="5" t="s">
        <v>3865</v>
      </c>
      <c r="T450" s="5">
        <v>35.310723</v>
      </c>
      <c r="U450" s="5">
        <v>-80.043258</v>
      </c>
      <c r="V450" s="6"/>
      <c r="W450" s="5">
        <v>554.0</v>
      </c>
      <c r="X450" s="5">
        <v>1000.0</v>
      </c>
      <c r="Y450" s="5" t="s">
        <v>108</v>
      </c>
      <c r="Z450" s="5" t="s">
        <v>108</v>
      </c>
      <c r="AA450" s="5" t="s">
        <v>159</v>
      </c>
      <c r="AB450" s="5">
        <v>4.0</v>
      </c>
      <c r="AC450" s="5" t="s">
        <v>466</v>
      </c>
      <c r="AD450" s="5" t="s">
        <v>406</v>
      </c>
      <c r="AE450" s="5" t="s">
        <v>108</v>
      </c>
      <c r="AF450" s="5" t="s">
        <v>108</v>
      </c>
      <c r="AG450" s="5" t="s">
        <v>108</v>
      </c>
      <c r="AH450" s="6">
        <f>30+15+15</f>
        <v>60</v>
      </c>
      <c r="AI450" s="28">
        <f t="shared" si="117"/>
        <v>198.12</v>
      </c>
      <c r="AJ450" s="22">
        <v>650.0</v>
      </c>
      <c r="AK450" s="24">
        <f t="shared" si="118"/>
        <v>216.6666667</v>
      </c>
      <c r="AL450" s="5" t="s">
        <v>108</v>
      </c>
      <c r="AM450" s="5" t="s">
        <v>108</v>
      </c>
      <c r="AN450" s="5" t="s">
        <v>108</v>
      </c>
      <c r="AO450" s="5" t="s">
        <v>108</v>
      </c>
      <c r="AP450" s="5" t="s">
        <v>108</v>
      </c>
      <c r="AQ450" s="5" t="s">
        <v>108</v>
      </c>
      <c r="AR450" s="5" t="s">
        <v>108</v>
      </c>
      <c r="AS450" s="5" t="s">
        <v>108</v>
      </c>
      <c r="AT450" s="5" t="s">
        <v>108</v>
      </c>
      <c r="AU450" s="5" t="s">
        <v>108</v>
      </c>
      <c r="AV450" s="5" t="s">
        <v>108</v>
      </c>
      <c r="AW450" s="5" t="s">
        <v>108</v>
      </c>
      <c r="AX450" s="5" t="s">
        <v>108</v>
      </c>
      <c r="AY450" s="5" t="s">
        <v>108</v>
      </c>
      <c r="AZ450" s="5" t="s">
        <v>108</v>
      </c>
      <c r="BA450" s="5" t="s">
        <v>108</v>
      </c>
      <c r="BB450" s="5" t="s">
        <v>108</v>
      </c>
      <c r="BC450" s="5" t="s">
        <v>108</v>
      </c>
      <c r="BD450" s="5" t="s">
        <v>108</v>
      </c>
      <c r="BE450" s="5" t="s">
        <v>108</v>
      </c>
      <c r="BF450" s="5" t="s">
        <v>108</v>
      </c>
      <c r="BG450" s="5" t="s">
        <v>108</v>
      </c>
      <c r="BH450" s="5" t="s">
        <v>108</v>
      </c>
      <c r="BI450" s="5" t="s">
        <v>108</v>
      </c>
      <c r="BJ450" s="5" t="s">
        <v>108</v>
      </c>
      <c r="BK450" s="5" t="s">
        <v>108</v>
      </c>
      <c r="BL450" s="5" t="s">
        <v>108</v>
      </c>
      <c r="BM450" s="5" t="s">
        <v>108</v>
      </c>
      <c r="BN450" s="5" t="s">
        <v>108</v>
      </c>
      <c r="BO450" s="5" t="s">
        <v>108</v>
      </c>
      <c r="BP450" s="5" t="s">
        <v>108</v>
      </c>
      <c r="BQ450" s="5" t="s">
        <v>108</v>
      </c>
      <c r="BR450" s="5" t="s">
        <v>108</v>
      </c>
      <c r="BS450" s="5" t="s">
        <v>108</v>
      </c>
      <c r="BT450" s="5" t="s">
        <v>108</v>
      </c>
      <c r="BU450" s="5" t="s">
        <v>108</v>
      </c>
      <c r="BV450" s="5" t="s">
        <v>108</v>
      </c>
      <c r="BW450" s="5" t="s">
        <v>108</v>
      </c>
      <c r="BX450" s="5" t="s">
        <v>108</v>
      </c>
      <c r="BY450" s="10" t="s">
        <v>108</v>
      </c>
      <c r="BZ450" s="10" t="s">
        <v>108</v>
      </c>
      <c r="CA450" s="5" t="s">
        <v>3901</v>
      </c>
      <c r="CB450" s="5" t="s">
        <v>121</v>
      </c>
      <c r="CC450" s="5" t="s">
        <v>3902</v>
      </c>
      <c r="CD450" s="5" t="s">
        <v>108</v>
      </c>
      <c r="CE450" s="5" t="s">
        <v>108</v>
      </c>
      <c r="CF450" s="5" t="s">
        <v>108</v>
      </c>
      <c r="CG450" s="5" t="s">
        <v>108</v>
      </c>
      <c r="CH450" s="5" t="s">
        <v>108</v>
      </c>
      <c r="CI450" s="5" t="s">
        <v>108</v>
      </c>
      <c r="CJ450" s="5" t="s">
        <v>108</v>
      </c>
      <c r="CK450" s="5" t="s">
        <v>108</v>
      </c>
      <c r="CL450" s="5" t="s">
        <v>108</v>
      </c>
      <c r="CM450" s="5" t="s">
        <v>108</v>
      </c>
      <c r="CN450" s="5" t="s">
        <v>108</v>
      </c>
      <c r="CO450" s="5" t="s">
        <v>108</v>
      </c>
      <c r="CP450" s="5" t="s">
        <v>108</v>
      </c>
      <c r="CQ450" s="5" t="s">
        <v>108</v>
      </c>
      <c r="CR450" s="5" t="s">
        <v>108</v>
      </c>
      <c r="CS450" s="5" t="s">
        <v>108</v>
      </c>
      <c r="CT450" s="26" t="s">
        <v>3903</v>
      </c>
      <c r="CU450" s="5" t="s">
        <v>121</v>
      </c>
      <c r="CV450" s="5" t="s">
        <v>108</v>
      </c>
      <c r="CW450" s="5" t="s">
        <v>108</v>
      </c>
      <c r="CX450" s="5" t="s">
        <v>108</v>
      </c>
      <c r="CY450" s="13" t="s">
        <v>3904</v>
      </c>
      <c r="CZ450" s="6"/>
      <c r="DA450" s="6"/>
      <c r="DB450" s="6"/>
      <c r="DC450" s="6"/>
      <c r="DD450" s="6"/>
      <c r="DE450" s="6"/>
      <c r="DF450" s="6"/>
      <c r="DG450" s="6"/>
      <c r="DH450" s="6"/>
      <c r="DI450" s="6"/>
    </row>
    <row r="451">
      <c r="A451" s="5" t="s">
        <v>103</v>
      </c>
      <c r="B451" s="5" t="s">
        <v>3472</v>
      </c>
      <c r="C451" s="5" t="s">
        <v>3855</v>
      </c>
      <c r="D451" s="5">
        <v>50074.0</v>
      </c>
      <c r="E451" s="5" t="s">
        <v>3474</v>
      </c>
      <c r="F451" s="5">
        <v>2015.0</v>
      </c>
      <c r="G451" s="5" t="s">
        <v>497</v>
      </c>
      <c r="H451" s="5">
        <v>25.0</v>
      </c>
      <c r="I451" s="5" t="s">
        <v>139</v>
      </c>
      <c r="J451" s="5" t="s">
        <v>127</v>
      </c>
      <c r="K451" s="5" t="s">
        <v>628</v>
      </c>
      <c r="L451" s="5" t="s">
        <v>202</v>
      </c>
      <c r="M451" s="5" t="s">
        <v>2500</v>
      </c>
      <c r="N451" s="5">
        <v>2.0</v>
      </c>
      <c r="O451" s="26" t="s">
        <v>3905</v>
      </c>
      <c r="P451" s="5" t="s">
        <v>108</v>
      </c>
      <c r="Q451" s="5" t="s">
        <v>3906</v>
      </c>
      <c r="R451" s="5" t="s">
        <v>108</v>
      </c>
      <c r="S451" s="5" t="s">
        <v>3865</v>
      </c>
      <c r="T451" s="5" t="s">
        <v>108</v>
      </c>
      <c r="U451" s="5" t="s">
        <v>108</v>
      </c>
      <c r="V451" s="5" t="s">
        <v>108</v>
      </c>
      <c r="W451" s="5" t="s">
        <v>108</v>
      </c>
      <c r="X451" s="5">
        <v>230.0</v>
      </c>
      <c r="Y451" s="5">
        <v>50.0</v>
      </c>
      <c r="Z451" s="5" t="s">
        <v>264</v>
      </c>
      <c r="AA451" s="5" t="s">
        <v>144</v>
      </c>
      <c r="AB451" s="5">
        <v>94.0</v>
      </c>
      <c r="AC451" s="5" t="s">
        <v>3907</v>
      </c>
      <c r="AD451" s="5" t="s">
        <v>502</v>
      </c>
      <c r="AE451" s="5" t="s">
        <v>108</v>
      </c>
      <c r="AF451" s="5" t="s">
        <v>108</v>
      </c>
      <c r="AG451" s="5" t="s">
        <v>108</v>
      </c>
      <c r="AH451" s="5">
        <v>45.0</v>
      </c>
      <c r="AI451" s="28">
        <f t="shared" si="117"/>
        <v>12.192</v>
      </c>
      <c r="AJ451" s="22">
        <v>40.0</v>
      </c>
      <c r="AK451" s="24">
        <f t="shared" si="118"/>
        <v>13.33333333</v>
      </c>
      <c r="AL451" s="5" t="s">
        <v>108</v>
      </c>
      <c r="AM451" s="5" t="s">
        <v>108</v>
      </c>
      <c r="AN451" s="5" t="s">
        <v>108</v>
      </c>
      <c r="AO451" s="5" t="s">
        <v>108</v>
      </c>
      <c r="AP451" s="5" t="s">
        <v>108</v>
      </c>
      <c r="AQ451" s="5" t="s">
        <v>108</v>
      </c>
      <c r="AR451" s="5" t="s">
        <v>108</v>
      </c>
      <c r="AS451" s="5" t="s">
        <v>108</v>
      </c>
      <c r="AT451" s="5" t="s">
        <v>108</v>
      </c>
      <c r="AU451" s="5" t="s">
        <v>108</v>
      </c>
      <c r="AV451" s="5" t="s">
        <v>108</v>
      </c>
      <c r="AW451" s="5" t="s">
        <v>108</v>
      </c>
      <c r="AX451" s="5" t="s">
        <v>108</v>
      </c>
      <c r="AY451" s="5" t="s">
        <v>108</v>
      </c>
      <c r="AZ451" s="5" t="s">
        <v>108</v>
      </c>
      <c r="BA451" s="5" t="s">
        <v>108</v>
      </c>
      <c r="BB451" s="5" t="s">
        <v>108</v>
      </c>
      <c r="BC451" s="5" t="s">
        <v>108</v>
      </c>
      <c r="BD451" s="5" t="s">
        <v>108</v>
      </c>
      <c r="BE451" s="5" t="s">
        <v>108</v>
      </c>
      <c r="BF451" s="5" t="s">
        <v>108</v>
      </c>
      <c r="BG451" s="5" t="s">
        <v>108</v>
      </c>
      <c r="BH451" s="5" t="s">
        <v>108</v>
      </c>
      <c r="BI451" s="5" t="s">
        <v>108</v>
      </c>
      <c r="BJ451" s="5" t="s">
        <v>108</v>
      </c>
      <c r="BK451" s="5" t="s">
        <v>108</v>
      </c>
      <c r="BL451" s="5" t="s">
        <v>108</v>
      </c>
      <c r="BM451" s="5" t="s">
        <v>108</v>
      </c>
      <c r="BN451" s="5" t="s">
        <v>108</v>
      </c>
      <c r="BO451" s="5" t="s">
        <v>108</v>
      </c>
      <c r="BP451" s="5" t="s">
        <v>108</v>
      </c>
      <c r="BQ451" s="5" t="s">
        <v>108</v>
      </c>
      <c r="BR451" s="5" t="s">
        <v>108</v>
      </c>
      <c r="BS451" s="5" t="s">
        <v>108</v>
      </c>
      <c r="BT451" s="5" t="s">
        <v>108</v>
      </c>
      <c r="BU451" s="5" t="s">
        <v>2089</v>
      </c>
      <c r="BV451" s="5" t="s">
        <v>108</v>
      </c>
      <c r="BW451" s="5" t="s">
        <v>108</v>
      </c>
      <c r="BX451" s="5" t="s">
        <v>108</v>
      </c>
      <c r="BY451" s="10" t="s">
        <v>108</v>
      </c>
      <c r="BZ451" s="10" t="s">
        <v>108</v>
      </c>
      <c r="CA451" s="5" t="s">
        <v>3908</v>
      </c>
      <c r="CB451" s="5" t="s">
        <v>108</v>
      </c>
      <c r="CC451" s="5" t="s">
        <v>108</v>
      </c>
      <c r="CD451" s="5" t="s">
        <v>108</v>
      </c>
      <c r="CE451" s="5" t="s">
        <v>108</v>
      </c>
      <c r="CF451" s="5" t="s">
        <v>108</v>
      </c>
      <c r="CG451" s="5" t="s">
        <v>108</v>
      </c>
      <c r="CH451" s="5" t="s">
        <v>108</v>
      </c>
      <c r="CI451" s="5" t="s">
        <v>108</v>
      </c>
      <c r="CJ451" s="5" t="s">
        <v>108</v>
      </c>
      <c r="CK451" s="5" t="s">
        <v>108</v>
      </c>
      <c r="CL451" s="5" t="s">
        <v>108</v>
      </c>
      <c r="CM451" s="5" t="s">
        <v>108</v>
      </c>
      <c r="CN451" s="5" t="s">
        <v>108</v>
      </c>
      <c r="CO451" s="5" t="s">
        <v>108</v>
      </c>
      <c r="CP451" s="5" t="s">
        <v>108</v>
      </c>
      <c r="CQ451" s="5" t="s">
        <v>108</v>
      </c>
      <c r="CR451" s="5" t="s">
        <v>108</v>
      </c>
      <c r="CS451" s="5" t="s">
        <v>3909</v>
      </c>
      <c r="CT451" s="26" t="s">
        <v>3910</v>
      </c>
      <c r="CU451" s="5" t="s">
        <v>108</v>
      </c>
      <c r="CV451" s="5" t="s">
        <v>108</v>
      </c>
      <c r="CW451" s="5" t="s">
        <v>108</v>
      </c>
      <c r="CX451" s="5" t="s">
        <v>108</v>
      </c>
      <c r="CY451" s="13" t="s">
        <v>3911</v>
      </c>
      <c r="CZ451" s="6"/>
      <c r="DA451" s="6"/>
      <c r="DB451" s="6"/>
      <c r="DC451" s="6"/>
      <c r="DD451" s="6"/>
      <c r="DE451" s="6"/>
      <c r="DF451" s="6"/>
      <c r="DG451" s="6"/>
      <c r="DH451" s="6"/>
      <c r="DI451" s="6"/>
    </row>
    <row r="452">
      <c r="A452" s="5" t="s">
        <v>103</v>
      </c>
      <c r="B452" s="5" t="s">
        <v>3472</v>
      </c>
      <c r="C452" s="5" t="s">
        <v>3855</v>
      </c>
      <c r="D452" s="5">
        <v>65677.0</v>
      </c>
      <c r="E452" s="5" t="s">
        <v>390</v>
      </c>
      <c r="F452" s="5">
        <v>2020.0</v>
      </c>
      <c r="G452" s="5" t="s">
        <v>166</v>
      </c>
      <c r="H452" s="5">
        <v>18.0</v>
      </c>
      <c r="I452" s="5" t="s">
        <v>153</v>
      </c>
      <c r="J452" s="5" t="s">
        <v>110</v>
      </c>
      <c r="K452" s="5" t="s">
        <v>111</v>
      </c>
      <c r="L452" s="5" t="s">
        <v>108</v>
      </c>
      <c r="M452" s="5" t="s">
        <v>218</v>
      </c>
      <c r="N452" s="5">
        <v>1.0</v>
      </c>
      <c r="O452" s="26" t="s">
        <v>3912</v>
      </c>
      <c r="P452" s="5" t="s">
        <v>3913</v>
      </c>
      <c r="Q452" s="5" t="s">
        <v>3899</v>
      </c>
      <c r="R452" s="5" t="s">
        <v>3914</v>
      </c>
      <c r="S452" s="5" t="s">
        <v>3865</v>
      </c>
      <c r="T452" s="5">
        <v>35.233917</v>
      </c>
      <c r="U452" s="5">
        <v>-79.989859</v>
      </c>
      <c r="V452" s="6"/>
      <c r="W452" s="5">
        <v>444.0</v>
      </c>
      <c r="X452" s="5">
        <v>1200.0</v>
      </c>
      <c r="Y452" s="5">
        <v>73.0</v>
      </c>
      <c r="Z452" s="5" t="s">
        <v>170</v>
      </c>
      <c r="AA452" s="5" t="s">
        <v>223</v>
      </c>
      <c r="AB452" s="5">
        <v>8.0</v>
      </c>
      <c r="AC452" s="5" t="s">
        <v>3915</v>
      </c>
      <c r="AD452" s="5" t="s">
        <v>108</v>
      </c>
      <c r="AE452" s="5" t="s">
        <v>108</v>
      </c>
      <c r="AF452" s="5" t="s">
        <v>108</v>
      </c>
      <c r="AG452" s="5" t="s">
        <v>108</v>
      </c>
      <c r="AH452" s="5">
        <f>5.5/60</f>
        <v>0.09166666667</v>
      </c>
      <c r="AI452" s="28">
        <f t="shared" si="117"/>
        <v>60.96</v>
      </c>
      <c r="AJ452" s="22">
        <v>200.0</v>
      </c>
      <c r="AK452" s="24">
        <f t="shared" si="118"/>
        <v>66.66666667</v>
      </c>
      <c r="AL452" s="5" t="s">
        <v>108</v>
      </c>
      <c r="AM452" s="5">
        <v>1.0</v>
      </c>
      <c r="AN452" s="5">
        <v>8.0</v>
      </c>
      <c r="AO452" s="5" t="s">
        <v>108</v>
      </c>
      <c r="AP452" s="5" t="s">
        <v>108</v>
      </c>
      <c r="AQ452" s="5" t="s">
        <v>108</v>
      </c>
      <c r="AR452" s="5" t="s">
        <v>108</v>
      </c>
      <c r="AS452" s="5" t="s">
        <v>108</v>
      </c>
      <c r="AT452" s="5" t="s">
        <v>108</v>
      </c>
      <c r="AU452" s="5" t="s">
        <v>108</v>
      </c>
      <c r="AV452" s="5" t="s">
        <v>108</v>
      </c>
      <c r="AW452" s="5" t="s">
        <v>289</v>
      </c>
      <c r="AX452" s="5" t="s">
        <v>108</v>
      </c>
      <c r="AY452" s="5" t="s">
        <v>108</v>
      </c>
      <c r="AZ452" s="5" t="s">
        <v>108</v>
      </c>
      <c r="BA452" s="5" t="s">
        <v>108</v>
      </c>
      <c r="BB452" s="5" t="s">
        <v>108</v>
      </c>
      <c r="BC452" s="5" t="s">
        <v>108</v>
      </c>
      <c r="BD452" s="5" t="s">
        <v>108</v>
      </c>
      <c r="BE452" s="5" t="s">
        <v>108</v>
      </c>
      <c r="BF452" s="5" t="s">
        <v>108</v>
      </c>
      <c r="BG452" s="5" t="s">
        <v>108</v>
      </c>
      <c r="BH452" s="5" t="s">
        <v>108</v>
      </c>
      <c r="BI452" s="5" t="s">
        <v>108</v>
      </c>
      <c r="BJ452" s="5" t="s">
        <v>108</v>
      </c>
      <c r="BK452" s="5" t="s">
        <v>108</v>
      </c>
      <c r="BL452" s="5" t="s">
        <v>108</v>
      </c>
      <c r="BM452" s="5" t="s">
        <v>108</v>
      </c>
      <c r="BN452" s="5" t="s">
        <v>108</v>
      </c>
      <c r="BO452" s="5" t="s">
        <v>108</v>
      </c>
      <c r="BP452" s="5" t="s">
        <v>108</v>
      </c>
      <c r="BQ452" s="5" t="s">
        <v>108</v>
      </c>
      <c r="BR452" s="5" t="s">
        <v>108</v>
      </c>
      <c r="BS452" s="5" t="s">
        <v>3916</v>
      </c>
      <c r="BT452" s="5" t="s">
        <v>108</v>
      </c>
      <c r="BU452" s="5" t="s">
        <v>218</v>
      </c>
      <c r="BV452" s="5" t="s">
        <v>108</v>
      </c>
      <c r="BW452" s="5" t="s">
        <v>1358</v>
      </c>
      <c r="BX452" s="5" t="s">
        <v>122</v>
      </c>
      <c r="BY452" s="10" t="s">
        <v>108</v>
      </c>
      <c r="BZ452" s="10" t="s">
        <v>108</v>
      </c>
      <c r="CA452" s="5" t="s">
        <v>108</v>
      </c>
      <c r="CB452" s="5" t="s">
        <v>108</v>
      </c>
      <c r="CC452" s="5" t="s">
        <v>108</v>
      </c>
      <c r="CD452" s="5" t="s">
        <v>108</v>
      </c>
      <c r="CE452" s="5" t="s">
        <v>108</v>
      </c>
      <c r="CF452" s="5" t="s">
        <v>108</v>
      </c>
      <c r="CG452" s="5" t="s">
        <v>108</v>
      </c>
      <c r="CH452" s="5" t="s">
        <v>108</v>
      </c>
      <c r="CI452" s="5" t="s">
        <v>108</v>
      </c>
      <c r="CJ452" s="5" t="s">
        <v>108</v>
      </c>
      <c r="CK452" s="5" t="s">
        <v>108</v>
      </c>
      <c r="CL452" s="5" t="s">
        <v>108</v>
      </c>
      <c r="CM452" s="5" t="s">
        <v>108</v>
      </c>
      <c r="CN452" s="5" t="s">
        <v>108</v>
      </c>
      <c r="CO452" s="5" t="s">
        <v>108</v>
      </c>
      <c r="CP452" s="5" t="s">
        <v>108</v>
      </c>
      <c r="CQ452" s="5" t="s">
        <v>108</v>
      </c>
      <c r="CR452" s="5" t="s">
        <v>108</v>
      </c>
      <c r="CS452" s="5" t="s">
        <v>3917</v>
      </c>
      <c r="CT452" s="5" t="s">
        <v>108</v>
      </c>
      <c r="CU452" s="5" t="s">
        <v>121</v>
      </c>
      <c r="CV452" s="5" t="s">
        <v>108</v>
      </c>
      <c r="CW452" s="5" t="s">
        <v>108</v>
      </c>
      <c r="CX452" s="5" t="s">
        <v>108</v>
      </c>
      <c r="CY452" s="13" t="s">
        <v>3918</v>
      </c>
      <c r="CZ452" s="6"/>
      <c r="DA452" s="6"/>
      <c r="DB452" s="6"/>
      <c r="DC452" s="6"/>
      <c r="DD452" s="6"/>
      <c r="DE452" s="6"/>
      <c r="DF452" s="6"/>
      <c r="DG452" s="6"/>
      <c r="DH452" s="6"/>
      <c r="DI452" s="6"/>
    </row>
    <row r="453">
      <c r="A453" s="5" t="s">
        <v>103</v>
      </c>
      <c r="B453" s="5" t="s">
        <v>3472</v>
      </c>
      <c r="C453" s="5" t="s">
        <v>3919</v>
      </c>
      <c r="D453" s="5">
        <v>26076.0</v>
      </c>
      <c r="E453" s="5" t="s">
        <v>1477</v>
      </c>
      <c r="F453" s="5">
        <v>1979.0</v>
      </c>
      <c r="G453" s="5" t="s">
        <v>108</v>
      </c>
      <c r="H453" s="5" t="s">
        <v>108</v>
      </c>
      <c r="I453" s="5" t="s">
        <v>108</v>
      </c>
      <c r="J453" s="5" t="s">
        <v>110</v>
      </c>
      <c r="K453" s="5" t="s">
        <v>111</v>
      </c>
      <c r="L453" s="5" t="s">
        <v>108</v>
      </c>
      <c r="M453" s="5" t="s">
        <v>218</v>
      </c>
      <c r="N453" s="5">
        <v>3.0</v>
      </c>
      <c r="O453" s="26" t="s">
        <v>3920</v>
      </c>
      <c r="P453" s="5" t="s">
        <v>3921</v>
      </c>
      <c r="Q453" s="5" t="s">
        <v>3922</v>
      </c>
      <c r="R453" s="5" t="s">
        <v>3923</v>
      </c>
      <c r="S453" s="5" t="s">
        <v>108</v>
      </c>
      <c r="T453" s="5" t="s">
        <v>108</v>
      </c>
      <c r="U453" s="5" t="s">
        <v>108</v>
      </c>
      <c r="V453" s="6"/>
      <c r="W453" s="5" t="s">
        <v>108</v>
      </c>
      <c r="X453" s="5">
        <v>207.0</v>
      </c>
      <c r="Y453" s="5" t="s">
        <v>108</v>
      </c>
      <c r="Z453" s="5" t="s">
        <v>170</v>
      </c>
      <c r="AA453" s="5" t="s">
        <v>108</v>
      </c>
      <c r="AB453" s="5" t="s">
        <v>108</v>
      </c>
      <c r="AC453" s="5" t="s">
        <v>3924</v>
      </c>
      <c r="AD453" s="5" t="s">
        <v>108</v>
      </c>
      <c r="AE453" s="5" t="s">
        <v>108</v>
      </c>
      <c r="AF453" s="5" t="s">
        <v>108</v>
      </c>
      <c r="AG453" s="5" t="s">
        <v>108</v>
      </c>
      <c r="AH453" s="6">
        <f>5/60</f>
        <v>0.08333333333</v>
      </c>
      <c r="AI453" s="28">
        <f t="shared" si="117"/>
        <v>41.148</v>
      </c>
      <c r="AJ453" s="22">
        <f>45*3</f>
        <v>135</v>
      </c>
      <c r="AK453" s="24">
        <f t="shared" si="118"/>
        <v>45</v>
      </c>
      <c r="AL453" s="5" t="s">
        <v>108</v>
      </c>
      <c r="AM453" s="5">
        <v>1.0</v>
      </c>
      <c r="AN453" s="5">
        <v>7.0</v>
      </c>
      <c r="AO453" s="5" t="s">
        <v>108</v>
      </c>
      <c r="AP453" s="5" t="s">
        <v>108</v>
      </c>
      <c r="AQ453" s="5" t="s">
        <v>108</v>
      </c>
      <c r="AR453" s="5" t="s">
        <v>108</v>
      </c>
      <c r="AS453" s="5" t="s">
        <v>108</v>
      </c>
      <c r="AT453" s="5" t="s">
        <v>108</v>
      </c>
      <c r="AU453" s="5" t="s">
        <v>108</v>
      </c>
      <c r="AV453" s="5" t="s">
        <v>108</v>
      </c>
      <c r="AW453" s="5" t="s">
        <v>119</v>
      </c>
      <c r="AX453" s="5" t="s">
        <v>108</v>
      </c>
      <c r="AY453" s="5" t="s">
        <v>108</v>
      </c>
      <c r="AZ453" s="5" t="s">
        <v>108</v>
      </c>
      <c r="BA453" s="5" t="s">
        <v>108</v>
      </c>
      <c r="BB453" s="5" t="s">
        <v>173</v>
      </c>
      <c r="BC453" s="5" t="s">
        <v>108</v>
      </c>
      <c r="BD453" s="5" t="s">
        <v>108</v>
      </c>
      <c r="BE453" s="5" t="s">
        <v>108</v>
      </c>
      <c r="BF453" s="5" t="s">
        <v>108</v>
      </c>
      <c r="BG453" s="5" t="s">
        <v>108</v>
      </c>
      <c r="BH453" s="5" t="s">
        <v>108</v>
      </c>
      <c r="BI453" s="5" t="s">
        <v>108</v>
      </c>
      <c r="BJ453" s="5" t="s">
        <v>108</v>
      </c>
      <c r="BK453" s="5" t="s">
        <v>108</v>
      </c>
      <c r="BL453" s="5" t="s">
        <v>754</v>
      </c>
      <c r="BM453" s="5" t="s">
        <v>108</v>
      </c>
      <c r="BN453" s="5" t="s">
        <v>309</v>
      </c>
      <c r="BO453" s="5" t="s">
        <v>321</v>
      </c>
      <c r="BP453" s="5" t="s">
        <v>1228</v>
      </c>
      <c r="BQ453" s="5" t="s">
        <v>108</v>
      </c>
      <c r="BR453" s="5" t="s">
        <v>108</v>
      </c>
      <c r="BS453" s="5" t="s">
        <v>108</v>
      </c>
      <c r="BT453" s="5" t="s">
        <v>108</v>
      </c>
      <c r="BU453" s="5" t="s">
        <v>3925</v>
      </c>
      <c r="BV453" s="5" t="s">
        <v>121</v>
      </c>
      <c r="BW453" s="5" t="s">
        <v>1358</v>
      </c>
      <c r="BX453" s="5" t="s">
        <v>122</v>
      </c>
      <c r="BY453" s="10" t="s">
        <v>108</v>
      </c>
      <c r="BZ453" s="10" t="s">
        <v>108</v>
      </c>
      <c r="CA453" s="5" t="s">
        <v>108</v>
      </c>
      <c r="CB453" s="5" t="s">
        <v>108</v>
      </c>
      <c r="CC453" s="5" t="s">
        <v>108</v>
      </c>
      <c r="CD453" s="5" t="s">
        <v>108</v>
      </c>
      <c r="CE453" s="5" t="s">
        <v>108</v>
      </c>
      <c r="CF453" s="5" t="s">
        <v>108</v>
      </c>
      <c r="CG453" s="5" t="s">
        <v>108</v>
      </c>
      <c r="CH453" s="5" t="s">
        <v>108</v>
      </c>
      <c r="CI453" s="5" t="s">
        <v>108</v>
      </c>
      <c r="CJ453" s="5" t="s">
        <v>108</v>
      </c>
      <c r="CK453" s="5" t="s">
        <v>108</v>
      </c>
      <c r="CL453" s="5" t="s">
        <v>108</v>
      </c>
      <c r="CM453" s="5" t="s">
        <v>108</v>
      </c>
      <c r="CN453" s="5" t="s">
        <v>108</v>
      </c>
      <c r="CO453" s="5" t="s">
        <v>108</v>
      </c>
      <c r="CP453" s="5" t="s">
        <v>108</v>
      </c>
      <c r="CQ453" s="5" t="s">
        <v>108</v>
      </c>
      <c r="CR453" s="5" t="s">
        <v>108</v>
      </c>
      <c r="CS453" s="5" t="s">
        <v>3926</v>
      </c>
      <c r="CT453" s="26" t="s">
        <v>3927</v>
      </c>
      <c r="CU453" s="5" t="s">
        <v>108</v>
      </c>
      <c r="CV453" s="5" t="s">
        <v>108</v>
      </c>
      <c r="CW453" s="5" t="s">
        <v>108</v>
      </c>
      <c r="CX453" s="5" t="s">
        <v>108</v>
      </c>
      <c r="CY453" s="13" t="s">
        <v>3928</v>
      </c>
      <c r="CZ453" s="6"/>
      <c r="DA453" s="6"/>
      <c r="DB453" s="6"/>
      <c r="DC453" s="6"/>
      <c r="DD453" s="6"/>
      <c r="DE453" s="6"/>
      <c r="DF453" s="6"/>
      <c r="DG453" s="6"/>
      <c r="DH453" s="6"/>
      <c r="DI453" s="6"/>
    </row>
    <row r="454">
      <c r="A454" s="5" t="s">
        <v>103</v>
      </c>
      <c r="B454" s="5" t="s">
        <v>3472</v>
      </c>
      <c r="C454" s="5" t="s">
        <v>3919</v>
      </c>
      <c r="D454" s="5">
        <v>39855.0</v>
      </c>
      <c r="E454" s="5" t="s">
        <v>3607</v>
      </c>
      <c r="F454" s="5">
        <v>2012.0</v>
      </c>
      <c r="G454" s="5" t="s">
        <v>126</v>
      </c>
      <c r="H454" s="5">
        <v>28.0</v>
      </c>
      <c r="I454" s="5" t="s">
        <v>109</v>
      </c>
      <c r="J454" s="5" t="s">
        <v>110</v>
      </c>
      <c r="K454" s="5" t="s">
        <v>111</v>
      </c>
      <c r="L454" s="5" t="s">
        <v>108</v>
      </c>
      <c r="M454" s="5" t="s">
        <v>140</v>
      </c>
      <c r="N454" s="5">
        <v>1.0</v>
      </c>
      <c r="O454" s="26" t="s">
        <v>3929</v>
      </c>
      <c r="P454" s="5" t="s">
        <v>3930</v>
      </c>
      <c r="Q454" s="5" t="s">
        <v>3931</v>
      </c>
      <c r="R454" s="5" t="s">
        <v>3932</v>
      </c>
      <c r="S454" s="5" t="s">
        <v>108</v>
      </c>
      <c r="T454" s="5" t="s">
        <v>108</v>
      </c>
      <c r="U454" s="5" t="s">
        <v>108</v>
      </c>
      <c r="V454" s="6"/>
      <c r="W454" s="5" t="s">
        <v>108</v>
      </c>
      <c r="X454" s="5">
        <v>830.0</v>
      </c>
      <c r="Y454" s="5">
        <v>27.0</v>
      </c>
      <c r="Z454" s="5" t="s">
        <v>170</v>
      </c>
      <c r="AA454" s="5" t="s">
        <v>550</v>
      </c>
      <c r="AB454" s="5">
        <v>100.0</v>
      </c>
      <c r="AC454" s="5" t="s">
        <v>3933</v>
      </c>
      <c r="AD454" s="5" t="s">
        <v>634</v>
      </c>
      <c r="AE454" s="5" t="s">
        <v>108</v>
      </c>
      <c r="AF454" s="5" t="s">
        <v>108</v>
      </c>
      <c r="AG454" s="5" t="s">
        <v>108</v>
      </c>
      <c r="AH454" s="6">
        <f>5.5/60</f>
        <v>0.09166666667</v>
      </c>
      <c r="AI454" s="28">
        <f t="shared" si="117"/>
        <v>18.288</v>
      </c>
      <c r="AJ454" s="22">
        <v>60.0</v>
      </c>
      <c r="AK454" s="24">
        <f t="shared" si="118"/>
        <v>20</v>
      </c>
      <c r="AL454" s="5" t="s">
        <v>108</v>
      </c>
      <c r="AM454" s="5">
        <v>1.0</v>
      </c>
      <c r="AN454" s="5">
        <v>7.5</v>
      </c>
      <c r="AO454" s="5" t="s">
        <v>108</v>
      </c>
      <c r="AP454" s="5" t="s">
        <v>108</v>
      </c>
      <c r="AQ454" s="5">
        <v>3.5</v>
      </c>
      <c r="AR454" s="5" t="s">
        <v>108</v>
      </c>
      <c r="AS454" s="5" t="s">
        <v>108</v>
      </c>
      <c r="AT454" s="5">
        <v>350.0</v>
      </c>
      <c r="AU454" s="5" t="s">
        <v>108</v>
      </c>
      <c r="AV454" s="5" t="s">
        <v>108</v>
      </c>
      <c r="AW454" s="5" t="s">
        <v>119</v>
      </c>
      <c r="AX454" s="5" t="s">
        <v>108</v>
      </c>
      <c r="AY454" s="5" t="s">
        <v>235</v>
      </c>
      <c r="AZ454" s="5">
        <v>5.0</v>
      </c>
      <c r="BA454" s="5" t="s">
        <v>108</v>
      </c>
      <c r="BB454" s="5" t="s">
        <v>108</v>
      </c>
      <c r="BC454" s="5" t="s">
        <v>108</v>
      </c>
      <c r="BD454" s="5" t="s">
        <v>983</v>
      </c>
      <c r="BE454" s="5" t="s">
        <v>108</v>
      </c>
      <c r="BF454" s="5" t="s">
        <v>108</v>
      </c>
      <c r="BG454" s="5" t="s">
        <v>108</v>
      </c>
      <c r="BH454" s="5" t="s">
        <v>108</v>
      </c>
      <c r="BI454" s="5" t="s">
        <v>108</v>
      </c>
      <c r="BJ454" s="5" t="s">
        <v>108</v>
      </c>
      <c r="BK454" s="5" t="s">
        <v>108</v>
      </c>
      <c r="BL454" s="5" t="s">
        <v>108</v>
      </c>
      <c r="BM454" s="5" t="s">
        <v>382</v>
      </c>
      <c r="BN454" s="5" t="s">
        <v>121</v>
      </c>
      <c r="BO454" s="5" t="s">
        <v>108</v>
      </c>
      <c r="BP454" s="5" t="s">
        <v>755</v>
      </c>
      <c r="BQ454" s="5" t="s">
        <v>690</v>
      </c>
      <c r="BR454" s="5" t="s">
        <v>108</v>
      </c>
      <c r="BS454" s="5" t="s">
        <v>3934</v>
      </c>
      <c r="BT454" s="5" t="s">
        <v>108</v>
      </c>
      <c r="BU454" s="5" t="s">
        <v>3186</v>
      </c>
      <c r="BV454" s="5" t="s">
        <v>108</v>
      </c>
      <c r="BW454" s="5" t="s">
        <v>3935</v>
      </c>
      <c r="BX454" s="5" t="s">
        <v>122</v>
      </c>
      <c r="BY454" s="5" t="s">
        <v>351</v>
      </c>
      <c r="BZ454" s="10" t="s">
        <v>108</v>
      </c>
      <c r="CA454" s="5" t="s">
        <v>108</v>
      </c>
      <c r="CB454" s="5" t="s">
        <v>108</v>
      </c>
      <c r="CC454" s="5" t="s">
        <v>108</v>
      </c>
      <c r="CD454" s="5" t="s">
        <v>108</v>
      </c>
      <c r="CE454" s="5" t="s">
        <v>108</v>
      </c>
      <c r="CF454" s="5" t="s">
        <v>108</v>
      </c>
      <c r="CG454" s="5" t="s">
        <v>108</v>
      </c>
      <c r="CH454" s="5" t="s">
        <v>108</v>
      </c>
      <c r="CI454" s="5" t="s">
        <v>108</v>
      </c>
      <c r="CJ454" s="5" t="s">
        <v>108</v>
      </c>
      <c r="CK454" s="5" t="s">
        <v>108</v>
      </c>
      <c r="CL454" s="5" t="s">
        <v>108</v>
      </c>
      <c r="CM454" s="5" t="s">
        <v>108</v>
      </c>
      <c r="CN454" s="5" t="s">
        <v>108</v>
      </c>
      <c r="CO454" s="5" t="s">
        <v>108</v>
      </c>
      <c r="CP454" s="5" t="s">
        <v>108</v>
      </c>
      <c r="CQ454" s="5">
        <v>4.0</v>
      </c>
      <c r="CR454" s="5" t="s">
        <v>108</v>
      </c>
      <c r="CS454" s="5" t="s">
        <v>108</v>
      </c>
      <c r="CT454" s="26" t="s">
        <v>3936</v>
      </c>
      <c r="CU454" s="5" t="s">
        <v>108</v>
      </c>
      <c r="CV454" s="5" t="s">
        <v>121</v>
      </c>
      <c r="CW454" s="5" t="s">
        <v>108</v>
      </c>
      <c r="CX454" s="5" t="s">
        <v>108</v>
      </c>
      <c r="CY454" s="13" t="s">
        <v>3937</v>
      </c>
      <c r="CZ454" s="6"/>
      <c r="DA454" s="6"/>
      <c r="DB454" s="6"/>
      <c r="DC454" s="6"/>
      <c r="DD454" s="6"/>
      <c r="DE454" s="6"/>
      <c r="DF454" s="6"/>
      <c r="DG454" s="6"/>
      <c r="DH454" s="6"/>
      <c r="DI454" s="6"/>
    </row>
    <row r="455">
      <c r="A455" s="5" t="s">
        <v>103</v>
      </c>
      <c r="B455" s="5" t="s">
        <v>3472</v>
      </c>
      <c r="C455" s="5" t="s">
        <v>3938</v>
      </c>
      <c r="D455" s="5">
        <v>1939.0</v>
      </c>
      <c r="E455" s="5" t="s">
        <v>108</v>
      </c>
      <c r="F455" s="5">
        <v>1965.0</v>
      </c>
      <c r="G455" s="5" t="s">
        <v>497</v>
      </c>
      <c r="H455" s="5" t="s">
        <v>108</v>
      </c>
      <c r="I455" s="5" t="s">
        <v>139</v>
      </c>
      <c r="J455" s="5" t="s">
        <v>110</v>
      </c>
      <c r="K455" s="5" t="s">
        <v>111</v>
      </c>
      <c r="L455" s="5" t="s">
        <v>108</v>
      </c>
      <c r="M455" s="5" t="s">
        <v>1082</v>
      </c>
      <c r="N455" s="5">
        <v>1.0</v>
      </c>
      <c r="O455" s="26" t="s">
        <v>3939</v>
      </c>
      <c r="P455" s="5" t="s">
        <v>3940</v>
      </c>
      <c r="Q455" s="5" t="s">
        <v>3941</v>
      </c>
      <c r="R455" s="5" t="s">
        <v>3942</v>
      </c>
      <c r="S455" s="5" t="s">
        <v>3940</v>
      </c>
      <c r="T455" s="5" t="s">
        <v>108</v>
      </c>
      <c r="U455" s="5" t="s">
        <v>108</v>
      </c>
      <c r="V455" s="5" t="s">
        <v>108</v>
      </c>
      <c r="W455" s="5" t="s">
        <v>108</v>
      </c>
      <c r="X455" s="5">
        <v>1500.0</v>
      </c>
      <c r="Y455" s="5" t="s">
        <v>108</v>
      </c>
      <c r="Z455" s="5" t="s">
        <v>170</v>
      </c>
      <c r="AA455" s="5" t="s">
        <v>108</v>
      </c>
      <c r="AB455" s="5" t="s">
        <v>108</v>
      </c>
      <c r="AC455" s="5" t="s">
        <v>1560</v>
      </c>
      <c r="AD455" s="5" t="s">
        <v>108</v>
      </c>
      <c r="AE455" s="5" t="s">
        <v>121</v>
      </c>
      <c r="AF455" s="5" t="s">
        <v>108</v>
      </c>
      <c r="AG455" s="5" t="s">
        <v>108</v>
      </c>
      <c r="AH455" s="6">
        <f t="shared" ref="AH455:AH456" si="119">15/60</f>
        <v>0.25</v>
      </c>
      <c r="AI455" s="15" t="s">
        <v>108</v>
      </c>
      <c r="AJ455" s="15" t="s">
        <v>108</v>
      </c>
      <c r="AK455" s="15" t="s">
        <v>108</v>
      </c>
      <c r="AL455" s="15" t="s">
        <v>121</v>
      </c>
      <c r="AM455" s="5">
        <v>1.0</v>
      </c>
      <c r="AN455" s="5">
        <v>9.0</v>
      </c>
      <c r="AO455" s="5" t="s">
        <v>108</v>
      </c>
      <c r="AP455" s="5" t="s">
        <v>108</v>
      </c>
      <c r="AQ455" s="5" t="s">
        <v>108</v>
      </c>
      <c r="AR455" s="5" t="s">
        <v>108</v>
      </c>
      <c r="AS455" s="5" t="s">
        <v>108</v>
      </c>
      <c r="AT455" s="5" t="s">
        <v>108</v>
      </c>
      <c r="AU455" s="5" t="s">
        <v>108</v>
      </c>
      <c r="AV455" s="5" t="s">
        <v>108</v>
      </c>
      <c r="AW455" s="5" t="s">
        <v>320</v>
      </c>
      <c r="AX455" s="5" t="s">
        <v>108</v>
      </c>
      <c r="AY455" s="5" t="s">
        <v>108</v>
      </c>
      <c r="AZ455" s="5">
        <v>4.0</v>
      </c>
      <c r="BA455" s="5" t="s">
        <v>108</v>
      </c>
      <c r="BB455" s="5" t="s">
        <v>108</v>
      </c>
      <c r="BC455" s="5" t="s">
        <v>108</v>
      </c>
      <c r="BD455" s="5" t="s">
        <v>108</v>
      </c>
      <c r="BE455" s="5" t="s">
        <v>108</v>
      </c>
      <c r="BF455" s="5" t="s">
        <v>108</v>
      </c>
      <c r="BG455" s="5" t="s">
        <v>108</v>
      </c>
      <c r="BH455" s="5" t="s">
        <v>108</v>
      </c>
      <c r="BI455" s="5" t="s">
        <v>108</v>
      </c>
      <c r="BJ455" s="5" t="s">
        <v>108</v>
      </c>
      <c r="BK455" s="5" t="s">
        <v>108</v>
      </c>
      <c r="BL455" s="5" t="s">
        <v>108</v>
      </c>
      <c r="BM455" s="5" t="s">
        <v>108</v>
      </c>
      <c r="BN455" s="5" t="s">
        <v>108</v>
      </c>
      <c r="BO455" s="5" t="s">
        <v>108</v>
      </c>
      <c r="BP455" s="5" t="s">
        <v>108</v>
      </c>
      <c r="BQ455" s="5" t="s">
        <v>108</v>
      </c>
      <c r="BR455" s="5" t="s">
        <v>108</v>
      </c>
      <c r="BS455" s="5" t="s">
        <v>3784</v>
      </c>
      <c r="BT455" s="5" t="s">
        <v>108</v>
      </c>
      <c r="BU455" s="5" t="s">
        <v>1496</v>
      </c>
      <c r="BV455" s="5" t="s">
        <v>121</v>
      </c>
      <c r="BW455" s="5" t="s">
        <v>1358</v>
      </c>
      <c r="BX455" s="5" t="s">
        <v>122</v>
      </c>
      <c r="BY455" s="10" t="s">
        <v>108</v>
      </c>
      <c r="BZ455" s="10" t="s">
        <v>108</v>
      </c>
      <c r="CA455" s="5" t="s">
        <v>108</v>
      </c>
      <c r="CB455" s="5" t="s">
        <v>108</v>
      </c>
      <c r="CC455" s="5" t="s">
        <v>108</v>
      </c>
      <c r="CD455" s="5" t="s">
        <v>108</v>
      </c>
      <c r="CE455" s="5" t="s">
        <v>108</v>
      </c>
      <c r="CF455" s="5" t="s">
        <v>108</v>
      </c>
      <c r="CG455" s="5" t="s">
        <v>108</v>
      </c>
      <c r="CH455" s="5" t="s">
        <v>108</v>
      </c>
      <c r="CI455" s="5" t="s">
        <v>108</v>
      </c>
      <c r="CJ455" s="5" t="s">
        <v>108</v>
      </c>
      <c r="CK455" s="5" t="s">
        <v>108</v>
      </c>
      <c r="CL455" s="5" t="s">
        <v>108</v>
      </c>
      <c r="CM455" s="5" t="s">
        <v>108</v>
      </c>
      <c r="CN455" s="5" t="s">
        <v>108</v>
      </c>
      <c r="CO455" s="5" t="s">
        <v>108</v>
      </c>
      <c r="CP455" s="5" t="s">
        <v>108</v>
      </c>
      <c r="CQ455" s="5" t="s">
        <v>108</v>
      </c>
      <c r="CR455" s="5" t="s">
        <v>108</v>
      </c>
      <c r="CS455" s="5" t="s">
        <v>108</v>
      </c>
      <c r="CT455" s="26" t="s">
        <v>3943</v>
      </c>
      <c r="CU455" s="5" t="s">
        <v>108</v>
      </c>
      <c r="CV455" s="5" t="s">
        <v>108</v>
      </c>
      <c r="CW455" s="5" t="s">
        <v>108</v>
      </c>
      <c r="CX455" s="5" t="s">
        <v>108</v>
      </c>
      <c r="CY455" s="13" t="s">
        <v>3944</v>
      </c>
      <c r="CZ455" s="6"/>
      <c r="DA455" s="6"/>
      <c r="DB455" s="6"/>
      <c r="DC455" s="6"/>
      <c r="DD455" s="6"/>
      <c r="DE455" s="6"/>
      <c r="DF455" s="6"/>
      <c r="DG455" s="6"/>
      <c r="DH455" s="6"/>
      <c r="DI455" s="6"/>
    </row>
    <row r="456">
      <c r="A456" s="5" t="s">
        <v>103</v>
      </c>
      <c r="B456" s="5" t="s">
        <v>3472</v>
      </c>
      <c r="C456" s="5" t="s">
        <v>3938</v>
      </c>
      <c r="D456" s="5">
        <v>31303.0</v>
      </c>
      <c r="E456" s="5" t="s">
        <v>3607</v>
      </c>
      <c r="F456" s="5">
        <v>1983.0</v>
      </c>
      <c r="G456" s="5" t="s">
        <v>497</v>
      </c>
      <c r="H456" s="5">
        <v>2.0</v>
      </c>
      <c r="I456" s="5" t="s">
        <v>139</v>
      </c>
      <c r="J456" s="5" t="s">
        <v>110</v>
      </c>
      <c r="K456" s="5" t="s">
        <v>111</v>
      </c>
      <c r="L456" s="5" t="s">
        <v>108</v>
      </c>
      <c r="M456" s="5" t="s">
        <v>228</v>
      </c>
      <c r="N456" s="5">
        <v>2.0</v>
      </c>
      <c r="O456" s="26" t="s">
        <v>3945</v>
      </c>
      <c r="P456" s="5" t="s">
        <v>3946</v>
      </c>
      <c r="Q456" s="5" t="s">
        <v>3947</v>
      </c>
      <c r="R456" s="5" t="s">
        <v>3948</v>
      </c>
      <c r="S456" s="5" t="s">
        <v>108</v>
      </c>
      <c r="T456" s="5">
        <v>34.509226</v>
      </c>
      <c r="U456" s="5">
        <v>-77.534531</v>
      </c>
      <c r="V456" s="6"/>
      <c r="W456" s="5">
        <v>64.0</v>
      </c>
      <c r="X456" s="5">
        <v>100.0</v>
      </c>
      <c r="Y456" s="5">
        <v>65.0</v>
      </c>
      <c r="Z456" s="5" t="s">
        <v>170</v>
      </c>
      <c r="AA456" s="5" t="s">
        <v>223</v>
      </c>
      <c r="AB456" s="5">
        <v>21.0</v>
      </c>
      <c r="AC456" s="5" t="s">
        <v>3949</v>
      </c>
      <c r="AD456" s="5" t="s">
        <v>406</v>
      </c>
      <c r="AE456" s="5" t="s">
        <v>108</v>
      </c>
      <c r="AF456" s="5" t="s">
        <v>108</v>
      </c>
      <c r="AG456" s="5" t="s">
        <v>108</v>
      </c>
      <c r="AH456" s="6">
        <f t="shared" si="119"/>
        <v>0.25</v>
      </c>
      <c r="AI456" s="15" t="s">
        <v>108</v>
      </c>
      <c r="AJ456" s="15" t="s">
        <v>108</v>
      </c>
      <c r="AK456" s="15" t="s">
        <v>108</v>
      </c>
      <c r="AL456" s="15" t="s">
        <v>108</v>
      </c>
      <c r="AM456" s="5">
        <v>1.0</v>
      </c>
      <c r="AN456" s="5">
        <v>7.5</v>
      </c>
      <c r="AO456" s="5" t="s">
        <v>108</v>
      </c>
      <c r="AP456" s="5" t="s">
        <v>108</v>
      </c>
      <c r="AQ456" s="5">
        <v>3.0</v>
      </c>
      <c r="AR456" s="5" t="s">
        <v>108</v>
      </c>
      <c r="AS456" s="5" t="s">
        <v>108</v>
      </c>
      <c r="AT456" s="5">
        <v>600.0</v>
      </c>
      <c r="AU456" s="5" t="s">
        <v>108</v>
      </c>
      <c r="AV456" s="5" t="s">
        <v>108</v>
      </c>
      <c r="AW456" s="5" t="s">
        <v>1754</v>
      </c>
      <c r="AX456" s="5" t="s">
        <v>235</v>
      </c>
      <c r="AY456" s="5" t="s">
        <v>108</v>
      </c>
      <c r="AZ456" s="5">
        <v>2.0</v>
      </c>
      <c r="BA456" s="5" t="s">
        <v>320</v>
      </c>
      <c r="BB456" s="5" t="s">
        <v>173</v>
      </c>
      <c r="BC456" s="5" t="s">
        <v>2069</v>
      </c>
      <c r="BD456" s="5" t="s">
        <v>658</v>
      </c>
      <c r="BE456" s="5" t="s">
        <v>108</v>
      </c>
      <c r="BF456" s="5" t="s">
        <v>121</v>
      </c>
      <c r="BG456" s="5" t="s">
        <v>108</v>
      </c>
      <c r="BH456" s="5" t="s">
        <v>108</v>
      </c>
      <c r="BI456" s="5" t="s">
        <v>309</v>
      </c>
      <c r="BJ456" s="5" t="s">
        <v>108</v>
      </c>
      <c r="BK456" s="5" t="s">
        <v>3950</v>
      </c>
      <c r="BL456" s="5" t="s">
        <v>754</v>
      </c>
      <c r="BM456" s="5" t="s">
        <v>1894</v>
      </c>
      <c r="BN456" s="5" t="s">
        <v>309</v>
      </c>
      <c r="BO456" s="5" t="s">
        <v>108</v>
      </c>
      <c r="BP456" s="5" t="s">
        <v>3746</v>
      </c>
      <c r="BQ456" s="5" t="s">
        <v>108</v>
      </c>
      <c r="BR456" s="5" t="s">
        <v>108</v>
      </c>
      <c r="BS456" s="5" t="s">
        <v>3951</v>
      </c>
      <c r="BT456" s="5" t="s">
        <v>108</v>
      </c>
      <c r="BU456" s="5" t="s">
        <v>3952</v>
      </c>
      <c r="BV456" s="5" t="s">
        <v>108</v>
      </c>
      <c r="BW456" s="5" t="s">
        <v>3953</v>
      </c>
      <c r="BX456" s="5" t="s">
        <v>122</v>
      </c>
      <c r="BY456" s="10" t="s">
        <v>108</v>
      </c>
      <c r="BZ456" s="5" t="s">
        <v>121</v>
      </c>
      <c r="CA456" s="5" t="s">
        <v>108</v>
      </c>
      <c r="CB456" s="5" t="s">
        <v>108</v>
      </c>
      <c r="CC456" s="5" t="s">
        <v>108</v>
      </c>
      <c r="CD456" s="5" t="s">
        <v>108</v>
      </c>
      <c r="CE456" s="5" t="s">
        <v>108</v>
      </c>
      <c r="CF456" s="5" t="s">
        <v>108</v>
      </c>
      <c r="CG456" s="5" t="s">
        <v>108</v>
      </c>
      <c r="CH456" s="5" t="s">
        <v>108</v>
      </c>
      <c r="CI456" s="5" t="s">
        <v>108</v>
      </c>
      <c r="CJ456" s="5" t="s">
        <v>108</v>
      </c>
      <c r="CK456" s="5" t="s">
        <v>108</v>
      </c>
      <c r="CL456" s="5" t="s">
        <v>108</v>
      </c>
      <c r="CM456" s="5" t="s">
        <v>108</v>
      </c>
      <c r="CN456" s="5" t="s">
        <v>108</v>
      </c>
      <c r="CO456" s="5" t="s">
        <v>108</v>
      </c>
      <c r="CP456" s="5" t="s">
        <v>108</v>
      </c>
      <c r="CQ456" s="5" t="s">
        <v>108</v>
      </c>
      <c r="CR456" s="5" t="s">
        <v>108</v>
      </c>
      <c r="CS456" s="5" t="s">
        <v>108</v>
      </c>
      <c r="CT456" s="26" t="s">
        <v>3954</v>
      </c>
      <c r="CU456" s="5" t="s">
        <v>121</v>
      </c>
      <c r="CV456" s="5" t="s">
        <v>121</v>
      </c>
      <c r="CW456" s="5" t="s">
        <v>108</v>
      </c>
      <c r="CX456" s="5" t="s">
        <v>108</v>
      </c>
      <c r="CY456" s="13" t="s">
        <v>3955</v>
      </c>
      <c r="CZ456" s="6"/>
      <c r="DA456" s="6"/>
      <c r="DB456" s="6"/>
      <c r="DC456" s="6"/>
      <c r="DD456" s="6"/>
      <c r="DE456" s="6"/>
      <c r="DF456" s="6"/>
      <c r="DG456" s="6"/>
      <c r="DH456" s="6"/>
      <c r="DI456" s="6"/>
    </row>
    <row r="457">
      <c r="A457" s="5" t="s">
        <v>103</v>
      </c>
      <c r="B457" s="5" t="s">
        <v>3472</v>
      </c>
      <c r="C457" s="5" t="s">
        <v>3938</v>
      </c>
      <c r="D457" s="5">
        <v>3334.0</v>
      </c>
      <c r="E457" s="5" t="s">
        <v>108</v>
      </c>
      <c r="F457" s="5">
        <v>1987.0</v>
      </c>
      <c r="G457" s="5" t="s">
        <v>152</v>
      </c>
      <c r="H457" s="5" t="s">
        <v>108</v>
      </c>
      <c r="I457" s="5" t="s">
        <v>153</v>
      </c>
      <c r="J457" s="5" t="s">
        <v>110</v>
      </c>
      <c r="K457" s="5" t="s">
        <v>111</v>
      </c>
      <c r="L457" s="5" t="s">
        <v>202</v>
      </c>
      <c r="M457" s="5" t="s">
        <v>228</v>
      </c>
      <c r="N457" s="5">
        <v>1.0</v>
      </c>
      <c r="O457" s="26" t="s">
        <v>3956</v>
      </c>
      <c r="P457" s="5" t="s">
        <v>3957</v>
      </c>
      <c r="Q457" s="5" t="s">
        <v>3958</v>
      </c>
      <c r="R457" s="5" t="s">
        <v>593</v>
      </c>
      <c r="S457" s="5" t="s">
        <v>108</v>
      </c>
      <c r="T457" s="5" t="s">
        <v>108</v>
      </c>
      <c r="U457" s="5" t="s">
        <v>108</v>
      </c>
      <c r="V457" s="5" t="s">
        <v>108</v>
      </c>
      <c r="W457" s="5" t="s">
        <v>108</v>
      </c>
      <c r="X457" s="5">
        <v>2045.0</v>
      </c>
      <c r="Y457" s="5" t="s">
        <v>108</v>
      </c>
      <c r="Z457" s="5" t="s">
        <v>108</v>
      </c>
      <c r="AA457" s="5" t="s">
        <v>108</v>
      </c>
      <c r="AB457" s="5" t="s">
        <v>108</v>
      </c>
      <c r="AC457" s="5" t="s">
        <v>3959</v>
      </c>
      <c r="AD457" s="5" t="s">
        <v>406</v>
      </c>
      <c r="AE457" s="5" t="s">
        <v>108</v>
      </c>
      <c r="AF457" s="5" t="s">
        <v>108</v>
      </c>
      <c r="AG457" s="5" t="s">
        <v>108</v>
      </c>
      <c r="AH457" s="5" t="s">
        <v>108</v>
      </c>
      <c r="AI457" s="28">
        <f t="shared" ref="AI457:AI460" si="120">CONVERT(AJ457, "ft", "m")</f>
        <v>0.3048</v>
      </c>
      <c r="AJ457" s="22">
        <v>1.0</v>
      </c>
      <c r="AK457" s="24">
        <f t="shared" ref="AK457:AK460" si="121">CONVERT(AJ457, "ft", "yd")</f>
        <v>0.3333333333</v>
      </c>
      <c r="AL457" s="5" t="s">
        <v>108</v>
      </c>
      <c r="AM457" s="5">
        <v>1.0</v>
      </c>
      <c r="AN457" s="5">
        <v>7.25</v>
      </c>
      <c r="AO457" s="5" t="s">
        <v>108</v>
      </c>
      <c r="AP457" s="5" t="s">
        <v>108</v>
      </c>
      <c r="AQ457" s="5" t="s">
        <v>108</v>
      </c>
      <c r="AR457" s="5" t="s">
        <v>108</v>
      </c>
      <c r="AS457" s="5" t="s">
        <v>108</v>
      </c>
      <c r="AT457" s="5" t="s">
        <v>108</v>
      </c>
      <c r="AU457" s="5" t="s">
        <v>108</v>
      </c>
      <c r="AV457" s="5" t="s">
        <v>108</v>
      </c>
      <c r="AW457" s="5" t="s">
        <v>320</v>
      </c>
      <c r="AX457" s="5" t="s">
        <v>108</v>
      </c>
      <c r="AY457" s="5" t="s">
        <v>108</v>
      </c>
      <c r="AZ457" s="5" t="s">
        <v>108</v>
      </c>
      <c r="BA457" s="5" t="s">
        <v>108</v>
      </c>
      <c r="BB457" s="5" t="s">
        <v>108</v>
      </c>
      <c r="BC457" s="5" t="s">
        <v>108</v>
      </c>
      <c r="BD457" s="5" t="s">
        <v>108</v>
      </c>
      <c r="BE457" s="5" t="s">
        <v>108</v>
      </c>
      <c r="BF457" s="5" t="s">
        <v>108</v>
      </c>
      <c r="BG457" s="5" t="s">
        <v>108</v>
      </c>
      <c r="BH457" s="5" t="s">
        <v>108</v>
      </c>
      <c r="BI457" s="5" t="s">
        <v>108</v>
      </c>
      <c r="BJ457" s="5" t="s">
        <v>108</v>
      </c>
      <c r="BK457" s="5" t="s">
        <v>1169</v>
      </c>
      <c r="BL457" s="5" t="s">
        <v>108</v>
      </c>
      <c r="BM457" s="5" t="s">
        <v>108</v>
      </c>
      <c r="BN457" s="5" t="s">
        <v>108</v>
      </c>
      <c r="BO457" s="5" t="s">
        <v>108</v>
      </c>
      <c r="BP457" s="5" t="s">
        <v>108</v>
      </c>
      <c r="BQ457" s="5" t="s">
        <v>108</v>
      </c>
      <c r="BR457" s="5" t="s">
        <v>121</v>
      </c>
      <c r="BS457" s="5" t="s">
        <v>3784</v>
      </c>
      <c r="BT457" s="5" t="s">
        <v>1228</v>
      </c>
      <c r="BU457" s="5" t="s">
        <v>3960</v>
      </c>
      <c r="BV457" s="5" t="s">
        <v>108</v>
      </c>
      <c r="BW457" s="5" t="s">
        <v>1358</v>
      </c>
      <c r="BX457" s="5" t="s">
        <v>122</v>
      </c>
      <c r="BY457" s="10" t="s">
        <v>108</v>
      </c>
      <c r="BZ457" s="10" t="s">
        <v>108</v>
      </c>
      <c r="CA457" s="5" t="s">
        <v>1083</v>
      </c>
      <c r="CB457" s="5" t="s">
        <v>108</v>
      </c>
      <c r="CC457" s="5" t="s">
        <v>108</v>
      </c>
      <c r="CD457" s="5" t="s">
        <v>108</v>
      </c>
      <c r="CE457" s="5" t="s">
        <v>108</v>
      </c>
      <c r="CF457" s="5" t="s">
        <v>108</v>
      </c>
      <c r="CG457" s="5" t="s">
        <v>108</v>
      </c>
      <c r="CH457" s="5" t="s">
        <v>108</v>
      </c>
      <c r="CI457" s="5" t="s">
        <v>108</v>
      </c>
      <c r="CJ457" s="5" t="s">
        <v>108</v>
      </c>
      <c r="CK457" s="5" t="s">
        <v>108</v>
      </c>
      <c r="CL457" s="5" t="s">
        <v>108</v>
      </c>
      <c r="CM457" s="5" t="s">
        <v>108</v>
      </c>
      <c r="CN457" s="5" t="s">
        <v>108</v>
      </c>
      <c r="CO457" s="5" t="s">
        <v>108</v>
      </c>
      <c r="CP457" s="5" t="s">
        <v>108</v>
      </c>
      <c r="CQ457" s="5" t="s">
        <v>108</v>
      </c>
      <c r="CR457" s="5" t="s">
        <v>108</v>
      </c>
      <c r="CS457" s="5" t="s">
        <v>108</v>
      </c>
      <c r="CT457" s="26" t="s">
        <v>108</v>
      </c>
      <c r="CU457" s="26" t="s">
        <v>108</v>
      </c>
      <c r="CV457" s="26" t="s">
        <v>108</v>
      </c>
      <c r="CW457" s="26" t="s">
        <v>108</v>
      </c>
      <c r="CX457" s="26" t="s">
        <v>108</v>
      </c>
      <c r="CY457" s="13" t="s">
        <v>3961</v>
      </c>
      <c r="CZ457" s="6"/>
      <c r="DA457" s="6"/>
      <c r="DB457" s="6"/>
      <c r="DC457" s="6"/>
      <c r="DD457" s="6"/>
      <c r="DE457" s="6"/>
      <c r="DF457" s="6"/>
      <c r="DG457" s="6"/>
      <c r="DH457" s="6"/>
      <c r="DI457" s="6"/>
    </row>
    <row r="458">
      <c r="A458" s="5" t="s">
        <v>103</v>
      </c>
      <c r="B458" s="5" t="s">
        <v>3472</v>
      </c>
      <c r="C458" s="5" t="s">
        <v>3938</v>
      </c>
      <c r="D458" s="5">
        <v>9750.0</v>
      </c>
      <c r="E458" s="5" t="s">
        <v>151</v>
      </c>
      <c r="F458" s="5">
        <v>1999.0</v>
      </c>
      <c r="G458" s="5" t="s">
        <v>152</v>
      </c>
      <c r="H458" s="5" t="s">
        <v>108</v>
      </c>
      <c r="I458" s="5" t="s">
        <v>153</v>
      </c>
      <c r="J458" s="5" t="s">
        <v>110</v>
      </c>
      <c r="K458" s="5" t="s">
        <v>111</v>
      </c>
      <c r="L458" s="5" t="s">
        <v>202</v>
      </c>
      <c r="M458" s="5" t="s">
        <v>140</v>
      </c>
      <c r="N458" s="5">
        <v>1.0</v>
      </c>
      <c r="O458" s="26" t="s">
        <v>3962</v>
      </c>
      <c r="P458" s="5" t="s">
        <v>3963</v>
      </c>
      <c r="Q458" s="5" t="s">
        <v>3964</v>
      </c>
      <c r="R458" s="5" t="s">
        <v>3965</v>
      </c>
      <c r="S458" s="5" t="s">
        <v>108</v>
      </c>
      <c r="T458" s="5">
        <v>34.539255</v>
      </c>
      <c r="U458" s="5">
        <v>-77.503141</v>
      </c>
      <c r="V458" s="6"/>
      <c r="W458" s="5">
        <v>69.0</v>
      </c>
      <c r="X458" s="5">
        <v>650.0</v>
      </c>
      <c r="Y458" s="5" t="s">
        <v>108</v>
      </c>
      <c r="Z458" s="5" t="s">
        <v>170</v>
      </c>
      <c r="AA458" s="5" t="s">
        <v>108</v>
      </c>
      <c r="AB458" s="5" t="s">
        <v>108</v>
      </c>
      <c r="AC458" s="5" t="s">
        <v>3959</v>
      </c>
      <c r="AD458" s="5" t="s">
        <v>3966</v>
      </c>
      <c r="AE458" s="5" t="s">
        <v>108</v>
      </c>
      <c r="AF458" s="5" t="s">
        <v>108</v>
      </c>
      <c r="AG458" s="5" t="s">
        <v>108</v>
      </c>
      <c r="AH458" s="5" t="s">
        <v>108</v>
      </c>
      <c r="AI458" s="28">
        <f t="shared" si="120"/>
        <v>16.764</v>
      </c>
      <c r="AJ458" s="22">
        <v>55.0</v>
      </c>
      <c r="AK458" s="24">
        <f t="shared" si="121"/>
        <v>18.33333333</v>
      </c>
      <c r="AL458" s="5" t="s">
        <v>108</v>
      </c>
      <c r="AM458" s="5">
        <v>1.0</v>
      </c>
      <c r="AN458" s="5">
        <v>7.0</v>
      </c>
      <c r="AO458" s="5" t="s">
        <v>108</v>
      </c>
      <c r="AP458" s="5" t="s">
        <v>108</v>
      </c>
      <c r="AQ458" s="5" t="s">
        <v>108</v>
      </c>
      <c r="AR458" s="5" t="s">
        <v>108</v>
      </c>
      <c r="AS458" s="5" t="s">
        <v>108</v>
      </c>
      <c r="AT458" s="5" t="s">
        <v>108</v>
      </c>
      <c r="AU458" s="5" t="s">
        <v>108</v>
      </c>
      <c r="AV458" s="5" t="s">
        <v>108</v>
      </c>
      <c r="AW458" s="5" t="s">
        <v>320</v>
      </c>
      <c r="AX458" s="5" t="s">
        <v>108</v>
      </c>
      <c r="AY458" s="5" t="s">
        <v>108</v>
      </c>
      <c r="AZ458" s="5" t="s">
        <v>108</v>
      </c>
      <c r="BA458" s="5" t="s">
        <v>108</v>
      </c>
      <c r="BB458" s="5" t="s">
        <v>108</v>
      </c>
      <c r="BC458" s="5" t="s">
        <v>108</v>
      </c>
      <c r="BD458" s="5" t="s">
        <v>108</v>
      </c>
      <c r="BE458" s="5" t="s">
        <v>108</v>
      </c>
      <c r="BF458" s="5" t="s">
        <v>108</v>
      </c>
      <c r="BG458" s="5" t="s">
        <v>108</v>
      </c>
      <c r="BH458" s="5" t="s">
        <v>108</v>
      </c>
      <c r="BI458" s="5" t="s">
        <v>108</v>
      </c>
      <c r="BJ458" s="5" t="s">
        <v>108</v>
      </c>
      <c r="BK458" s="5" t="s">
        <v>108</v>
      </c>
      <c r="BL458" s="5" t="s">
        <v>754</v>
      </c>
      <c r="BM458" s="5" t="s">
        <v>108</v>
      </c>
      <c r="BN458" s="5" t="s">
        <v>309</v>
      </c>
      <c r="BO458" s="5" t="s">
        <v>108</v>
      </c>
      <c r="BP458" s="5" t="s">
        <v>3746</v>
      </c>
      <c r="BQ458" s="5" t="s">
        <v>690</v>
      </c>
      <c r="BR458" s="5" t="s">
        <v>121</v>
      </c>
      <c r="BS458" s="5" t="s">
        <v>3967</v>
      </c>
      <c r="BT458" s="5" t="s">
        <v>108</v>
      </c>
      <c r="BU458" s="5" t="s">
        <v>3968</v>
      </c>
      <c r="BV458" s="5" t="s">
        <v>108</v>
      </c>
      <c r="BW458" s="5" t="s">
        <v>3969</v>
      </c>
      <c r="BX458" s="5" t="s">
        <v>122</v>
      </c>
      <c r="BY458" s="10" t="s">
        <v>108</v>
      </c>
      <c r="BZ458" s="10" t="s">
        <v>108</v>
      </c>
      <c r="CA458" s="5" t="s">
        <v>371</v>
      </c>
      <c r="CB458" s="5" t="s">
        <v>108</v>
      </c>
      <c r="CC458" s="5" t="s">
        <v>108</v>
      </c>
      <c r="CD458" s="5" t="s">
        <v>108</v>
      </c>
      <c r="CE458" s="5" t="s">
        <v>108</v>
      </c>
      <c r="CF458" s="5" t="s">
        <v>108</v>
      </c>
      <c r="CG458" s="5" t="s">
        <v>108</v>
      </c>
      <c r="CH458" s="5" t="s">
        <v>108</v>
      </c>
      <c r="CI458" s="5" t="s">
        <v>108</v>
      </c>
      <c r="CJ458" s="5" t="s">
        <v>108</v>
      </c>
      <c r="CK458" s="5" t="s">
        <v>108</v>
      </c>
      <c r="CL458" s="5" t="s">
        <v>108</v>
      </c>
      <c r="CM458" s="5" t="s">
        <v>108</v>
      </c>
      <c r="CN458" s="5" t="s">
        <v>108</v>
      </c>
      <c r="CO458" s="5" t="s">
        <v>108</v>
      </c>
      <c r="CP458" s="5" t="s">
        <v>108</v>
      </c>
      <c r="CQ458" s="5" t="s">
        <v>108</v>
      </c>
      <c r="CR458" s="5" t="s">
        <v>108</v>
      </c>
      <c r="CS458" s="5" t="s">
        <v>3970</v>
      </c>
      <c r="CT458" s="26" t="s">
        <v>3971</v>
      </c>
      <c r="CU458" s="5" t="s">
        <v>121</v>
      </c>
      <c r="CV458" s="26" t="s">
        <v>108</v>
      </c>
      <c r="CW458" s="26" t="s">
        <v>108</v>
      </c>
      <c r="CX458" s="26" t="s">
        <v>108</v>
      </c>
      <c r="CY458" s="13" t="s">
        <v>3972</v>
      </c>
      <c r="CZ458" s="6"/>
      <c r="DA458" s="6"/>
      <c r="DB458" s="6"/>
      <c r="DC458" s="6"/>
      <c r="DD458" s="6"/>
      <c r="DE458" s="6"/>
      <c r="DF458" s="6"/>
      <c r="DG458" s="6"/>
      <c r="DH458" s="6"/>
      <c r="DI458" s="6"/>
    </row>
    <row r="459">
      <c r="A459" s="5" t="s">
        <v>103</v>
      </c>
      <c r="B459" s="5" t="s">
        <v>3472</v>
      </c>
      <c r="C459" s="5" t="s">
        <v>3938</v>
      </c>
      <c r="D459" s="5">
        <v>24334.0</v>
      </c>
      <c r="E459" s="5" t="s">
        <v>3515</v>
      </c>
      <c r="F459" s="5">
        <v>2005.0</v>
      </c>
      <c r="G459" s="5" t="s">
        <v>107</v>
      </c>
      <c r="H459" s="5" t="s">
        <v>108</v>
      </c>
      <c r="I459" s="5" t="s">
        <v>109</v>
      </c>
      <c r="J459" s="5" t="s">
        <v>110</v>
      </c>
      <c r="K459" s="5" t="s">
        <v>111</v>
      </c>
      <c r="L459" s="5" t="s">
        <v>108</v>
      </c>
      <c r="M459" s="5" t="s">
        <v>1082</v>
      </c>
      <c r="N459" s="5">
        <v>5.0</v>
      </c>
      <c r="O459" s="26" t="s">
        <v>3973</v>
      </c>
      <c r="P459" s="5" t="s">
        <v>3940</v>
      </c>
      <c r="Q459" s="5" t="s">
        <v>3964</v>
      </c>
      <c r="R459" s="5" t="s">
        <v>108</v>
      </c>
      <c r="S459" s="5" t="s">
        <v>3940</v>
      </c>
      <c r="T459" s="5" t="s">
        <v>108</v>
      </c>
      <c r="U459" s="5" t="s">
        <v>108</v>
      </c>
      <c r="V459" s="5" t="s">
        <v>108</v>
      </c>
      <c r="W459" s="5" t="s">
        <v>108</v>
      </c>
      <c r="X459" s="5">
        <v>207.0</v>
      </c>
      <c r="Y459" s="5" t="s">
        <v>274</v>
      </c>
      <c r="Z459" s="5" t="s">
        <v>170</v>
      </c>
      <c r="AA459" s="5" t="s">
        <v>550</v>
      </c>
      <c r="AB459" s="5">
        <v>100.0</v>
      </c>
      <c r="AC459" s="5" t="s">
        <v>3974</v>
      </c>
      <c r="AD459" s="5" t="s">
        <v>406</v>
      </c>
      <c r="AE459" s="5" t="s">
        <v>108</v>
      </c>
      <c r="AF459" s="5" t="s">
        <v>108</v>
      </c>
      <c r="AG459" s="5" t="s">
        <v>108</v>
      </c>
      <c r="AH459" s="5" t="s">
        <v>108</v>
      </c>
      <c r="AI459" s="28">
        <f t="shared" si="120"/>
        <v>4.572</v>
      </c>
      <c r="AJ459" s="22">
        <v>15.0</v>
      </c>
      <c r="AK459" s="24">
        <f t="shared" si="121"/>
        <v>5</v>
      </c>
      <c r="AL459" s="5" t="s">
        <v>108</v>
      </c>
      <c r="AM459" s="5">
        <v>1.0</v>
      </c>
      <c r="AN459" s="5">
        <v>7.0</v>
      </c>
      <c r="AO459" s="5" t="s">
        <v>108</v>
      </c>
      <c r="AP459" s="5" t="s">
        <v>108</v>
      </c>
      <c r="AQ459" s="5" t="s">
        <v>108</v>
      </c>
      <c r="AR459" s="5" t="s">
        <v>108</v>
      </c>
      <c r="AS459" s="5" t="s">
        <v>108</v>
      </c>
      <c r="AT459" s="5" t="s">
        <v>108</v>
      </c>
      <c r="AU459" s="5" t="s">
        <v>108</v>
      </c>
      <c r="AV459" s="5" t="s">
        <v>108</v>
      </c>
      <c r="AW459" s="5" t="s">
        <v>173</v>
      </c>
      <c r="AX459" s="5" t="s">
        <v>108</v>
      </c>
      <c r="AY459" s="5" t="s">
        <v>108</v>
      </c>
      <c r="AZ459" s="5" t="s">
        <v>108</v>
      </c>
      <c r="BA459" s="5" t="s">
        <v>108</v>
      </c>
      <c r="BB459" s="5" t="s">
        <v>108</v>
      </c>
      <c r="BC459" s="5" t="s">
        <v>108</v>
      </c>
      <c r="BD459" s="5" t="s">
        <v>108</v>
      </c>
      <c r="BE459" s="5" t="s">
        <v>108</v>
      </c>
      <c r="BF459" s="5" t="s">
        <v>108</v>
      </c>
      <c r="BG459" s="5" t="s">
        <v>108</v>
      </c>
      <c r="BH459" s="5" t="s">
        <v>108</v>
      </c>
      <c r="BI459" s="5" t="s">
        <v>108</v>
      </c>
      <c r="BJ459" s="5" t="s">
        <v>108</v>
      </c>
      <c r="BK459" s="5" t="s">
        <v>3975</v>
      </c>
      <c r="BL459" s="5" t="s">
        <v>108</v>
      </c>
      <c r="BM459" s="5" t="s">
        <v>108</v>
      </c>
      <c r="BN459" s="5" t="s">
        <v>309</v>
      </c>
      <c r="BO459" s="5" t="s">
        <v>108</v>
      </c>
      <c r="BP459" s="5" t="s">
        <v>755</v>
      </c>
      <c r="BQ459" s="5" t="s">
        <v>108</v>
      </c>
      <c r="BR459" s="5" t="s">
        <v>121</v>
      </c>
      <c r="BS459" s="5" t="s">
        <v>108</v>
      </c>
      <c r="BT459" s="5" t="s">
        <v>108</v>
      </c>
      <c r="BU459" s="5" t="s">
        <v>3976</v>
      </c>
      <c r="BV459" s="5" t="s">
        <v>108</v>
      </c>
      <c r="BW459" s="5" t="s">
        <v>3977</v>
      </c>
      <c r="BX459" s="5" t="s">
        <v>122</v>
      </c>
      <c r="BY459" s="10" t="s">
        <v>108</v>
      </c>
      <c r="BZ459" s="10" t="s">
        <v>108</v>
      </c>
      <c r="CA459" s="5" t="s">
        <v>108</v>
      </c>
      <c r="CB459" s="5" t="s">
        <v>108</v>
      </c>
      <c r="CC459" s="5" t="s">
        <v>108</v>
      </c>
      <c r="CD459" s="5" t="s">
        <v>108</v>
      </c>
      <c r="CE459" s="5" t="s">
        <v>108</v>
      </c>
      <c r="CF459" s="5" t="s">
        <v>108</v>
      </c>
      <c r="CG459" s="5" t="s">
        <v>108</v>
      </c>
      <c r="CH459" s="5" t="s">
        <v>108</v>
      </c>
      <c r="CI459" s="5" t="s">
        <v>108</v>
      </c>
      <c r="CJ459" s="5" t="s">
        <v>108</v>
      </c>
      <c r="CK459" s="5" t="s">
        <v>108</v>
      </c>
      <c r="CL459" s="5" t="s">
        <v>108</v>
      </c>
      <c r="CM459" s="5" t="s">
        <v>108</v>
      </c>
      <c r="CN459" s="5" t="s">
        <v>108</v>
      </c>
      <c r="CO459" s="5" t="s">
        <v>108</v>
      </c>
      <c r="CP459" s="5" t="s">
        <v>108</v>
      </c>
      <c r="CQ459" s="5" t="s">
        <v>108</v>
      </c>
      <c r="CR459" s="5" t="s">
        <v>108</v>
      </c>
      <c r="CS459" s="5" t="s">
        <v>3978</v>
      </c>
      <c r="CT459" s="26" t="s">
        <v>3979</v>
      </c>
      <c r="CU459" s="26" t="s">
        <v>108</v>
      </c>
      <c r="CV459" s="26" t="s">
        <v>108</v>
      </c>
      <c r="CW459" s="26" t="s">
        <v>108</v>
      </c>
      <c r="CX459" s="26" t="s">
        <v>108</v>
      </c>
      <c r="CY459" s="13" t="s">
        <v>3980</v>
      </c>
      <c r="CZ459" s="6"/>
      <c r="DA459" s="6"/>
      <c r="DB459" s="6"/>
      <c r="DC459" s="6"/>
      <c r="DD459" s="6"/>
      <c r="DE459" s="6"/>
      <c r="DF459" s="6"/>
      <c r="DG459" s="6"/>
      <c r="DH459" s="6"/>
      <c r="DI459" s="6"/>
    </row>
    <row r="460">
      <c r="A460" s="5" t="s">
        <v>103</v>
      </c>
      <c r="B460" s="5" t="s">
        <v>3472</v>
      </c>
      <c r="C460" s="5" t="s">
        <v>3938</v>
      </c>
      <c r="D460" s="5">
        <v>32444.0</v>
      </c>
      <c r="E460" s="5" t="s">
        <v>3607</v>
      </c>
      <c r="F460" s="5">
        <v>2010.0</v>
      </c>
      <c r="G460" s="5" t="s">
        <v>497</v>
      </c>
      <c r="H460" s="5">
        <v>18.0</v>
      </c>
      <c r="I460" s="5" t="s">
        <v>139</v>
      </c>
      <c r="J460" s="5" t="s">
        <v>127</v>
      </c>
      <c r="K460" s="5" t="s">
        <v>628</v>
      </c>
      <c r="L460" s="5" t="s">
        <v>108</v>
      </c>
      <c r="M460" s="5" t="s">
        <v>3981</v>
      </c>
      <c r="N460" s="5">
        <v>1.0</v>
      </c>
      <c r="O460" s="26" t="s">
        <v>3982</v>
      </c>
      <c r="P460" s="5" t="s">
        <v>3983</v>
      </c>
      <c r="Q460" s="5" t="s">
        <v>3984</v>
      </c>
      <c r="R460" s="5" t="s">
        <v>3985</v>
      </c>
      <c r="S460" s="5" t="s">
        <v>108</v>
      </c>
      <c r="T460" s="5" t="s">
        <v>108</v>
      </c>
      <c r="U460" s="5" t="s">
        <v>108</v>
      </c>
      <c r="V460" s="5" t="s">
        <v>108</v>
      </c>
      <c r="W460" s="5" t="s">
        <v>108</v>
      </c>
      <c r="X460" s="5">
        <v>2030.0</v>
      </c>
      <c r="Y460" s="5">
        <v>45.0</v>
      </c>
      <c r="Z460" s="5" t="s">
        <v>170</v>
      </c>
      <c r="AA460" s="5" t="s">
        <v>144</v>
      </c>
      <c r="AB460" s="5">
        <v>82.0</v>
      </c>
      <c r="AC460" s="5" t="s">
        <v>3986</v>
      </c>
      <c r="AD460" s="5" t="s">
        <v>108</v>
      </c>
      <c r="AE460" s="5" t="s">
        <v>121</v>
      </c>
      <c r="AF460" s="5" t="s">
        <v>108</v>
      </c>
      <c r="AG460" s="5" t="s">
        <v>108</v>
      </c>
      <c r="AH460" s="5">
        <f>((30+35)/2)/60</f>
        <v>0.5416666667</v>
      </c>
      <c r="AI460" s="28">
        <f t="shared" si="120"/>
        <v>41.148</v>
      </c>
      <c r="AJ460" s="22">
        <f>45*3</f>
        <v>135</v>
      </c>
      <c r="AK460" s="24">
        <f t="shared" si="121"/>
        <v>45</v>
      </c>
      <c r="AL460" s="5" t="s">
        <v>121</v>
      </c>
      <c r="AM460" s="5">
        <v>1.0</v>
      </c>
      <c r="AN460" s="5">
        <v>6.0</v>
      </c>
      <c r="AO460" s="5" t="s">
        <v>108</v>
      </c>
      <c r="AP460" s="5" t="s">
        <v>108</v>
      </c>
      <c r="AQ460" s="5" t="s">
        <v>108</v>
      </c>
      <c r="AR460" s="5" t="s">
        <v>108</v>
      </c>
      <c r="AS460" s="5" t="s">
        <v>108</v>
      </c>
      <c r="AT460" s="5" t="s">
        <v>108</v>
      </c>
      <c r="AU460" s="5" t="s">
        <v>108</v>
      </c>
      <c r="AV460" s="5" t="s">
        <v>108</v>
      </c>
      <c r="AW460" s="5" t="s">
        <v>108</v>
      </c>
      <c r="AX460" s="5" t="s">
        <v>108</v>
      </c>
      <c r="AY460" s="5" t="s">
        <v>108</v>
      </c>
      <c r="AZ460" s="5" t="s">
        <v>108</v>
      </c>
      <c r="BA460" s="5" t="s">
        <v>108</v>
      </c>
      <c r="BB460" s="5" t="s">
        <v>108</v>
      </c>
      <c r="BC460" s="5" t="s">
        <v>445</v>
      </c>
      <c r="BD460" s="5" t="s">
        <v>108</v>
      </c>
      <c r="BE460" s="5" t="s">
        <v>108</v>
      </c>
      <c r="BF460" s="5" t="s">
        <v>108</v>
      </c>
      <c r="BG460" s="5" t="s">
        <v>108</v>
      </c>
      <c r="BH460" s="5" t="s">
        <v>468</v>
      </c>
      <c r="BI460" s="5" t="s">
        <v>108</v>
      </c>
      <c r="BJ460" s="5" t="s">
        <v>108</v>
      </c>
      <c r="BK460" s="5" t="s">
        <v>108</v>
      </c>
      <c r="BL460" s="5" t="s">
        <v>108</v>
      </c>
      <c r="BM460" s="5" t="s">
        <v>108</v>
      </c>
      <c r="BN460" s="5" t="s">
        <v>108</v>
      </c>
      <c r="BO460" s="5" t="s">
        <v>108</v>
      </c>
      <c r="BP460" s="5" t="s">
        <v>108</v>
      </c>
      <c r="BQ460" s="5" t="s">
        <v>108</v>
      </c>
      <c r="BR460" s="5" t="s">
        <v>121</v>
      </c>
      <c r="BS460" s="5" t="s">
        <v>3987</v>
      </c>
      <c r="BT460" s="5" t="s">
        <v>108</v>
      </c>
      <c r="BU460" s="5" t="s">
        <v>2802</v>
      </c>
      <c r="BV460" s="5" t="s">
        <v>121</v>
      </c>
      <c r="BW460" s="5" t="s">
        <v>1358</v>
      </c>
      <c r="BX460" s="5" t="s">
        <v>108</v>
      </c>
      <c r="BY460" s="10" t="s">
        <v>108</v>
      </c>
      <c r="BZ460" s="10" t="s">
        <v>108</v>
      </c>
      <c r="CA460" s="5" t="s">
        <v>108</v>
      </c>
      <c r="CB460" s="5" t="s">
        <v>108</v>
      </c>
      <c r="CC460" s="5" t="s">
        <v>108</v>
      </c>
      <c r="CD460" s="5" t="s">
        <v>108</v>
      </c>
      <c r="CE460" s="5" t="s">
        <v>108</v>
      </c>
      <c r="CF460" s="5" t="s">
        <v>108</v>
      </c>
      <c r="CG460" s="5" t="s">
        <v>108</v>
      </c>
      <c r="CH460" s="5" t="s">
        <v>108</v>
      </c>
      <c r="CI460" s="5" t="s">
        <v>108</v>
      </c>
      <c r="CJ460" s="5" t="s">
        <v>108</v>
      </c>
      <c r="CK460" s="5" t="s">
        <v>108</v>
      </c>
      <c r="CL460" s="5" t="s">
        <v>108</v>
      </c>
      <c r="CM460" s="5" t="s">
        <v>108</v>
      </c>
      <c r="CN460" s="5" t="s">
        <v>108</v>
      </c>
      <c r="CO460" s="5" t="s">
        <v>108</v>
      </c>
      <c r="CP460" s="5" t="s">
        <v>108</v>
      </c>
      <c r="CQ460" s="5" t="s">
        <v>108</v>
      </c>
      <c r="CR460" s="5" t="s">
        <v>108</v>
      </c>
      <c r="CS460" s="5" t="s">
        <v>3988</v>
      </c>
      <c r="CT460" s="26" t="s">
        <v>3989</v>
      </c>
      <c r="CU460" s="26" t="s">
        <v>108</v>
      </c>
      <c r="CV460" s="26" t="s">
        <v>108</v>
      </c>
      <c r="CW460" s="26" t="s">
        <v>108</v>
      </c>
      <c r="CX460" s="26" t="s">
        <v>108</v>
      </c>
      <c r="CY460" s="13" t="s">
        <v>3990</v>
      </c>
      <c r="CZ460" s="6"/>
      <c r="DA460" s="6"/>
      <c r="DB460" s="6"/>
      <c r="DC460" s="6"/>
      <c r="DD460" s="6"/>
      <c r="DE460" s="6"/>
      <c r="DF460" s="6"/>
      <c r="DG460" s="6"/>
      <c r="DH460" s="6"/>
      <c r="DI460" s="6"/>
    </row>
    <row r="461">
      <c r="A461" s="5" t="s">
        <v>103</v>
      </c>
      <c r="B461" s="5" t="s">
        <v>3472</v>
      </c>
      <c r="C461" s="5" t="s">
        <v>3991</v>
      </c>
      <c r="D461" s="5">
        <v>9212.0</v>
      </c>
      <c r="E461" s="5" t="s">
        <v>108</v>
      </c>
      <c r="F461" s="5">
        <v>2004.0</v>
      </c>
      <c r="G461" s="5" t="s">
        <v>316</v>
      </c>
      <c r="H461" s="5" t="s">
        <v>108</v>
      </c>
      <c r="I461" s="5" t="s">
        <v>217</v>
      </c>
      <c r="J461" s="5" t="s">
        <v>127</v>
      </c>
      <c r="K461" s="5" t="s">
        <v>628</v>
      </c>
      <c r="L461" s="5" t="s">
        <v>202</v>
      </c>
      <c r="M461" s="5" t="s">
        <v>108</v>
      </c>
      <c r="N461" s="5">
        <v>6.0</v>
      </c>
      <c r="O461" s="26" t="s">
        <v>3992</v>
      </c>
      <c r="P461" s="5" t="s">
        <v>108</v>
      </c>
      <c r="Q461" s="5" t="s">
        <v>108</v>
      </c>
      <c r="R461" s="5" t="s">
        <v>108</v>
      </c>
      <c r="S461" s="5" t="s">
        <v>108</v>
      </c>
      <c r="T461" s="5" t="s">
        <v>108</v>
      </c>
      <c r="U461" s="5" t="s">
        <v>108</v>
      </c>
      <c r="V461" s="5" t="s">
        <v>108</v>
      </c>
      <c r="W461" s="5" t="s">
        <v>108</v>
      </c>
      <c r="X461" s="5">
        <v>200.0</v>
      </c>
      <c r="Y461" s="5" t="s">
        <v>108</v>
      </c>
      <c r="Z461" s="5" t="s">
        <v>108</v>
      </c>
      <c r="AA461" s="5" t="s">
        <v>108</v>
      </c>
      <c r="AB461" s="5" t="s">
        <v>108</v>
      </c>
      <c r="AC461" s="33" t="s">
        <v>3993</v>
      </c>
      <c r="AD461" s="33" t="s">
        <v>3994</v>
      </c>
      <c r="AE461" s="5" t="s">
        <v>108</v>
      </c>
      <c r="AF461" s="5" t="s">
        <v>108</v>
      </c>
      <c r="AG461" s="5" t="s">
        <v>108</v>
      </c>
      <c r="AH461" s="5" t="s">
        <v>108</v>
      </c>
      <c r="AI461" s="5" t="s">
        <v>108</v>
      </c>
      <c r="AJ461" s="5" t="s">
        <v>108</v>
      </c>
      <c r="AK461" s="5" t="s">
        <v>108</v>
      </c>
      <c r="AL461" s="5" t="s">
        <v>108</v>
      </c>
      <c r="AM461" s="5" t="s">
        <v>108</v>
      </c>
      <c r="AN461" s="5" t="s">
        <v>108</v>
      </c>
      <c r="AO461" s="5" t="s">
        <v>108</v>
      </c>
      <c r="AP461" s="5" t="s">
        <v>108</v>
      </c>
      <c r="AQ461" s="5" t="s">
        <v>108</v>
      </c>
      <c r="AR461" s="5" t="s">
        <v>108</v>
      </c>
      <c r="AS461" s="5" t="s">
        <v>108</v>
      </c>
      <c r="AT461" s="5" t="s">
        <v>108</v>
      </c>
      <c r="AU461" s="5" t="s">
        <v>108</v>
      </c>
      <c r="AV461" s="5" t="s">
        <v>108</v>
      </c>
      <c r="AW461" s="5" t="s">
        <v>108</v>
      </c>
      <c r="AX461" s="5" t="s">
        <v>108</v>
      </c>
      <c r="AY461" s="5" t="s">
        <v>108</v>
      </c>
      <c r="AZ461" s="5" t="s">
        <v>108</v>
      </c>
      <c r="BA461" s="5" t="s">
        <v>108</v>
      </c>
      <c r="BB461" s="5" t="s">
        <v>108</v>
      </c>
      <c r="BC461" s="5" t="s">
        <v>108</v>
      </c>
      <c r="BD461" s="5" t="s">
        <v>108</v>
      </c>
      <c r="BE461" s="5" t="s">
        <v>108</v>
      </c>
      <c r="BF461" s="5" t="s">
        <v>108</v>
      </c>
      <c r="BG461" s="5" t="s">
        <v>108</v>
      </c>
      <c r="BH461" s="5" t="s">
        <v>108</v>
      </c>
      <c r="BI461" s="5" t="s">
        <v>108</v>
      </c>
      <c r="BJ461" s="5" t="s">
        <v>108</v>
      </c>
      <c r="BK461" s="5" t="s">
        <v>108</v>
      </c>
      <c r="BL461" s="5" t="s">
        <v>108</v>
      </c>
      <c r="BM461" s="5" t="s">
        <v>108</v>
      </c>
      <c r="BN461" s="5" t="s">
        <v>108</v>
      </c>
      <c r="BO461" s="5" t="s">
        <v>108</v>
      </c>
      <c r="BP461" s="5" t="s">
        <v>108</v>
      </c>
      <c r="BQ461" s="5" t="s">
        <v>108</v>
      </c>
      <c r="BR461" s="5" t="s">
        <v>108</v>
      </c>
      <c r="BS461" s="5" t="s">
        <v>108</v>
      </c>
      <c r="BT461" s="5" t="s">
        <v>108</v>
      </c>
      <c r="BU461" s="5" t="s">
        <v>3995</v>
      </c>
      <c r="BV461" s="5" t="s">
        <v>108</v>
      </c>
      <c r="BW461" s="5" t="s">
        <v>1528</v>
      </c>
      <c r="BX461" s="5" t="s">
        <v>122</v>
      </c>
      <c r="BY461" s="10" t="s">
        <v>108</v>
      </c>
      <c r="BZ461" s="10" t="s">
        <v>108</v>
      </c>
      <c r="CA461" s="5" t="s">
        <v>371</v>
      </c>
      <c r="CB461" s="5" t="s">
        <v>108</v>
      </c>
      <c r="CC461" s="5" t="s">
        <v>108</v>
      </c>
      <c r="CD461" s="5" t="s">
        <v>108</v>
      </c>
      <c r="CE461" s="5" t="s">
        <v>108</v>
      </c>
      <c r="CF461" s="5" t="s">
        <v>108</v>
      </c>
      <c r="CG461" s="5" t="s">
        <v>108</v>
      </c>
      <c r="CH461" s="5" t="s">
        <v>108</v>
      </c>
      <c r="CI461" s="5" t="s">
        <v>108</v>
      </c>
      <c r="CJ461" s="5" t="s">
        <v>108</v>
      </c>
      <c r="CK461" s="5" t="s">
        <v>108</v>
      </c>
      <c r="CL461" s="5" t="s">
        <v>108</v>
      </c>
      <c r="CM461" s="5" t="s">
        <v>108</v>
      </c>
      <c r="CN461" s="5" t="s">
        <v>108</v>
      </c>
      <c r="CO461" s="5" t="s">
        <v>108</v>
      </c>
      <c r="CP461" s="5" t="s">
        <v>108</v>
      </c>
      <c r="CQ461" s="5" t="s">
        <v>108</v>
      </c>
      <c r="CR461" s="5" t="s">
        <v>108</v>
      </c>
      <c r="CS461" s="5" t="s">
        <v>108</v>
      </c>
      <c r="CT461" s="26" t="s">
        <v>3996</v>
      </c>
      <c r="CU461" s="26" t="s">
        <v>108</v>
      </c>
      <c r="CV461" s="26" t="s">
        <v>108</v>
      </c>
      <c r="CW461" s="26" t="s">
        <v>108</v>
      </c>
      <c r="CX461" s="26" t="s">
        <v>108</v>
      </c>
      <c r="CY461" s="13" t="s">
        <v>3997</v>
      </c>
      <c r="CZ461" s="6"/>
      <c r="DA461" s="6"/>
      <c r="DB461" s="6"/>
      <c r="DC461" s="6"/>
      <c r="DD461" s="6"/>
      <c r="DE461" s="6"/>
      <c r="DF461" s="6"/>
      <c r="DG461" s="6"/>
      <c r="DH461" s="6"/>
      <c r="DI461" s="6"/>
    </row>
    <row r="462">
      <c r="A462" s="5" t="s">
        <v>103</v>
      </c>
      <c r="B462" s="5" t="s">
        <v>3472</v>
      </c>
      <c r="C462" s="5" t="s">
        <v>3991</v>
      </c>
      <c r="D462" s="5">
        <v>74666.0</v>
      </c>
      <c r="E462" s="5" t="s">
        <v>390</v>
      </c>
      <c r="F462" s="5">
        <v>2022.0</v>
      </c>
      <c r="G462" s="5" t="s">
        <v>166</v>
      </c>
      <c r="H462" s="5">
        <v>24.0</v>
      </c>
      <c r="I462" s="5" t="s">
        <v>153</v>
      </c>
      <c r="J462" s="5" t="s">
        <v>110</v>
      </c>
      <c r="K462" s="5" t="s">
        <v>111</v>
      </c>
      <c r="L462" s="5" t="s">
        <v>108</v>
      </c>
      <c r="M462" s="5" t="s">
        <v>3559</v>
      </c>
      <c r="N462" s="5">
        <v>1.0</v>
      </c>
      <c r="O462" s="26" t="s">
        <v>3998</v>
      </c>
      <c r="P462" s="5" t="s">
        <v>3999</v>
      </c>
      <c r="Q462" s="5" t="s">
        <v>4000</v>
      </c>
      <c r="R462" s="5" t="s">
        <v>4001</v>
      </c>
      <c r="S462" s="5" t="s">
        <v>108</v>
      </c>
      <c r="T462" s="5">
        <v>36.130128</v>
      </c>
      <c r="U462" s="5">
        <v>-79.151388</v>
      </c>
      <c r="V462" s="6"/>
      <c r="W462" s="5">
        <v>260.0</v>
      </c>
      <c r="X462" s="5">
        <v>1907.0</v>
      </c>
      <c r="Y462" s="5" t="s">
        <v>108</v>
      </c>
      <c r="Z462" s="5" t="s">
        <v>108</v>
      </c>
      <c r="AA462" s="5" t="s">
        <v>223</v>
      </c>
      <c r="AB462" s="5">
        <v>18.0</v>
      </c>
      <c r="AC462" s="5" t="s">
        <v>4002</v>
      </c>
      <c r="AD462" s="5" t="s">
        <v>108</v>
      </c>
      <c r="AE462" s="5" t="s">
        <v>108</v>
      </c>
      <c r="AF462" s="5" t="s">
        <v>108</v>
      </c>
      <c r="AG462" s="5" t="s">
        <v>108</v>
      </c>
      <c r="AH462" s="6">
        <f>5/60</f>
        <v>0.08333333333</v>
      </c>
      <c r="AI462" s="28">
        <f t="shared" ref="AI462:AI464" si="122">CONVERT(AJ462, "ft", "m")</f>
        <v>18.288</v>
      </c>
      <c r="AJ462" s="22">
        <v>60.0</v>
      </c>
      <c r="AK462" s="24">
        <f t="shared" ref="AK462:AK464" si="123">CONVERT(AJ462, "ft", "yd")</f>
        <v>20</v>
      </c>
      <c r="AL462" s="5" t="s">
        <v>108</v>
      </c>
      <c r="AM462" s="5">
        <v>1.0</v>
      </c>
      <c r="AN462" s="5" t="s">
        <v>108</v>
      </c>
      <c r="AO462" s="5" t="s">
        <v>108</v>
      </c>
      <c r="AP462" s="5" t="s">
        <v>108</v>
      </c>
      <c r="AQ462" s="5" t="s">
        <v>108</v>
      </c>
      <c r="AR462" s="5" t="s">
        <v>108</v>
      </c>
      <c r="AS462" s="5" t="s">
        <v>108</v>
      </c>
      <c r="AT462" s="5" t="s">
        <v>108</v>
      </c>
      <c r="AU462" s="5" t="s">
        <v>108</v>
      </c>
      <c r="AV462" s="5" t="s">
        <v>108</v>
      </c>
      <c r="AW462" s="5" t="s">
        <v>173</v>
      </c>
      <c r="AX462" s="5" t="s">
        <v>108</v>
      </c>
      <c r="AY462" s="5" t="s">
        <v>108</v>
      </c>
      <c r="AZ462" s="5" t="s">
        <v>108</v>
      </c>
      <c r="BA462" s="5" t="s">
        <v>108</v>
      </c>
      <c r="BB462" s="5" t="s">
        <v>108</v>
      </c>
      <c r="BC462" s="5" t="s">
        <v>108</v>
      </c>
      <c r="BD462" s="5" t="s">
        <v>108</v>
      </c>
      <c r="BE462" s="5" t="s">
        <v>108</v>
      </c>
      <c r="BF462" s="5" t="s">
        <v>108</v>
      </c>
      <c r="BG462" s="5" t="s">
        <v>108</v>
      </c>
      <c r="BH462" s="5" t="s">
        <v>108</v>
      </c>
      <c r="BI462" s="5" t="s">
        <v>108</v>
      </c>
      <c r="BJ462" s="5" t="s">
        <v>108</v>
      </c>
      <c r="BK462" s="5" t="s">
        <v>108</v>
      </c>
      <c r="BL462" s="5" t="s">
        <v>108</v>
      </c>
      <c r="BM462" s="5" t="s">
        <v>108</v>
      </c>
      <c r="BN462" s="5" t="s">
        <v>108</v>
      </c>
      <c r="BO462" s="5" t="s">
        <v>108</v>
      </c>
      <c r="BP462" s="5" t="s">
        <v>108</v>
      </c>
      <c r="BQ462" s="5" t="s">
        <v>108</v>
      </c>
      <c r="BR462" s="5" t="s">
        <v>108</v>
      </c>
      <c r="BS462" s="5" t="s">
        <v>108</v>
      </c>
      <c r="BT462" s="5" t="s">
        <v>108</v>
      </c>
      <c r="BU462" s="5" t="s">
        <v>2802</v>
      </c>
      <c r="BV462" s="5" t="s">
        <v>121</v>
      </c>
      <c r="BW462" s="5" t="s">
        <v>1528</v>
      </c>
      <c r="BX462" s="5" t="s">
        <v>122</v>
      </c>
      <c r="BY462" s="10" t="s">
        <v>108</v>
      </c>
      <c r="BZ462" s="10" t="s">
        <v>108</v>
      </c>
      <c r="CA462" s="5" t="s">
        <v>108</v>
      </c>
      <c r="CB462" s="5" t="s">
        <v>108</v>
      </c>
      <c r="CC462" s="5" t="s">
        <v>108</v>
      </c>
      <c r="CD462" s="5" t="s">
        <v>108</v>
      </c>
      <c r="CE462" s="5" t="s">
        <v>108</v>
      </c>
      <c r="CF462" s="5" t="s">
        <v>108</v>
      </c>
      <c r="CG462" s="5" t="s">
        <v>108</v>
      </c>
      <c r="CH462" s="5" t="s">
        <v>108</v>
      </c>
      <c r="CI462" s="5" t="s">
        <v>108</v>
      </c>
      <c r="CJ462" s="5" t="s">
        <v>108</v>
      </c>
      <c r="CK462" s="5" t="s">
        <v>108</v>
      </c>
      <c r="CL462" s="5" t="s">
        <v>108</v>
      </c>
      <c r="CM462" s="5" t="s">
        <v>108</v>
      </c>
      <c r="CN462" s="5" t="s">
        <v>108</v>
      </c>
      <c r="CO462" s="5" t="s">
        <v>108</v>
      </c>
      <c r="CP462" s="5" t="s">
        <v>108</v>
      </c>
      <c r="CQ462" s="5" t="s">
        <v>108</v>
      </c>
      <c r="CR462" s="5" t="s">
        <v>108</v>
      </c>
      <c r="CS462" s="5" t="s">
        <v>108</v>
      </c>
      <c r="CT462" s="26" t="s">
        <v>4003</v>
      </c>
      <c r="CU462" s="5" t="s">
        <v>121</v>
      </c>
      <c r="CV462" s="26" t="s">
        <v>108</v>
      </c>
      <c r="CW462" s="26" t="s">
        <v>108</v>
      </c>
      <c r="CX462" s="26" t="s">
        <v>108</v>
      </c>
      <c r="CY462" s="13" t="s">
        <v>4004</v>
      </c>
      <c r="CZ462" s="6"/>
      <c r="DA462" s="6"/>
      <c r="DB462" s="6"/>
      <c r="DC462" s="6"/>
      <c r="DD462" s="6"/>
      <c r="DE462" s="6"/>
      <c r="DF462" s="6"/>
      <c r="DG462" s="6"/>
      <c r="DH462" s="6"/>
      <c r="DI462" s="6"/>
    </row>
    <row r="463">
      <c r="A463" s="5" t="s">
        <v>103</v>
      </c>
      <c r="B463" s="5" t="s">
        <v>3472</v>
      </c>
      <c r="C463" s="5" t="s">
        <v>3991</v>
      </c>
      <c r="D463" s="5">
        <v>74666.0</v>
      </c>
      <c r="E463" s="5" t="s">
        <v>390</v>
      </c>
      <c r="F463" s="5">
        <v>2022.0</v>
      </c>
      <c r="G463" s="5" t="s">
        <v>152</v>
      </c>
      <c r="H463" s="5">
        <v>1.0</v>
      </c>
      <c r="I463" s="5" t="s">
        <v>153</v>
      </c>
      <c r="J463" s="5" t="s">
        <v>110</v>
      </c>
      <c r="K463" s="5" t="s">
        <v>111</v>
      </c>
      <c r="L463" s="5" t="s">
        <v>108</v>
      </c>
      <c r="M463" s="5" t="s">
        <v>281</v>
      </c>
      <c r="N463" s="5">
        <v>1.0</v>
      </c>
      <c r="O463" s="26" t="s">
        <v>4005</v>
      </c>
      <c r="P463" s="5" t="s">
        <v>3999</v>
      </c>
      <c r="Q463" s="5" t="s">
        <v>4000</v>
      </c>
      <c r="R463" s="5" t="s">
        <v>4001</v>
      </c>
      <c r="S463" s="5" t="s">
        <v>108</v>
      </c>
      <c r="T463" s="5">
        <v>36.130128</v>
      </c>
      <c r="U463" s="5">
        <v>-79.151388</v>
      </c>
      <c r="V463" s="6"/>
      <c r="W463" s="5">
        <v>260.0</v>
      </c>
      <c r="X463" s="5">
        <v>1207.0</v>
      </c>
      <c r="Y463" s="5" t="s">
        <v>108</v>
      </c>
      <c r="Z463" s="5" t="s">
        <v>108</v>
      </c>
      <c r="AA463" s="5" t="s">
        <v>159</v>
      </c>
      <c r="AB463" s="5">
        <v>5.0</v>
      </c>
      <c r="AC463" s="5" t="s">
        <v>4002</v>
      </c>
      <c r="AD463" s="5" t="s">
        <v>108</v>
      </c>
      <c r="AE463" s="5" t="s">
        <v>108</v>
      </c>
      <c r="AF463" s="5" t="s">
        <v>108</v>
      </c>
      <c r="AG463" s="5" t="s">
        <v>108</v>
      </c>
      <c r="AH463" s="5" t="s">
        <v>108</v>
      </c>
      <c r="AI463" s="28">
        <f t="shared" si="122"/>
        <v>9.144</v>
      </c>
      <c r="AJ463" s="22">
        <v>30.0</v>
      </c>
      <c r="AK463" s="24">
        <f t="shared" si="123"/>
        <v>10</v>
      </c>
      <c r="AL463" s="5" t="s">
        <v>108</v>
      </c>
      <c r="AM463" s="5">
        <v>1.0</v>
      </c>
      <c r="AN463" s="5" t="s">
        <v>108</v>
      </c>
      <c r="AO463" s="5" t="s">
        <v>108</v>
      </c>
      <c r="AP463" s="5" t="s">
        <v>108</v>
      </c>
      <c r="AQ463" s="5" t="s">
        <v>108</v>
      </c>
      <c r="AR463" s="5" t="s">
        <v>108</v>
      </c>
      <c r="AS463" s="5" t="s">
        <v>108</v>
      </c>
      <c r="AT463" s="5" t="s">
        <v>108</v>
      </c>
      <c r="AU463" s="5" t="s">
        <v>108</v>
      </c>
      <c r="AV463" s="5" t="s">
        <v>108</v>
      </c>
      <c r="AW463" s="5" t="s">
        <v>173</v>
      </c>
      <c r="AX463" s="5" t="s">
        <v>108</v>
      </c>
      <c r="AY463" s="5" t="s">
        <v>108</v>
      </c>
      <c r="AZ463" s="5" t="s">
        <v>108</v>
      </c>
      <c r="BA463" s="5" t="s">
        <v>108</v>
      </c>
      <c r="BB463" s="5" t="s">
        <v>108</v>
      </c>
      <c r="BC463" s="5" t="s">
        <v>108</v>
      </c>
      <c r="BD463" s="5" t="s">
        <v>108</v>
      </c>
      <c r="BE463" s="5" t="s">
        <v>108</v>
      </c>
      <c r="BF463" s="5" t="s">
        <v>108</v>
      </c>
      <c r="BG463" s="5" t="s">
        <v>108</v>
      </c>
      <c r="BH463" s="5" t="s">
        <v>108</v>
      </c>
      <c r="BI463" s="5" t="s">
        <v>108</v>
      </c>
      <c r="BJ463" s="5" t="s">
        <v>108</v>
      </c>
      <c r="BK463" s="5" t="s">
        <v>108</v>
      </c>
      <c r="BL463" s="5" t="s">
        <v>108</v>
      </c>
      <c r="BM463" s="5" t="s">
        <v>108</v>
      </c>
      <c r="BN463" s="5" t="s">
        <v>108</v>
      </c>
      <c r="BO463" s="5" t="s">
        <v>108</v>
      </c>
      <c r="BP463" s="5" t="s">
        <v>108</v>
      </c>
      <c r="BQ463" s="5" t="s">
        <v>108</v>
      </c>
      <c r="BR463" s="5" t="s">
        <v>108</v>
      </c>
      <c r="BS463" s="5" t="s">
        <v>108</v>
      </c>
      <c r="BT463" s="5" t="s">
        <v>108</v>
      </c>
      <c r="BU463" s="5" t="s">
        <v>3186</v>
      </c>
      <c r="BV463" s="5" t="s">
        <v>108</v>
      </c>
      <c r="BW463" s="5" t="s">
        <v>1528</v>
      </c>
      <c r="BX463" s="5" t="s">
        <v>122</v>
      </c>
      <c r="BY463" s="10" t="s">
        <v>108</v>
      </c>
      <c r="BZ463" s="10" t="s">
        <v>108</v>
      </c>
      <c r="CA463" s="5" t="s">
        <v>108</v>
      </c>
      <c r="CB463" s="5" t="s">
        <v>108</v>
      </c>
      <c r="CC463" s="5" t="s">
        <v>108</v>
      </c>
      <c r="CD463" s="5" t="s">
        <v>108</v>
      </c>
      <c r="CE463" s="5" t="s">
        <v>108</v>
      </c>
      <c r="CF463" s="5" t="s">
        <v>108</v>
      </c>
      <c r="CG463" s="5" t="s">
        <v>108</v>
      </c>
      <c r="CH463" s="5" t="s">
        <v>108</v>
      </c>
      <c r="CI463" s="5" t="s">
        <v>108</v>
      </c>
      <c r="CJ463" s="5" t="s">
        <v>108</v>
      </c>
      <c r="CK463" s="5" t="s">
        <v>108</v>
      </c>
      <c r="CL463" s="5" t="s">
        <v>108</v>
      </c>
      <c r="CM463" s="5" t="s">
        <v>108</v>
      </c>
      <c r="CN463" s="5" t="s">
        <v>108</v>
      </c>
      <c r="CO463" s="5" t="s">
        <v>108</v>
      </c>
      <c r="CP463" s="5" t="s">
        <v>108</v>
      </c>
      <c r="CQ463" s="5" t="s">
        <v>108</v>
      </c>
      <c r="CR463" s="5" t="s">
        <v>108</v>
      </c>
      <c r="CS463" s="5" t="s">
        <v>4006</v>
      </c>
      <c r="CT463" s="26" t="s">
        <v>4003</v>
      </c>
      <c r="CU463" s="5" t="s">
        <v>121</v>
      </c>
      <c r="CV463" s="26" t="s">
        <v>108</v>
      </c>
      <c r="CW463" s="26" t="s">
        <v>108</v>
      </c>
      <c r="CX463" s="26" t="s">
        <v>108</v>
      </c>
      <c r="CY463" s="5" t="s">
        <v>4007</v>
      </c>
      <c r="CZ463" s="6"/>
      <c r="DA463" s="6"/>
      <c r="DB463" s="6"/>
      <c r="DC463" s="6"/>
      <c r="DD463" s="6"/>
      <c r="DE463" s="6"/>
      <c r="DF463" s="6"/>
      <c r="DG463" s="6"/>
      <c r="DH463" s="6"/>
      <c r="DI463" s="6"/>
    </row>
    <row r="464">
      <c r="A464" s="5" t="s">
        <v>103</v>
      </c>
      <c r="B464" s="5" t="s">
        <v>3472</v>
      </c>
      <c r="C464" s="5" t="s">
        <v>4008</v>
      </c>
      <c r="D464" s="5">
        <v>3335.0</v>
      </c>
      <c r="E464" s="5" t="s">
        <v>108</v>
      </c>
      <c r="F464" s="5">
        <v>1982.0</v>
      </c>
      <c r="G464" s="5" t="s">
        <v>497</v>
      </c>
      <c r="H464" s="5" t="s">
        <v>108</v>
      </c>
      <c r="I464" s="5" t="s">
        <v>139</v>
      </c>
      <c r="J464" s="5" t="s">
        <v>110</v>
      </c>
      <c r="K464" s="5" t="s">
        <v>111</v>
      </c>
      <c r="L464" s="5" t="s">
        <v>108</v>
      </c>
      <c r="M464" s="5" t="s">
        <v>3981</v>
      </c>
      <c r="N464" s="5">
        <v>1.0</v>
      </c>
      <c r="O464" s="26" t="s">
        <v>4009</v>
      </c>
      <c r="P464" s="5" t="s">
        <v>4010</v>
      </c>
      <c r="Q464" s="5" t="s">
        <v>4011</v>
      </c>
      <c r="R464" s="5" t="s">
        <v>108</v>
      </c>
      <c r="S464" s="5" t="s">
        <v>4012</v>
      </c>
      <c r="T464" s="5" t="s">
        <v>108</v>
      </c>
      <c r="U464" s="5" t="s">
        <v>108</v>
      </c>
      <c r="V464" s="6"/>
      <c r="W464" s="5" t="s">
        <v>108</v>
      </c>
      <c r="X464" s="5">
        <v>900.0</v>
      </c>
      <c r="Y464" s="5" t="s">
        <v>108</v>
      </c>
      <c r="Z464" s="5" t="s">
        <v>108</v>
      </c>
      <c r="AA464" s="5" t="s">
        <v>108</v>
      </c>
      <c r="AB464" s="5" t="s">
        <v>108</v>
      </c>
      <c r="AC464" s="5" t="s">
        <v>1560</v>
      </c>
      <c r="AD464" s="5" t="s">
        <v>108</v>
      </c>
      <c r="AE464" s="5" t="s">
        <v>108</v>
      </c>
      <c r="AF464" s="5" t="s">
        <v>108</v>
      </c>
      <c r="AG464" s="5" t="s">
        <v>108</v>
      </c>
      <c r="AH464" s="5">
        <v>5.0</v>
      </c>
      <c r="AI464" s="28">
        <f t="shared" si="122"/>
        <v>45.72</v>
      </c>
      <c r="AJ464" s="22">
        <v>150.0</v>
      </c>
      <c r="AK464" s="24">
        <f t="shared" si="123"/>
        <v>50</v>
      </c>
      <c r="AL464" s="5" t="s">
        <v>108</v>
      </c>
      <c r="AM464" s="5">
        <v>1.0</v>
      </c>
      <c r="AN464" s="5">
        <v>8.0</v>
      </c>
      <c r="AO464" s="5" t="s">
        <v>108</v>
      </c>
      <c r="AP464" s="5" t="s">
        <v>108</v>
      </c>
      <c r="AQ464" s="5" t="s">
        <v>108</v>
      </c>
      <c r="AR464" s="5" t="s">
        <v>108</v>
      </c>
      <c r="AS464" s="5" t="s">
        <v>108</v>
      </c>
      <c r="AT464" s="5" t="s">
        <v>108</v>
      </c>
      <c r="AU464" s="5" t="s">
        <v>108</v>
      </c>
      <c r="AV464" s="5" t="s">
        <v>108</v>
      </c>
      <c r="AW464" s="5" t="s">
        <v>289</v>
      </c>
      <c r="AX464" s="5" t="s">
        <v>108</v>
      </c>
      <c r="AY464" s="5" t="s">
        <v>108</v>
      </c>
      <c r="AZ464" s="5" t="s">
        <v>108</v>
      </c>
      <c r="BA464" s="5" t="s">
        <v>289</v>
      </c>
      <c r="BB464" s="5" t="s">
        <v>108</v>
      </c>
      <c r="BC464" s="5" t="s">
        <v>108</v>
      </c>
      <c r="BD464" s="5" t="s">
        <v>108</v>
      </c>
      <c r="BE464" s="5" t="s">
        <v>108</v>
      </c>
      <c r="BF464" s="5" t="s">
        <v>108</v>
      </c>
      <c r="BG464" s="5" t="s">
        <v>108</v>
      </c>
      <c r="BH464" s="5" t="s">
        <v>108</v>
      </c>
      <c r="BI464" s="5" t="s">
        <v>108</v>
      </c>
      <c r="BJ464" s="5" t="s">
        <v>108</v>
      </c>
      <c r="BK464" s="5" t="s">
        <v>108</v>
      </c>
      <c r="BL464" s="5" t="s">
        <v>108</v>
      </c>
      <c r="BM464" s="5" t="s">
        <v>659</v>
      </c>
      <c r="BN464" s="5" t="s">
        <v>121</v>
      </c>
      <c r="BO464" s="5" t="s">
        <v>108</v>
      </c>
      <c r="BP464" s="5" t="s">
        <v>4013</v>
      </c>
      <c r="BQ464" s="5" t="s">
        <v>108</v>
      </c>
      <c r="BR464" s="5" t="s">
        <v>121</v>
      </c>
      <c r="BS464" s="5" t="s">
        <v>4014</v>
      </c>
      <c r="BT464" s="5" t="s">
        <v>108</v>
      </c>
      <c r="BU464" s="5" t="s">
        <v>4015</v>
      </c>
      <c r="BV464" s="5" t="s">
        <v>108</v>
      </c>
      <c r="BW464" s="5" t="s">
        <v>1528</v>
      </c>
      <c r="BX464" s="5" t="s">
        <v>122</v>
      </c>
      <c r="BY464" s="10" t="s">
        <v>108</v>
      </c>
      <c r="BZ464" s="10" t="s">
        <v>108</v>
      </c>
      <c r="CA464" s="5" t="s">
        <v>108</v>
      </c>
      <c r="CB464" s="5" t="s">
        <v>108</v>
      </c>
      <c r="CC464" s="5" t="s">
        <v>108</v>
      </c>
      <c r="CD464" s="5" t="s">
        <v>108</v>
      </c>
      <c r="CE464" s="5" t="s">
        <v>108</v>
      </c>
      <c r="CF464" s="5" t="s">
        <v>108</v>
      </c>
      <c r="CG464" s="5" t="s">
        <v>108</v>
      </c>
      <c r="CH464" s="5" t="s">
        <v>108</v>
      </c>
      <c r="CI464" s="5" t="s">
        <v>108</v>
      </c>
      <c r="CJ464" s="5" t="s">
        <v>108</v>
      </c>
      <c r="CK464" s="5" t="s">
        <v>108</v>
      </c>
      <c r="CL464" s="5" t="s">
        <v>108</v>
      </c>
      <c r="CM464" s="5" t="s">
        <v>108</v>
      </c>
      <c r="CN464" s="5" t="s">
        <v>108</v>
      </c>
      <c r="CO464" s="5" t="s">
        <v>108</v>
      </c>
      <c r="CP464" s="5" t="s">
        <v>108</v>
      </c>
      <c r="CQ464" s="5" t="s">
        <v>108</v>
      </c>
      <c r="CR464" s="5" t="s">
        <v>108</v>
      </c>
      <c r="CS464" s="5" t="s">
        <v>108</v>
      </c>
      <c r="CT464" s="5" t="s">
        <v>108</v>
      </c>
      <c r="CU464" s="5" t="s">
        <v>108</v>
      </c>
      <c r="CV464" s="5" t="s">
        <v>108</v>
      </c>
      <c r="CW464" s="5" t="s">
        <v>108</v>
      </c>
      <c r="CX464" s="5" t="s">
        <v>108</v>
      </c>
      <c r="CY464" s="13" t="s">
        <v>4016</v>
      </c>
      <c r="CZ464" s="6"/>
      <c r="DA464" s="6"/>
      <c r="DB464" s="6"/>
      <c r="DC464" s="6"/>
      <c r="DD464" s="6"/>
      <c r="DE464" s="6"/>
      <c r="DF464" s="6"/>
      <c r="DG464" s="6"/>
      <c r="DH464" s="6"/>
      <c r="DI464" s="6"/>
    </row>
    <row r="465">
      <c r="A465" s="5" t="s">
        <v>103</v>
      </c>
      <c r="B465" s="5" t="s">
        <v>3472</v>
      </c>
      <c r="C465" s="5" t="s">
        <v>4017</v>
      </c>
      <c r="D465" s="5">
        <v>3336.0</v>
      </c>
      <c r="E465" s="5" t="s">
        <v>108</v>
      </c>
      <c r="F465" s="5">
        <v>1998.0</v>
      </c>
      <c r="G465" s="5" t="s">
        <v>108</v>
      </c>
      <c r="H465" s="5" t="s">
        <v>108</v>
      </c>
      <c r="I465" s="5" t="s">
        <v>217</v>
      </c>
      <c r="J465" s="5" t="s">
        <v>127</v>
      </c>
      <c r="K465" s="5" t="s">
        <v>3504</v>
      </c>
      <c r="L465" s="5" t="s">
        <v>108</v>
      </c>
      <c r="M465" s="5" t="s">
        <v>281</v>
      </c>
      <c r="N465" s="5">
        <v>1.0</v>
      </c>
      <c r="O465" s="26" t="s">
        <v>4018</v>
      </c>
      <c r="P465" s="5" t="s">
        <v>719</v>
      </c>
      <c r="Q465" s="5" t="s">
        <v>3958</v>
      </c>
      <c r="R465" s="5" t="s">
        <v>3965</v>
      </c>
      <c r="S465" s="5" t="s">
        <v>108</v>
      </c>
      <c r="T465" s="5" t="s">
        <v>108</v>
      </c>
      <c r="U465" s="5" t="s">
        <v>108</v>
      </c>
      <c r="V465" s="6"/>
      <c r="W465" s="5" t="s">
        <v>108</v>
      </c>
      <c r="X465" s="5">
        <v>300.0</v>
      </c>
      <c r="Y465" s="5" t="s">
        <v>108</v>
      </c>
      <c r="Z465" s="5" t="s">
        <v>108</v>
      </c>
      <c r="AA465" s="5" t="s">
        <v>108</v>
      </c>
      <c r="AB465" s="5" t="s">
        <v>108</v>
      </c>
      <c r="AC465" s="5" t="s">
        <v>1560</v>
      </c>
      <c r="AD465" s="5" t="s">
        <v>108</v>
      </c>
      <c r="AE465" s="5" t="s">
        <v>108</v>
      </c>
      <c r="AF465" s="5" t="s">
        <v>108</v>
      </c>
      <c r="AG465" s="5" t="s">
        <v>108</v>
      </c>
      <c r="AH465" s="5">
        <v>45.0</v>
      </c>
      <c r="AI465" s="15" t="s">
        <v>108</v>
      </c>
      <c r="AJ465" s="15" t="s">
        <v>108</v>
      </c>
      <c r="AK465" s="15" t="s">
        <v>108</v>
      </c>
      <c r="AL465" s="15" t="s">
        <v>108</v>
      </c>
      <c r="AM465" s="15" t="s">
        <v>108</v>
      </c>
      <c r="AN465" s="15" t="s">
        <v>108</v>
      </c>
      <c r="AO465" s="15" t="s">
        <v>108</v>
      </c>
      <c r="AP465" s="15" t="s">
        <v>108</v>
      </c>
      <c r="AQ465" s="15" t="s">
        <v>108</v>
      </c>
      <c r="AR465" s="15" t="s">
        <v>108</v>
      </c>
      <c r="AS465" s="15" t="s">
        <v>108</v>
      </c>
      <c r="AT465" s="15" t="s">
        <v>108</v>
      </c>
      <c r="AU465" s="15" t="s">
        <v>108</v>
      </c>
      <c r="AV465" s="15" t="s">
        <v>108</v>
      </c>
      <c r="AW465" s="15" t="s">
        <v>108</v>
      </c>
      <c r="AX465" s="15" t="s">
        <v>108</v>
      </c>
      <c r="AY465" s="15" t="s">
        <v>108</v>
      </c>
      <c r="AZ465" s="15" t="s">
        <v>108</v>
      </c>
      <c r="BA465" s="15" t="s">
        <v>108</v>
      </c>
      <c r="BB465" s="15" t="s">
        <v>108</v>
      </c>
      <c r="BC465" s="15" t="s">
        <v>108</v>
      </c>
      <c r="BD465" s="15" t="s">
        <v>108</v>
      </c>
      <c r="BE465" s="5" t="s">
        <v>108</v>
      </c>
      <c r="BF465" s="15" t="s">
        <v>108</v>
      </c>
      <c r="BG465" s="5" t="s">
        <v>108</v>
      </c>
      <c r="BH465" s="5" t="s">
        <v>108</v>
      </c>
      <c r="BI465" s="15" t="s">
        <v>108</v>
      </c>
      <c r="BJ465" s="15" t="s">
        <v>108</v>
      </c>
      <c r="BK465" s="15" t="s">
        <v>108</v>
      </c>
      <c r="BL465" s="15" t="s">
        <v>108</v>
      </c>
      <c r="BM465" s="15" t="s">
        <v>108</v>
      </c>
      <c r="BN465" s="15" t="s">
        <v>108</v>
      </c>
      <c r="BO465" s="15" t="s">
        <v>108</v>
      </c>
      <c r="BP465" s="15" t="s">
        <v>108</v>
      </c>
      <c r="BQ465" s="15" t="s">
        <v>108</v>
      </c>
      <c r="BR465" s="15" t="s">
        <v>108</v>
      </c>
      <c r="BS465" s="15" t="s">
        <v>108</v>
      </c>
      <c r="BT465" s="15" t="s">
        <v>108</v>
      </c>
      <c r="BU465" s="15" t="s">
        <v>108</v>
      </c>
      <c r="BV465" s="15" t="s">
        <v>108</v>
      </c>
      <c r="BW465" s="15" t="s">
        <v>108</v>
      </c>
      <c r="BX465" s="15" t="s">
        <v>108</v>
      </c>
      <c r="BY465" s="10" t="s">
        <v>108</v>
      </c>
      <c r="BZ465" s="10" t="s">
        <v>108</v>
      </c>
      <c r="CA465" s="5" t="s">
        <v>2101</v>
      </c>
      <c r="CB465" s="5" t="s">
        <v>108</v>
      </c>
      <c r="CC465" s="5" t="s">
        <v>108</v>
      </c>
      <c r="CD465" s="5" t="s">
        <v>108</v>
      </c>
      <c r="CE465" s="5" t="s">
        <v>108</v>
      </c>
      <c r="CF465" s="5" t="s">
        <v>108</v>
      </c>
      <c r="CG465" s="5" t="s">
        <v>108</v>
      </c>
      <c r="CH465" s="5" t="s">
        <v>108</v>
      </c>
      <c r="CI465" s="5" t="s">
        <v>108</v>
      </c>
      <c r="CJ465" s="5" t="s">
        <v>108</v>
      </c>
      <c r="CK465" s="5" t="s">
        <v>108</v>
      </c>
      <c r="CL465" s="5" t="s">
        <v>108</v>
      </c>
      <c r="CM465" s="5" t="s">
        <v>108</v>
      </c>
      <c r="CN465" s="5" t="s">
        <v>108</v>
      </c>
      <c r="CO465" s="5" t="s">
        <v>108</v>
      </c>
      <c r="CP465" s="5" t="s">
        <v>108</v>
      </c>
      <c r="CQ465" s="5" t="s">
        <v>108</v>
      </c>
      <c r="CR465" s="5" t="s">
        <v>108</v>
      </c>
      <c r="CS465" s="5" t="s">
        <v>108</v>
      </c>
      <c r="CT465" s="5" t="s">
        <v>108</v>
      </c>
      <c r="CU465" s="5" t="s">
        <v>108</v>
      </c>
      <c r="CV465" s="5" t="s">
        <v>108</v>
      </c>
      <c r="CW465" s="5" t="s">
        <v>108</v>
      </c>
      <c r="CX465" s="5" t="s">
        <v>108</v>
      </c>
      <c r="CY465" s="13" t="s">
        <v>4019</v>
      </c>
      <c r="CZ465" s="6"/>
      <c r="DA465" s="6"/>
      <c r="DB465" s="6"/>
      <c r="DC465" s="6"/>
      <c r="DD465" s="6"/>
      <c r="DE465" s="6"/>
      <c r="DF465" s="6"/>
      <c r="DG465" s="6"/>
      <c r="DH465" s="6"/>
      <c r="DI465" s="6"/>
    </row>
    <row r="466">
      <c r="A466" s="5" t="s">
        <v>103</v>
      </c>
      <c r="B466" s="5" t="s">
        <v>3472</v>
      </c>
      <c r="C466" s="5" t="s">
        <v>4017</v>
      </c>
      <c r="D466" s="5">
        <v>30438.0</v>
      </c>
      <c r="E466" s="5" t="s">
        <v>4020</v>
      </c>
      <c r="F466" s="5">
        <v>2011.0</v>
      </c>
      <c r="G466" s="5" t="s">
        <v>200</v>
      </c>
      <c r="H466" s="5">
        <v>15.0</v>
      </c>
      <c r="I466" s="5" t="s">
        <v>153</v>
      </c>
      <c r="J466" s="5" t="s">
        <v>110</v>
      </c>
      <c r="K466" s="5" t="s">
        <v>111</v>
      </c>
      <c r="L466" s="5" t="s">
        <v>108</v>
      </c>
      <c r="M466" s="5" t="s">
        <v>218</v>
      </c>
      <c r="N466" s="5">
        <v>1.0</v>
      </c>
      <c r="O466" s="26" t="s">
        <v>4021</v>
      </c>
      <c r="P466" s="5" t="s">
        <v>4022</v>
      </c>
      <c r="Q466" s="5" t="s">
        <v>3984</v>
      </c>
      <c r="R466" s="5" t="s">
        <v>4023</v>
      </c>
      <c r="S466" s="5" t="s">
        <v>108</v>
      </c>
      <c r="T466" s="5" t="s">
        <v>108</v>
      </c>
      <c r="U466" s="5" t="s">
        <v>108</v>
      </c>
      <c r="V466" s="5" t="s">
        <v>108</v>
      </c>
      <c r="W466" s="5" t="s">
        <v>108</v>
      </c>
      <c r="X466" s="5">
        <v>510.0</v>
      </c>
      <c r="Y466" s="5" t="s">
        <v>420</v>
      </c>
      <c r="Z466" s="5" t="s">
        <v>108</v>
      </c>
      <c r="AA466" s="5" t="s">
        <v>560</v>
      </c>
      <c r="AB466" s="5">
        <v>48.0</v>
      </c>
      <c r="AC466" s="5" t="s">
        <v>1560</v>
      </c>
      <c r="AD466" s="5" t="s">
        <v>108</v>
      </c>
      <c r="AE466" s="5" t="s">
        <v>108</v>
      </c>
      <c r="AF466" s="5" t="s">
        <v>108</v>
      </c>
      <c r="AG466" s="5" t="s">
        <v>108</v>
      </c>
      <c r="AH466" s="5" t="s">
        <v>108</v>
      </c>
      <c r="AI466" s="28">
        <f t="shared" ref="AI466:AI467" si="124">CONVERT(AJ466, "ft", "m")</f>
        <v>15.24</v>
      </c>
      <c r="AJ466" s="22">
        <v>50.0</v>
      </c>
      <c r="AK466" s="24">
        <f t="shared" ref="AK466:AK467" si="125">CONVERT(AJ466, "ft", "yd")</f>
        <v>16.66666667</v>
      </c>
      <c r="AL466" s="5" t="s">
        <v>108</v>
      </c>
      <c r="AM466" s="5">
        <v>1.0</v>
      </c>
      <c r="AN466" s="5">
        <v>6.75</v>
      </c>
      <c r="AO466" s="5" t="s">
        <v>108</v>
      </c>
      <c r="AP466" s="5" t="s">
        <v>108</v>
      </c>
      <c r="AQ466" s="5" t="s">
        <v>108</v>
      </c>
      <c r="AR466" s="5" t="s">
        <v>108</v>
      </c>
      <c r="AS466" s="5" t="s">
        <v>108</v>
      </c>
      <c r="AT466" s="5">
        <v>400.0</v>
      </c>
      <c r="AU466" s="15" t="s">
        <v>108</v>
      </c>
      <c r="AV466" s="15" t="s">
        <v>108</v>
      </c>
      <c r="AW466" s="5" t="s">
        <v>320</v>
      </c>
      <c r="AX466" s="5" t="s">
        <v>108</v>
      </c>
      <c r="AY466" s="5" t="s">
        <v>108</v>
      </c>
      <c r="AZ466" s="5" t="s">
        <v>108</v>
      </c>
      <c r="BA466" s="5" t="s">
        <v>108</v>
      </c>
      <c r="BB466" s="5" t="s">
        <v>108</v>
      </c>
      <c r="BC466" s="5" t="s">
        <v>108</v>
      </c>
      <c r="BD466" s="5" t="s">
        <v>108</v>
      </c>
      <c r="BE466" s="5" t="s">
        <v>108</v>
      </c>
      <c r="BF466" s="5" t="s">
        <v>108</v>
      </c>
      <c r="BG466" s="5" t="s">
        <v>108</v>
      </c>
      <c r="BH466" s="5" t="s">
        <v>108</v>
      </c>
      <c r="BI466" s="5" t="s">
        <v>108</v>
      </c>
      <c r="BJ466" s="5" t="s">
        <v>108</v>
      </c>
      <c r="BK466" s="5" t="s">
        <v>108</v>
      </c>
      <c r="BL466" s="5" t="s">
        <v>754</v>
      </c>
      <c r="BM466" s="5" t="s">
        <v>108</v>
      </c>
      <c r="BN466" s="5" t="s">
        <v>309</v>
      </c>
      <c r="BO466" s="5" t="s">
        <v>108</v>
      </c>
      <c r="BP466" s="5" t="s">
        <v>755</v>
      </c>
      <c r="BQ466" s="5" t="s">
        <v>108</v>
      </c>
      <c r="BR466" s="5" t="s">
        <v>108</v>
      </c>
      <c r="BS466" s="5" t="s">
        <v>4024</v>
      </c>
      <c r="BT466" s="15" t="s">
        <v>108</v>
      </c>
      <c r="BU466" s="5" t="s">
        <v>4025</v>
      </c>
      <c r="BV466" s="5" t="s">
        <v>108</v>
      </c>
      <c r="BW466" s="5" t="s">
        <v>1358</v>
      </c>
      <c r="BX466" s="5" t="s">
        <v>122</v>
      </c>
      <c r="BY466" s="10" t="s">
        <v>108</v>
      </c>
      <c r="BZ466" s="10" t="s">
        <v>108</v>
      </c>
      <c r="CA466" s="5" t="s">
        <v>108</v>
      </c>
      <c r="CB466" s="5" t="s">
        <v>108</v>
      </c>
      <c r="CC466" s="5" t="s">
        <v>108</v>
      </c>
      <c r="CD466" s="5" t="s">
        <v>108</v>
      </c>
      <c r="CE466" s="5" t="s">
        <v>108</v>
      </c>
      <c r="CF466" s="5" t="s">
        <v>108</v>
      </c>
      <c r="CG466" s="5" t="s">
        <v>108</v>
      </c>
      <c r="CH466" s="5" t="s">
        <v>108</v>
      </c>
      <c r="CI466" s="5" t="s">
        <v>108</v>
      </c>
      <c r="CJ466" s="5" t="s">
        <v>108</v>
      </c>
      <c r="CK466" s="5" t="s">
        <v>108</v>
      </c>
      <c r="CL466" s="5" t="s">
        <v>108</v>
      </c>
      <c r="CM466" s="5" t="s">
        <v>108</v>
      </c>
      <c r="CN466" s="5" t="s">
        <v>108</v>
      </c>
      <c r="CO466" s="5" t="s">
        <v>108</v>
      </c>
      <c r="CP466" s="5" t="s">
        <v>108</v>
      </c>
      <c r="CQ466" s="5" t="s">
        <v>108</v>
      </c>
      <c r="CR466" s="5" t="s">
        <v>108</v>
      </c>
      <c r="CS466" s="5" t="s">
        <v>4026</v>
      </c>
      <c r="CT466" s="26" t="s">
        <v>4027</v>
      </c>
      <c r="CU466" s="5" t="s">
        <v>108</v>
      </c>
      <c r="CV466" s="5" t="s">
        <v>108</v>
      </c>
      <c r="CW466" s="5" t="s">
        <v>108</v>
      </c>
      <c r="CX466" s="5" t="s">
        <v>108</v>
      </c>
      <c r="CY466" s="13" t="s">
        <v>4028</v>
      </c>
      <c r="CZ466" s="6"/>
      <c r="DA466" s="6"/>
      <c r="DB466" s="6"/>
      <c r="DC466" s="6"/>
      <c r="DD466" s="6"/>
      <c r="DE466" s="6"/>
      <c r="DF466" s="6"/>
      <c r="DG466" s="6"/>
      <c r="DH466" s="6"/>
      <c r="DI466" s="6"/>
    </row>
    <row r="467">
      <c r="A467" s="5" t="s">
        <v>103</v>
      </c>
      <c r="B467" s="5" t="s">
        <v>3472</v>
      </c>
      <c r="C467" s="5" t="s">
        <v>4029</v>
      </c>
      <c r="D467" s="5">
        <v>8804.0</v>
      </c>
      <c r="E467" s="5" t="s">
        <v>108</v>
      </c>
      <c r="F467" s="5">
        <v>1997.0</v>
      </c>
      <c r="G467" s="5" t="s">
        <v>244</v>
      </c>
      <c r="H467" s="5" t="s">
        <v>108</v>
      </c>
      <c r="I467" s="5" t="s">
        <v>139</v>
      </c>
      <c r="J467" s="5" t="s">
        <v>110</v>
      </c>
      <c r="K467" s="5" t="s">
        <v>111</v>
      </c>
      <c r="L467" s="5" t="s">
        <v>2428</v>
      </c>
      <c r="M467" s="5" t="s">
        <v>281</v>
      </c>
      <c r="N467" s="5">
        <v>2.0</v>
      </c>
      <c r="O467" s="26" t="s">
        <v>4030</v>
      </c>
      <c r="P467" s="5" t="s">
        <v>4031</v>
      </c>
      <c r="Q467" s="5" t="s">
        <v>4032</v>
      </c>
      <c r="R467" s="5" t="s">
        <v>4033</v>
      </c>
      <c r="S467" s="5" t="s">
        <v>108</v>
      </c>
      <c r="T467" s="5" t="s">
        <v>108</v>
      </c>
      <c r="U467" s="5" t="s">
        <v>108</v>
      </c>
      <c r="V467" s="6"/>
      <c r="W467" s="5" t="s">
        <v>108</v>
      </c>
      <c r="X467" s="5">
        <v>1500.0</v>
      </c>
      <c r="Y467" s="5">
        <v>50.0</v>
      </c>
      <c r="Z467" s="5" t="s">
        <v>170</v>
      </c>
      <c r="AA467" s="5" t="s">
        <v>108</v>
      </c>
      <c r="AB467" s="5" t="s">
        <v>108</v>
      </c>
      <c r="AC467" s="5" t="s">
        <v>2138</v>
      </c>
      <c r="AD467" s="5" t="s">
        <v>4034</v>
      </c>
      <c r="AE467" s="5" t="s">
        <v>108</v>
      </c>
      <c r="AF467" s="5" t="s">
        <v>108</v>
      </c>
      <c r="AG467" s="5" t="s">
        <v>108</v>
      </c>
      <c r="AH467" s="6">
        <f>10/60</f>
        <v>0.1666666667</v>
      </c>
      <c r="AI467" s="28">
        <f t="shared" si="124"/>
        <v>91.44</v>
      </c>
      <c r="AJ467" s="22">
        <v>300.0</v>
      </c>
      <c r="AK467" s="24">
        <f t="shared" si="125"/>
        <v>100</v>
      </c>
      <c r="AL467" s="5" t="s">
        <v>108</v>
      </c>
      <c r="AM467" s="5">
        <v>2.0</v>
      </c>
      <c r="AN467" s="5">
        <v>5.5</v>
      </c>
      <c r="AO467" s="5">
        <v>5.5</v>
      </c>
      <c r="AP467" s="5" t="s">
        <v>108</v>
      </c>
      <c r="AQ467" s="5" t="s">
        <v>108</v>
      </c>
      <c r="AR467" s="5" t="s">
        <v>108</v>
      </c>
      <c r="AS467" s="5" t="s">
        <v>108</v>
      </c>
      <c r="AT467" s="5" t="s">
        <v>108</v>
      </c>
      <c r="AU467" s="5" t="s">
        <v>108</v>
      </c>
      <c r="AV467" s="5" t="s">
        <v>108</v>
      </c>
      <c r="AW467" s="5" t="s">
        <v>147</v>
      </c>
      <c r="AX467" s="5" t="s">
        <v>108</v>
      </c>
      <c r="AY467" s="5" t="s">
        <v>108</v>
      </c>
      <c r="AZ467" s="5">
        <v>4.5</v>
      </c>
      <c r="BA467" s="5" t="s">
        <v>108</v>
      </c>
      <c r="BB467" s="5" t="s">
        <v>108</v>
      </c>
      <c r="BC467" s="5" t="s">
        <v>108</v>
      </c>
      <c r="BD467" s="5" t="s">
        <v>108</v>
      </c>
      <c r="BE467" s="5" t="s">
        <v>108</v>
      </c>
      <c r="BF467" s="5" t="s">
        <v>108</v>
      </c>
      <c r="BG467" s="5" t="s">
        <v>108</v>
      </c>
      <c r="BH467" s="5" t="s">
        <v>108</v>
      </c>
      <c r="BI467" s="5" t="s">
        <v>108</v>
      </c>
      <c r="BJ467" s="5" t="s">
        <v>108</v>
      </c>
      <c r="BK467" s="5" t="s">
        <v>108</v>
      </c>
      <c r="BL467" s="5" t="s">
        <v>108</v>
      </c>
      <c r="BM467" s="5" t="s">
        <v>108</v>
      </c>
      <c r="BN467" s="5" t="s">
        <v>108</v>
      </c>
      <c r="BO467" s="5" t="s">
        <v>108</v>
      </c>
      <c r="BP467" s="5" t="s">
        <v>383</v>
      </c>
      <c r="BQ467" s="5" t="s">
        <v>108</v>
      </c>
      <c r="BR467" s="5" t="s">
        <v>108</v>
      </c>
      <c r="BS467" s="5" t="s">
        <v>108</v>
      </c>
      <c r="BT467" s="5" t="s">
        <v>108</v>
      </c>
      <c r="BU467" s="5" t="s">
        <v>4035</v>
      </c>
      <c r="BV467" s="5" t="s">
        <v>108</v>
      </c>
      <c r="BW467" s="5" t="s">
        <v>4036</v>
      </c>
      <c r="BX467" s="5" t="s">
        <v>122</v>
      </c>
      <c r="BY467" s="10" t="s">
        <v>108</v>
      </c>
      <c r="BZ467" s="10" t="s">
        <v>108</v>
      </c>
      <c r="CA467" s="5" t="s">
        <v>1076</v>
      </c>
      <c r="CB467" s="5" t="s">
        <v>108</v>
      </c>
      <c r="CC467" s="5" t="s">
        <v>108</v>
      </c>
      <c r="CD467" s="5" t="s">
        <v>108</v>
      </c>
      <c r="CE467" s="5" t="s">
        <v>108</v>
      </c>
      <c r="CF467" s="5" t="s">
        <v>108</v>
      </c>
      <c r="CG467" s="5" t="s">
        <v>108</v>
      </c>
      <c r="CH467" s="5" t="s">
        <v>108</v>
      </c>
      <c r="CI467" s="5" t="s">
        <v>108</v>
      </c>
      <c r="CJ467" s="5" t="s">
        <v>108</v>
      </c>
      <c r="CK467" s="5" t="s">
        <v>108</v>
      </c>
      <c r="CL467" s="5" t="s">
        <v>108</v>
      </c>
      <c r="CM467" s="5" t="s">
        <v>108</v>
      </c>
      <c r="CN467" s="5" t="s">
        <v>108</v>
      </c>
      <c r="CO467" s="5" t="s">
        <v>108</v>
      </c>
      <c r="CP467" s="5" t="s">
        <v>108</v>
      </c>
      <c r="CQ467" s="5" t="s">
        <v>108</v>
      </c>
      <c r="CR467" s="5" t="s">
        <v>108</v>
      </c>
      <c r="CS467" s="5" t="s">
        <v>108</v>
      </c>
      <c r="CT467" s="26" t="s">
        <v>4037</v>
      </c>
      <c r="CU467" s="5" t="s">
        <v>108</v>
      </c>
      <c r="CV467" s="5" t="s">
        <v>108</v>
      </c>
      <c r="CW467" s="5" t="s">
        <v>108</v>
      </c>
      <c r="CX467" s="5" t="s">
        <v>108</v>
      </c>
      <c r="CY467" s="13" t="s">
        <v>4038</v>
      </c>
      <c r="CZ467" s="6"/>
      <c r="DA467" s="6"/>
      <c r="DB467" s="6"/>
      <c r="DC467" s="6"/>
      <c r="DD467" s="6"/>
      <c r="DE467" s="6"/>
      <c r="DF467" s="6"/>
      <c r="DG467" s="6"/>
      <c r="DH467" s="6"/>
      <c r="DI467" s="6"/>
    </row>
    <row r="468">
      <c r="A468" s="5" t="s">
        <v>103</v>
      </c>
      <c r="B468" s="5" t="s">
        <v>3472</v>
      </c>
      <c r="C468" s="5" t="s">
        <v>3040</v>
      </c>
      <c r="D468" s="5">
        <v>67582.0</v>
      </c>
      <c r="E468" s="5" t="s">
        <v>3569</v>
      </c>
      <c r="F468" s="5">
        <v>2011.0</v>
      </c>
      <c r="G468" s="5" t="s">
        <v>497</v>
      </c>
      <c r="H468" s="5">
        <v>4.0</v>
      </c>
      <c r="I468" s="5" t="s">
        <v>139</v>
      </c>
      <c r="J468" s="5" t="s">
        <v>127</v>
      </c>
      <c r="K468" s="5" t="s">
        <v>628</v>
      </c>
      <c r="L468" s="5" t="s">
        <v>108</v>
      </c>
      <c r="M468" s="5" t="s">
        <v>281</v>
      </c>
      <c r="N468" s="5">
        <v>3.0</v>
      </c>
      <c r="O468" s="26" t="s">
        <v>4039</v>
      </c>
      <c r="P468" s="5" t="s">
        <v>4040</v>
      </c>
      <c r="Q468" s="5" t="s">
        <v>4041</v>
      </c>
      <c r="R468" s="5" t="s">
        <v>108</v>
      </c>
      <c r="S468" s="5" t="s">
        <v>4042</v>
      </c>
      <c r="T468" s="5" t="s">
        <v>108</v>
      </c>
      <c r="U468" s="5" t="s">
        <v>108</v>
      </c>
      <c r="V468" s="6"/>
      <c r="W468" s="5" t="s">
        <v>108</v>
      </c>
      <c r="X468" s="5" t="s">
        <v>108</v>
      </c>
      <c r="Y468" s="5" t="s">
        <v>108</v>
      </c>
      <c r="Z468" s="5" t="s">
        <v>108</v>
      </c>
      <c r="AA468" s="5" t="s">
        <v>108</v>
      </c>
      <c r="AB468" s="5" t="s">
        <v>108</v>
      </c>
      <c r="AC468" s="5" t="s">
        <v>4043</v>
      </c>
      <c r="AD468" s="5" t="s">
        <v>108</v>
      </c>
      <c r="AE468" s="5" t="s">
        <v>108</v>
      </c>
      <c r="AF468" s="5" t="s">
        <v>108</v>
      </c>
      <c r="AG468" s="5" t="s">
        <v>108</v>
      </c>
      <c r="AH468" s="5" t="s">
        <v>108</v>
      </c>
      <c r="AI468" s="15" t="s">
        <v>108</v>
      </c>
      <c r="AJ468" s="22" t="s">
        <v>108</v>
      </c>
      <c r="AK468" s="25" t="s">
        <v>108</v>
      </c>
      <c r="AL468" s="5" t="s">
        <v>108</v>
      </c>
      <c r="AM468" s="5" t="s">
        <v>108</v>
      </c>
      <c r="AN468" s="5" t="s">
        <v>108</v>
      </c>
      <c r="AO468" s="5" t="s">
        <v>108</v>
      </c>
      <c r="AP468" s="5" t="s">
        <v>108</v>
      </c>
      <c r="AQ468" s="5" t="s">
        <v>108</v>
      </c>
      <c r="AR468" s="5" t="s">
        <v>108</v>
      </c>
      <c r="AS468" s="5" t="s">
        <v>108</v>
      </c>
      <c r="AT468" s="5" t="s">
        <v>108</v>
      </c>
      <c r="AU468" s="5" t="s">
        <v>108</v>
      </c>
      <c r="AV468" s="5" t="s">
        <v>108</v>
      </c>
      <c r="AW468" s="5" t="s">
        <v>108</v>
      </c>
      <c r="AX468" s="5" t="s">
        <v>108</v>
      </c>
      <c r="AY468" s="5" t="s">
        <v>108</v>
      </c>
      <c r="AZ468" s="5" t="s">
        <v>108</v>
      </c>
      <c r="BA468" s="5" t="s">
        <v>108</v>
      </c>
      <c r="BB468" s="5" t="s">
        <v>108</v>
      </c>
      <c r="BC468" s="5" t="s">
        <v>108</v>
      </c>
      <c r="BD468" s="5" t="s">
        <v>108</v>
      </c>
      <c r="BE468" s="5" t="s">
        <v>108</v>
      </c>
      <c r="BF468" s="5" t="s">
        <v>108</v>
      </c>
      <c r="BG468" s="5" t="s">
        <v>108</v>
      </c>
      <c r="BH468" s="5" t="s">
        <v>108</v>
      </c>
      <c r="BI468" s="5" t="s">
        <v>108</v>
      </c>
      <c r="BJ468" s="5" t="s">
        <v>108</v>
      </c>
      <c r="BK468" s="5" t="s">
        <v>108</v>
      </c>
      <c r="BL468" s="5" t="s">
        <v>108</v>
      </c>
      <c r="BM468" s="5" t="s">
        <v>108</v>
      </c>
      <c r="BN468" s="5" t="s">
        <v>108</v>
      </c>
      <c r="BO468" s="5" t="s">
        <v>108</v>
      </c>
      <c r="BP468" s="5" t="s">
        <v>108</v>
      </c>
      <c r="BQ468" s="5" t="s">
        <v>108</v>
      </c>
      <c r="BR468" s="5" t="s">
        <v>108</v>
      </c>
      <c r="BS468" s="5" t="s">
        <v>108</v>
      </c>
      <c r="BT468" s="5" t="s">
        <v>108</v>
      </c>
      <c r="BU468" s="5" t="s">
        <v>4044</v>
      </c>
      <c r="BV468" s="5" t="s">
        <v>108</v>
      </c>
      <c r="BW468" s="5" t="s">
        <v>1358</v>
      </c>
      <c r="BX468" s="5" t="s">
        <v>122</v>
      </c>
      <c r="BY468" s="10" t="s">
        <v>108</v>
      </c>
      <c r="BZ468" s="10" t="s">
        <v>108</v>
      </c>
      <c r="CA468" s="5" t="s">
        <v>108</v>
      </c>
      <c r="CB468" s="5" t="s">
        <v>121</v>
      </c>
      <c r="CC468" s="5" t="s">
        <v>4045</v>
      </c>
      <c r="CD468" s="5">
        <v>1.0</v>
      </c>
      <c r="CE468" s="5" t="s">
        <v>108</v>
      </c>
      <c r="CF468" s="5" t="s">
        <v>108</v>
      </c>
      <c r="CG468" s="5" t="s">
        <v>108</v>
      </c>
      <c r="CH468" s="5" t="s">
        <v>108</v>
      </c>
      <c r="CI468" s="5" t="s">
        <v>108</v>
      </c>
      <c r="CJ468" s="5" t="s">
        <v>108</v>
      </c>
      <c r="CK468" s="5" t="s">
        <v>108</v>
      </c>
      <c r="CL468" s="5" t="s">
        <v>108</v>
      </c>
      <c r="CM468" s="5" t="s">
        <v>108</v>
      </c>
      <c r="CN468" s="5" t="s">
        <v>108</v>
      </c>
      <c r="CO468" s="5" t="s">
        <v>108</v>
      </c>
      <c r="CP468" s="5" t="s">
        <v>108</v>
      </c>
      <c r="CQ468" s="5">
        <v>4.0</v>
      </c>
      <c r="CR468" s="5" t="s">
        <v>108</v>
      </c>
      <c r="CS468" s="5" t="s">
        <v>108</v>
      </c>
      <c r="CT468" s="26" t="s">
        <v>4046</v>
      </c>
      <c r="CU468" s="5" t="s">
        <v>108</v>
      </c>
      <c r="CV468" s="5" t="s">
        <v>108</v>
      </c>
      <c r="CW468" s="5" t="s">
        <v>108</v>
      </c>
      <c r="CX468" s="5" t="s">
        <v>108</v>
      </c>
      <c r="CY468" s="13" t="s">
        <v>4047</v>
      </c>
      <c r="CZ468" s="6"/>
      <c r="DA468" s="6"/>
      <c r="DB468" s="6"/>
      <c r="DC468" s="6"/>
      <c r="DD468" s="6"/>
      <c r="DE468" s="6"/>
      <c r="DF468" s="6"/>
      <c r="DG468" s="6"/>
      <c r="DH468" s="6"/>
      <c r="DI468" s="6"/>
    </row>
    <row r="469">
      <c r="A469" s="5" t="s">
        <v>103</v>
      </c>
      <c r="B469" s="5" t="s">
        <v>3472</v>
      </c>
      <c r="C469" s="5" t="s">
        <v>4048</v>
      </c>
      <c r="D469" s="5">
        <v>42580.0</v>
      </c>
      <c r="E469" s="5" t="s">
        <v>3474</v>
      </c>
      <c r="F469" s="5">
        <v>2012.0</v>
      </c>
      <c r="G469" s="5" t="s">
        <v>200</v>
      </c>
      <c r="H469" s="5">
        <v>17.0</v>
      </c>
      <c r="I469" s="5" t="s">
        <v>153</v>
      </c>
      <c r="J469" s="5" t="s">
        <v>127</v>
      </c>
      <c r="K469" s="5" t="s">
        <v>111</v>
      </c>
      <c r="L469" s="5" t="s">
        <v>108</v>
      </c>
      <c r="M469" s="5" t="s">
        <v>269</v>
      </c>
      <c r="N469" s="5">
        <v>2.0</v>
      </c>
      <c r="O469" s="26" t="s">
        <v>4049</v>
      </c>
      <c r="P469" s="5" t="s">
        <v>4050</v>
      </c>
      <c r="Q469" s="5" t="s">
        <v>4051</v>
      </c>
      <c r="R469" s="5" t="s">
        <v>1789</v>
      </c>
      <c r="S469" s="5" t="s">
        <v>108</v>
      </c>
      <c r="T469" s="5">
        <v>35.548644</v>
      </c>
      <c r="U469" s="5">
        <v>-79.768618</v>
      </c>
      <c r="V469" s="6"/>
      <c r="W469" s="5">
        <v>744.0</v>
      </c>
      <c r="X469" s="5">
        <v>130.0</v>
      </c>
      <c r="Y469" s="5">
        <v>62.0</v>
      </c>
      <c r="Z469" s="5" t="s">
        <v>170</v>
      </c>
      <c r="AA469" s="5" t="s">
        <v>1847</v>
      </c>
      <c r="AB469" s="5">
        <v>0.0</v>
      </c>
      <c r="AC469" s="5" t="s">
        <v>287</v>
      </c>
      <c r="AD469" s="5" t="s">
        <v>108</v>
      </c>
      <c r="AE469" s="5" t="s">
        <v>108</v>
      </c>
      <c r="AF469" s="5" t="s">
        <v>108</v>
      </c>
      <c r="AG469" s="5" t="s">
        <v>108</v>
      </c>
      <c r="AH469" s="5" t="s">
        <v>108</v>
      </c>
      <c r="AI469" s="5" t="s">
        <v>108</v>
      </c>
      <c r="AJ469" s="5" t="s">
        <v>108</v>
      </c>
      <c r="AK469" s="5" t="s">
        <v>108</v>
      </c>
      <c r="AL469" s="5" t="s">
        <v>108</v>
      </c>
      <c r="AM469" s="5">
        <v>1.0</v>
      </c>
      <c r="AN469" s="5">
        <v>7.5</v>
      </c>
      <c r="AO469" s="5" t="s">
        <v>108</v>
      </c>
      <c r="AP469" s="5" t="s">
        <v>108</v>
      </c>
      <c r="AQ469" s="5" t="s">
        <v>108</v>
      </c>
      <c r="AR469" s="5" t="s">
        <v>108</v>
      </c>
      <c r="AS469" s="5" t="s">
        <v>108</v>
      </c>
      <c r="AT469" s="5">
        <v>500.0</v>
      </c>
      <c r="AU469" s="5" t="s">
        <v>108</v>
      </c>
      <c r="AV469" s="5" t="s">
        <v>108</v>
      </c>
      <c r="AW469" s="5" t="s">
        <v>173</v>
      </c>
      <c r="AX469" s="5" t="s">
        <v>108</v>
      </c>
      <c r="AY469" s="5" t="s">
        <v>108</v>
      </c>
      <c r="AZ469" s="5" t="s">
        <v>108</v>
      </c>
      <c r="BA469" s="5" t="s">
        <v>108</v>
      </c>
      <c r="BB469" s="5" t="s">
        <v>108</v>
      </c>
      <c r="BC469" s="5" t="s">
        <v>108</v>
      </c>
      <c r="BD469" s="5" t="s">
        <v>108</v>
      </c>
      <c r="BE469" s="5" t="s">
        <v>108</v>
      </c>
      <c r="BF469" s="5" t="s">
        <v>108</v>
      </c>
      <c r="BG469" s="5" t="s">
        <v>108</v>
      </c>
      <c r="BH469" s="5" t="s">
        <v>108</v>
      </c>
      <c r="BI469" s="5" t="s">
        <v>108</v>
      </c>
      <c r="BJ469" s="5" t="s">
        <v>108</v>
      </c>
      <c r="BK469" s="5" t="s">
        <v>108</v>
      </c>
      <c r="BL469" s="5" t="s">
        <v>321</v>
      </c>
      <c r="BM469" s="5" t="s">
        <v>108</v>
      </c>
      <c r="BN469" s="5" t="s">
        <v>108</v>
      </c>
      <c r="BO469" s="5" t="s">
        <v>108</v>
      </c>
      <c r="BP469" s="5" t="s">
        <v>383</v>
      </c>
      <c r="BQ469" s="5" t="s">
        <v>108</v>
      </c>
      <c r="BR469" s="5" t="s">
        <v>108</v>
      </c>
      <c r="BS469" s="5" t="s">
        <v>108</v>
      </c>
      <c r="BT469" s="5" t="s">
        <v>108</v>
      </c>
      <c r="BU469" s="5" t="s">
        <v>3612</v>
      </c>
      <c r="BV469" s="5" t="s">
        <v>108</v>
      </c>
      <c r="BW469" s="5" t="s">
        <v>4052</v>
      </c>
      <c r="BX469" s="5" t="s">
        <v>122</v>
      </c>
      <c r="BY469" s="10" t="s">
        <v>108</v>
      </c>
      <c r="BZ469" s="5" t="s">
        <v>121</v>
      </c>
      <c r="CA469" s="5" t="s">
        <v>108</v>
      </c>
      <c r="CB469" s="5" t="s">
        <v>108</v>
      </c>
      <c r="CC469" s="5" t="s">
        <v>108</v>
      </c>
      <c r="CD469" s="5" t="s">
        <v>108</v>
      </c>
      <c r="CE469" s="5" t="s">
        <v>108</v>
      </c>
      <c r="CF469" s="5" t="s">
        <v>108</v>
      </c>
      <c r="CG469" s="5" t="s">
        <v>108</v>
      </c>
      <c r="CH469" s="5" t="s">
        <v>108</v>
      </c>
      <c r="CI469" s="5" t="s">
        <v>108</v>
      </c>
      <c r="CJ469" s="5" t="s">
        <v>108</v>
      </c>
      <c r="CK469" s="5" t="s">
        <v>108</v>
      </c>
      <c r="CL469" s="5" t="s">
        <v>108</v>
      </c>
      <c r="CM469" s="5" t="s">
        <v>108</v>
      </c>
      <c r="CN469" s="5" t="s">
        <v>108</v>
      </c>
      <c r="CO469" s="5" t="s">
        <v>108</v>
      </c>
      <c r="CP469" s="5" t="s">
        <v>108</v>
      </c>
      <c r="CQ469" s="5" t="s">
        <v>108</v>
      </c>
      <c r="CR469" s="5" t="s">
        <v>108</v>
      </c>
      <c r="CS469" s="5" t="s">
        <v>108</v>
      </c>
      <c r="CT469" s="26" t="s">
        <v>4053</v>
      </c>
      <c r="CU469" s="5" t="s">
        <v>121</v>
      </c>
      <c r="CV469" s="5" t="s">
        <v>108</v>
      </c>
      <c r="CW469" s="5" t="s">
        <v>108</v>
      </c>
      <c r="CX469" s="5" t="s">
        <v>108</v>
      </c>
      <c r="CY469" s="13" t="s">
        <v>4054</v>
      </c>
      <c r="CZ469" s="6"/>
      <c r="DA469" s="6"/>
      <c r="DB469" s="6"/>
      <c r="DC469" s="6"/>
      <c r="DD469" s="6"/>
      <c r="DE469" s="6"/>
      <c r="DF469" s="6"/>
      <c r="DG469" s="6"/>
      <c r="DH469" s="6"/>
      <c r="DI469" s="6"/>
    </row>
    <row r="470">
      <c r="A470" s="5" t="s">
        <v>103</v>
      </c>
      <c r="B470" s="5" t="s">
        <v>3472</v>
      </c>
      <c r="C470" s="5" t="s">
        <v>4048</v>
      </c>
      <c r="D470" s="5">
        <v>39279.0</v>
      </c>
      <c r="E470" s="5" t="s">
        <v>3607</v>
      </c>
      <c r="F470" s="5">
        <v>2013.0</v>
      </c>
      <c r="G470" s="5" t="s">
        <v>400</v>
      </c>
      <c r="H470" s="5">
        <v>25.0</v>
      </c>
      <c r="I470" s="5" t="s">
        <v>109</v>
      </c>
      <c r="J470" s="5" t="s">
        <v>127</v>
      </c>
      <c r="K470" s="5" t="s">
        <v>628</v>
      </c>
      <c r="L470" s="5" t="s">
        <v>108</v>
      </c>
      <c r="M470" s="5" t="s">
        <v>281</v>
      </c>
      <c r="N470" s="5">
        <v>1.0</v>
      </c>
      <c r="O470" s="26" t="s">
        <v>4055</v>
      </c>
      <c r="P470" s="5" t="s">
        <v>719</v>
      </c>
      <c r="Q470" s="5" t="s">
        <v>4056</v>
      </c>
      <c r="R470" s="5" t="s">
        <v>108</v>
      </c>
      <c r="S470" s="5" t="s">
        <v>108</v>
      </c>
      <c r="T470" s="5" t="s">
        <v>108</v>
      </c>
      <c r="U470" s="5" t="s">
        <v>108</v>
      </c>
      <c r="V470" s="6"/>
      <c r="W470" s="5" t="s">
        <v>108</v>
      </c>
      <c r="X470" s="5">
        <v>2400.0</v>
      </c>
      <c r="Y470" s="5" t="s">
        <v>274</v>
      </c>
      <c r="Z470" s="5" t="s">
        <v>264</v>
      </c>
      <c r="AA470" s="5" t="s">
        <v>144</v>
      </c>
      <c r="AB470" s="5">
        <v>97.0</v>
      </c>
      <c r="AC470" s="5" t="s">
        <v>4057</v>
      </c>
      <c r="AD470" s="5" t="s">
        <v>108</v>
      </c>
      <c r="AE470" s="5" t="s">
        <v>108</v>
      </c>
      <c r="AF470" s="5" t="s">
        <v>108</v>
      </c>
      <c r="AG470" s="5" t="s">
        <v>108</v>
      </c>
      <c r="AH470" s="5">
        <v>5.0</v>
      </c>
      <c r="AI470" s="28">
        <f t="shared" ref="AI470:AI474" si="126">CONVERT(AJ470, "ft", "m")</f>
        <v>0.6096</v>
      </c>
      <c r="AJ470" s="22">
        <v>2.0</v>
      </c>
      <c r="AK470" s="24">
        <f t="shared" ref="AK470:AK474" si="127">CONVERT(AJ470, "ft", "yd")</f>
        <v>0.6666666667</v>
      </c>
      <c r="AL470" s="5" t="s">
        <v>108</v>
      </c>
      <c r="AM470" s="5">
        <v>1.0</v>
      </c>
      <c r="AN470" s="5">
        <v>8.0</v>
      </c>
      <c r="AO470" s="5" t="s">
        <v>108</v>
      </c>
      <c r="AP470" s="5" t="s">
        <v>108</v>
      </c>
      <c r="AQ470" s="5">
        <v>4.0</v>
      </c>
      <c r="AR470" s="5" t="s">
        <v>108</v>
      </c>
      <c r="AS470" s="5" t="s">
        <v>108</v>
      </c>
      <c r="AT470" s="5" t="s">
        <v>108</v>
      </c>
      <c r="AU470" s="5" t="s">
        <v>108</v>
      </c>
      <c r="AV470" s="5" t="s">
        <v>108</v>
      </c>
      <c r="AW470" s="5" t="s">
        <v>173</v>
      </c>
      <c r="AX470" s="5" t="s">
        <v>108</v>
      </c>
      <c r="AY470" s="5" t="s">
        <v>108</v>
      </c>
      <c r="AZ470" s="5" t="s">
        <v>108</v>
      </c>
      <c r="BA470" s="5" t="s">
        <v>108</v>
      </c>
      <c r="BB470" s="5" t="s">
        <v>108</v>
      </c>
      <c r="BC470" s="5" t="s">
        <v>108</v>
      </c>
      <c r="BD470" s="5" t="s">
        <v>108</v>
      </c>
      <c r="BE470" s="5" t="s">
        <v>108</v>
      </c>
      <c r="BF470" s="5" t="s">
        <v>108</v>
      </c>
      <c r="BG470" s="5" t="s">
        <v>108</v>
      </c>
      <c r="BH470" s="5" t="s">
        <v>108</v>
      </c>
      <c r="BI470" s="5" t="s">
        <v>108</v>
      </c>
      <c r="BJ470" s="5" t="s">
        <v>108</v>
      </c>
      <c r="BK470" s="5" t="s">
        <v>108</v>
      </c>
      <c r="BL470" s="5" t="s">
        <v>754</v>
      </c>
      <c r="BM470" s="5" t="s">
        <v>108</v>
      </c>
      <c r="BN470" s="5" t="s">
        <v>309</v>
      </c>
      <c r="BO470" s="5" t="s">
        <v>108</v>
      </c>
      <c r="BP470" s="5" t="s">
        <v>755</v>
      </c>
      <c r="BQ470" s="5" t="s">
        <v>108</v>
      </c>
      <c r="BR470" s="5" t="s">
        <v>108</v>
      </c>
      <c r="BS470" s="5" t="s">
        <v>4058</v>
      </c>
      <c r="BT470" s="5" t="s">
        <v>108</v>
      </c>
      <c r="BU470" s="5" t="s">
        <v>1082</v>
      </c>
      <c r="BV470" s="5" t="s">
        <v>121</v>
      </c>
      <c r="BW470" s="5" t="s">
        <v>108</v>
      </c>
      <c r="BX470" s="5" t="s">
        <v>108</v>
      </c>
      <c r="BY470" s="10" t="s">
        <v>108</v>
      </c>
      <c r="BZ470" s="10" t="s">
        <v>108</v>
      </c>
      <c r="CA470" s="5" t="s">
        <v>1083</v>
      </c>
      <c r="CB470" s="5" t="s">
        <v>108</v>
      </c>
      <c r="CC470" s="5" t="s">
        <v>108</v>
      </c>
      <c r="CD470" s="5" t="s">
        <v>108</v>
      </c>
      <c r="CE470" s="5" t="s">
        <v>108</v>
      </c>
      <c r="CF470" s="5" t="s">
        <v>108</v>
      </c>
      <c r="CG470" s="5" t="s">
        <v>108</v>
      </c>
      <c r="CH470" s="5" t="s">
        <v>108</v>
      </c>
      <c r="CI470" s="5" t="s">
        <v>108</v>
      </c>
      <c r="CJ470" s="5" t="s">
        <v>108</v>
      </c>
      <c r="CK470" s="5" t="s">
        <v>108</v>
      </c>
      <c r="CL470" s="5" t="s">
        <v>108</v>
      </c>
      <c r="CM470" s="5" t="s">
        <v>108</v>
      </c>
      <c r="CN470" s="5" t="s">
        <v>108</v>
      </c>
      <c r="CO470" s="5" t="s">
        <v>108</v>
      </c>
      <c r="CP470" s="5" t="s">
        <v>108</v>
      </c>
      <c r="CQ470" s="5" t="s">
        <v>108</v>
      </c>
      <c r="CR470" s="5" t="s">
        <v>108</v>
      </c>
      <c r="CS470" s="5" t="s">
        <v>108</v>
      </c>
      <c r="CT470" s="26" t="s">
        <v>4059</v>
      </c>
      <c r="CU470" s="5" t="s">
        <v>108</v>
      </c>
      <c r="CV470" s="5" t="s">
        <v>108</v>
      </c>
      <c r="CW470" s="5" t="s">
        <v>108</v>
      </c>
      <c r="CX470" s="5" t="s">
        <v>108</v>
      </c>
      <c r="CY470" s="13" t="s">
        <v>4060</v>
      </c>
      <c r="CZ470" s="6"/>
      <c r="DA470" s="6"/>
      <c r="DB470" s="6"/>
      <c r="DC470" s="6"/>
      <c r="DD470" s="6"/>
      <c r="DE470" s="6"/>
      <c r="DF470" s="6"/>
      <c r="DG470" s="6"/>
      <c r="DH470" s="6"/>
      <c r="DI470" s="6"/>
    </row>
    <row r="471">
      <c r="A471" s="5" t="s">
        <v>103</v>
      </c>
      <c r="B471" s="5" t="s">
        <v>3472</v>
      </c>
      <c r="C471" s="5" t="s">
        <v>4061</v>
      </c>
      <c r="D471" s="5">
        <v>26013.0</v>
      </c>
      <c r="E471" s="5" t="s">
        <v>3515</v>
      </c>
      <c r="F471" s="5">
        <v>2008.0</v>
      </c>
      <c r="G471" s="5" t="s">
        <v>497</v>
      </c>
      <c r="H471" s="5">
        <v>18.0</v>
      </c>
      <c r="I471" s="5" t="s">
        <v>139</v>
      </c>
      <c r="J471" s="5" t="s">
        <v>127</v>
      </c>
      <c r="K471" s="5" t="s">
        <v>154</v>
      </c>
      <c r="L471" s="5" t="s">
        <v>328</v>
      </c>
      <c r="M471" s="5" t="s">
        <v>3981</v>
      </c>
      <c r="N471" s="5">
        <v>3.0</v>
      </c>
      <c r="O471" s="26" t="s">
        <v>4062</v>
      </c>
      <c r="P471" s="5" t="s">
        <v>4063</v>
      </c>
      <c r="Q471" s="5" t="s">
        <v>4064</v>
      </c>
      <c r="R471" s="5" t="s">
        <v>4065</v>
      </c>
      <c r="S471" s="5" t="s">
        <v>3865</v>
      </c>
      <c r="T471" s="5" t="s">
        <v>108</v>
      </c>
      <c r="U471" s="5" t="s">
        <v>108</v>
      </c>
      <c r="V471" s="6"/>
      <c r="W471" s="5" t="s">
        <v>108</v>
      </c>
      <c r="X471" s="5">
        <v>700.0</v>
      </c>
      <c r="Y471" s="5" t="s">
        <v>108</v>
      </c>
      <c r="Z471" s="5" t="s">
        <v>108</v>
      </c>
      <c r="AA471" s="5" t="s">
        <v>286</v>
      </c>
      <c r="AB471" s="5">
        <v>82.0</v>
      </c>
      <c r="AC471" s="5" t="s">
        <v>4066</v>
      </c>
      <c r="AD471" s="5" t="s">
        <v>108</v>
      </c>
      <c r="AE471" s="5" t="s">
        <v>108</v>
      </c>
      <c r="AF471" s="5" t="s">
        <v>108</v>
      </c>
      <c r="AG471" s="5" t="s">
        <v>108</v>
      </c>
      <c r="AH471" s="5" t="s">
        <v>108</v>
      </c>
      <c r="AI471" s="28">
        <f t="shared" si="126"/>
        <v>0.3048</v>
      </c>
      <c r="AJ471" s="22">
        <v>1.0</v>
      </c>
      <c r="AK471" s="24">
        <f t="shared" si="127"/>
        <v>0.3333333333</v>
      </c>
      <c r="AL471" s="5" t="s">
        <v>108</v>
      </c>
      <c r="AM471" s="5" t="s">
        <v>108</v>
      </c>
      <c r="AN471" s="5" t="s">
        <v>108</v>
      </c>
      <c r="AO471" s="5" t="s">
        <v>108</v>
      </c>
      <c r="AP471" s="5" t="s">
        <v>108</v>
      </c>
      <c r="AQ471" s="5" t="s">
        <v>108</v>
      </c>
      <c r="AR471" s="5" t="s">
        <v>108</v>
      </c>
      <c r="AS471" s="5" t="s">
        <v>108</v>
      </c>
      <c r="AT471" s="5" t="s">
        <v>108</v>
      </c>
      <c r="AU471" s="5" t="s">
        <v>108</v>
      </c>
      <c r="AV471" s="5" t="s">
        <v>108</v>
      </c>
      <c r="AW471" s="5" t="s">
        <v>108</v>
      </c>
      <c r="AX471" s="5" t="s">
        <v>108</v>
      </c>
      <c r="AY471" s="5" t="s">
        <v>108</v>
      </c>
      <c r="AZ471" s="5" t="s">
        <v>108</v>
      </c>
      <c r="BA471" s="5" t="s">
        <v>108</v>
      </c>
      <c r="BB471" s="5" t="s">
        <v>108</v>
      </c>
      <c r="BC471" s="5" t="s">
        <v>108</v>
      </c>
      <c r="BD471" s="5" t="s">
        <v>108</v>
      </c>
      <c r="BE471" s="5" t="s">
        <v>108</v>
      </c>
      <c r="BF471" s="5" t="s">
        <v>108</v>
      </c>
      <c r="BG471" s="5" t="s">
        <v>108</v>
      </c>
      <c r="BH471" s="5" t="s">
        <v>108</v>
      </c>
      <c r="BI471" s="5" t="s">
        <v>108</v>
      </c>
      <c r="BJ471" s="5" t="s">
        <v>108</v>
      </c>
      <c r="BK471" s="5" t="s">
        <v>108</v>
      </c>
      <c r="BL471" s="5" t="s">
        <v>108</v>
      </c>
      <c r="BM471" s="5" t="s">
        <v>108</v>
      </c>
      <c r="BN471" s="5" t="s">
        <v>108</v>
      </c>
      <c r="BO471" s="5" t="s">
        <v>108</v>
      </c>
      <c r="BP471" s="5" t="s">
        <v>108</v>
      </c>
      <c r="BQ471" s="5" t="s">
        <v>108</v>
      </c>
      <c r="BR471" s="5" t="s">
        <v>121</v>
      </c>
      <c r="BS471" s="5" t="s">
        <v>108</v>
      </c>
      <c r="BT471" s="5" t="s">
        <v>108</v>
      </c>
      <c r="BU471" s="5" t="s">
        <v>108</v>
      </c>
      <c r="BV471" s="5" t="s">
        <v>108</v>
      </c>
      <c r="BW471" s="5" t="s">
        <v>108</v>
      </c>
      <c r="BX471" s="5" t="s">
        <v>108</v>
      </c>
      <c r="BY471" s="10" t="s">
        <v>108</v>
      </c>
      <c r="BZ471" s="10" t="s">
        <v>108</v>
      </c>
      <c r="CA471" s="5" t="s">
        <v>108</v>
      </c>
      <c r="CB471" s="5" t="s">
        <v>121</v>
      </c>
      <c r="CC471" s="5" t="s">
        <v>108</v>
      </c>
      <c r="CD471" s="5">
        <v>1.0</v>
      </c>
      <c r="CE471" s="5">
        <v>1.0</v>
      </c>
      <c r="CF471" s="5" t="s">
        <v>108</v>
      </c>
      <c r="CG471" s="5">
        <v>23.0</v>
      </c>
      <c r="CH471" s="5" t="s">
        <v>108</v>
      </c>
      <c r="CI471" s="5" t="s">
        <v>108</v>
      </c>
      <c r="CJ471" s="5">
        <v>2.0</v>
      </c>
      <c r="CK471" s="5" t="s">
        <v>108</v>
      </c>
      <c r="CL471" s="5" t="s">
        <v>108</v>
      </c>
      <c r="CM471" s="5" t="s">
        <v>108</v>
      </c>
      <c r="CN471" s="5" t="s">
        <v>108</v>
      </c>
      <c r="CO471" s="5" t="s">
        <v>108</v>
      </c>
      <c r="CP471" s="5" t="s">
        <v>108</v>
      </c>
      <c r="CQ471" s="5">
        <v>4.0</v>
      </c>
      <c r="CR471" s="5" t="s">
        <v>108</v>
      </c>
      <c r="CS471" s="5" t="s">
        <v>4067</v>
      </c>
      <c r="CT471" s="26" t="s">
        <v>4068</v>
      </c>
      <c r="CU471" s="5" t="s">
        <v>108</v>
      </c>
      <c r="CV471" s="5" t="s">
        <v>108</v>
      </c>
      <c r="CW471" s="5" t="s">
        <v>108</v>
      </c>
      <c r="CX471" s="5" t="s">
        <v>108</v>
      </c>
      <c r="CY471" s="13" t="s">
        <v>4069</v>
      </c>
      <c r="CZ471" s="6"/>
      <c r="DA471" s="6"/>
      <c r="DB471" s="6"/>
      <c r="DC471" s="6"/>
      <c r="DD471" s="6"/>
      <c r="DE471" s="6"/>
      <c r="DF471" s="6"/>
      <c r="DG471" s="6"/>
      <c r="DH471" s="6"/>
      <c r="DI471" s="6"/>
    </row>
    <row r="472">
      <c r="A472" s="5" t="s">
        <v>103</v>
      </c>
      <c r="B472" s="5" t="s">
        <v>3472</v>
      </c>
      <c r="C472" s="5" t="s">
        <v>4070</v>
      </c>
      <c r="D472" s="5">
        <v>49977.0</v>
      </c>
      <c r="E472" s="5" t="s">
        <v>3686</v>
      </c>
      <c r="F472" s="5">
        <v>2015.0</v>
      </c>
      <c r="G472" s="5" t="s">
        <v>497</v>
      </c>
      <c r="H472" s="5">
        <v>13.0</v>
      </c>
      <c r="I472" s="5" t="s">
        <v>139</v>
      </c>
      <c r="J472" s="5" t="s">
        <v>110</v>
      </c>
      <c r="K472" s="5" t="s">
        <v>111</v>
      </c>
      <c r="L472" s="5" t="s">
        <v>108</v>
      </c>
      <c r="M472" s="5" t="s">
        <v>218</v>
      </c>
      <c r="N472" s="5">
        <v>1.0</v>
      </c>
      <c r="O472" s="26" t="s">
        <v>4071</v>
      </c>
      <c r="P472" s="5" t="s">
        <v>4072</v>
      </c>
      <c r="Q472" s="5" t="s">
        <v>4073</v>
      </c>
      <c r="R472" s="5" t="s">
        <v>4074</v>
      </c>
      <c r="S472" s="5" t="s">
        <v>108</v>
      </c>
      <c r="T472" s="5" t="s">
        <v>108</v>
      </c>
      <c r="U472" s="5" t="s">
        <v>108</v>
      </c>
      <c r="V472" s="6"/>
      <c r="W472" s="5" t="s">
        <v>108</v>
      </c>
      <c r="X472" s="5">
        <v>2430.0</v>
      </c>
      <c r="Y472" s="5" t="s">
        <v>108</v>
      </c>
      <c r="Z472" s="5" t="s">
        <v>108</v>
      </c>
      <c r="AA472" s="5" t="s">
        <v>1847</v>
      </c>
      <c r="AB472" s="5">
        <v>0.0</v>
      </c>
      <c r="AC472" s="5" t="s">
        <v>287</v>
      </c>
      <c r="AD472" s="5" t="s">
        <v>108</v>
      </c>
      <c r="AE472" s="5" t="s">
        <v>108</v>
      </c>
      <c r="AF472" s="5" t="s">
        <v>108</v>
      </c>
      <c r="AG472" s="5" t="s">
        <v>108</v>
      </c>
      <c r="AH472" s="6">
        <f>10/60</f>
        <v>0.1666666667</v>
      </c>
      <c r="AI472" s="28">
        <f t="shared" si="126"/>
        <v>3.81</v>
      </c>
      <c r="AJ472" s="22">
        <v>12.5</v>
      </c>
      <c r="AK472" s="24">
        <f t="shared" si="127"/>
        <v>4.166666667</v>
      </c>
      <c r="AL472" s="5" t="s">
        <v>108</v>
      </c>
      <c r="AM472" s="5">
        <v>1.0</v>
      </c>
      <c r="AN472" s="5">
        <v>7.0</v>
      </c>
      <c r="AO472" s="5" t="s">
        <v>108</v>
      </c>
      <c r="AP472" s="5" t="s">
        <v>108</v>
      </c>
      <c r="AQ472" s="5" t="s">
        <v>108</v>
      </c>
      <c r="AR472" s="5" t="s">
        <v>108</v>
      </c>
      <c r="AS472" s="5" t="s">
        <v>108</v>
      </c>
      <c r="AT472" s="5" t="s">
        <v>108</v>
      </c>
      <c r="AU472" s="5" t="s">
        <v>108</v>
      </c>
      <c r="AV472" s="5" t="s">
        <v>108</v>
      </c>
      <c r="AW472" s="5" t="s">
        <v>289</v>
      </c>
      <c r="AX472" s="5" t="s">
        <v>108</v>
      </c>
      <c r="AY472" s="5" t="s">
        <v>108</v>
      </c>
      <c r="AZ472" s="5" t="s">
        <v>108</v>
      </c>
      <c r="BA472" s="5" t="s">
        <v>108</v>
      </c>
      <c r="BB472" s="5" t="s">
        <v>108</v>
      </c>
      <c r="BC472" s="5" t="s">
        <v>108</v>
      </c>
      <c r="BD472" s="5" t="s">
        <v>108</v>
      </c>
      <c r="BE472" s="5" t="s">
        <v>108</v>
      </c>
      <c r="BF472" s="5" t="s">
        <v>108</v>
      </c>
      <c r="BG472" s="5" t="s">
        <v>108</v>
      </c>
      <c r="BH472" s="5" t="s">
        <v>108</v>
      </c>
      <c r="BI472" s="5" t="s">
        <v>108</v>
      </c>
      <c r="BJ472" s="5" t="s">
        <v>108</v>
      </c>
      <c r="BK472" s="5" t="s">
        <v>108</v>
      </c>
      <c r="BL472" s="5" t="s">
        <v>321</v>
      </c>
      <c r="BM472" s="5" t="s">
        <v>108</v>
      </c>
      <c r="BN472" s="5" t="s">
        <v>108</v>
      </c>
      <c r="BO472" s="5" t="s">
        <v>108</v>
      </c>
      <c r="BP472" s="5" t="s">
        <v>108</v>
      </c>
      <c r="BQ472" s="5" t="s">
        <v>108</v>
      </c>
      <c r="BR472" s="5" t="s">
        <v>108</v>
      </c>
      <c r="BS472" s="5" t="s">
        <v>4075</v>
      </c>
      <c r="BT472" s="5" t="s">
        <v>108</v>
      </c>
      <c r="BU472" s="5" t="s">
        <v>4076</v>
      </c>
      <c r="BV472" s="5" t="s">
        <v>108</v>
      </c>
      <c r="BW472" s="5" t="s">
        <v>3935</v>
      </c>
      <c r="BX472" s="5" t="s">
        <v>122</v>
      </c>
      <c r="BY472" s="5" t="s">
        <v>351</v>
      </c>
      <c r="BZ472" s="10" t="s">
        <v>108</v>
      </c>
      <c r="CA472" s="5" t="s">
        <v>108</v>
      </c>
      <c r="CB472" s="5" t="s">
        <v>108</v>
      </c>
      <c r="CC472" s="5" t="s">
        <v>108</v>
      </c>
      <c r="CD472" s="5" t="s">
        <v>108</v>
      </c>
      <c r="CE472" s="5" t="s">
        <v>108</v>
      </c>
      <c r="CF472" s="5" t="s">
        <v>108</v>
      </c>
      <c r="CG472" s="5" t="s">
        <v>108</v>
      </c>
      <c r="CH472" s="5" t="s">
        <v>108</v>
      </c>
      <c r="CI472" s="5" t="s">
        <v>108</v>
      </c>
      <c r="CJ472" s="5" t="s">
        <v>108</v>
      </c>
      <c r="CK472" s="5" t="s">
        <v>108</v>
      </c>
      <c r="CL472" s="5" t="s">
        <v>108</v>
      </c>
      <c r="CM472" s="5" t="s">
        <v>108</v>
      </c>
      <c r="CN472" s="5" t="s">
        <v>108</v>
      </c>
      <c r="CO472" s="5" t="s">
        <v>108</v>
      </c>
      <c r="CP472" s="5" t="s">
        <v>108</v>
      </c>
      <c r="CQ472" s="5" t="s">
        <v>108</v>
      </c>
      <c r="CR472" s="5" t="s">
        <v>108</v>
      </c>
      <c r="CS472" s="5" t="s">
        <v>4077</v>
      </c>
      <c r="CT472" s="26" t="s">
        <v>4078</v>
      </c>
      <c r="CU472" s="5" t="s">
        <v>108</v>
      </c>
      <c r="CV472" s="5" t="s">
        <v>108</v>
      </c>
      <c r="CW472" s="5" t="s">
        <v>108</v>
      </c>
      <c r="CX472" s="5" t="s">
        <v>108</v>
      </c>
      <c r="CY472" s="13" t="s">
        <v>4079</v>
      </c>
      <c r="CZ472" s="6"/>
      <c r="DA472" s="6"/>
      <c r="DB472" s="6"/>
      <c r="DC472" s="6"/>
      <c r="DD472" s="6"/>
      <c r="DE472" s="6"/>
      <c r="DF472" s="6"/>
      <c r="DG472" s="6"/>
      <c r="DH472" s="6"/>
      <c r="DI472" s="6"/>
    </row>
    <row r="473">
      <c r="A473" s="5" t="s">
        <v>103</v>
      </c>
      <c r="B473" s="5" t="s">
        <v>3472</v>
      </c>
      <c r="C473" s="5" t="s">
        <v>4080</v>
      </c>
      <c r="D473" s="5">
        <v>14801.0</v>
      </c>
      <c r="E473" s="5" t="s">
        <v>3539</v>
      </c>
      <c r="F473" s="5">
        <v>1991.0</v>
      </c>
      <c r="G473" s="5" t="s">
        <v>674</v>
      </c>
      <c r="H473" s="5">
        <v>15.0</v>
      </c>
      <c r="I473" s="5" t="s">
        <v>217</v>
      </c>
      <c r="J473" s="5" t="s">
        <v>110</v>
      </c>
      <c r="K473" s="5" t="s">
        <v>111</v>
      </c>
      <c r="L473" s="5" t="s">
        <v>108</v>
      </c>
      <c r="M473" s="5" t="s">
        <v>1082</v>
      </c>
      <c r="N473" s="5">
        <v>2.0</v>
      </c>
      <c r="O473" s="26" t="s">
        <v>4081</v>
      </c>
      <c r="P473" s="5" t="s">
        <v>108</v>
      </c>
      <c r="Q473" s="5" t="s">
        <v>4082</v>
      </c>
      <c r="R473" s="5" t="s">
        <v>4083</v>
      </c>
      <c r="S473" s="5" t="s">
        <v>4084</v>
      </c>
      <c r="T473" s="5" t="s">
        <v>108</v>
      </c>
      <c r="U473" s="5" t="s">
        <v>108</v>
      </c>
      <c r="V473" s="6"/>
      <c r="W473" s="5" t="s">
        <v>108</v>
      </c>
      <c r="X473" s="5">
        <v>907.0</v>
      </c>
      <c r="Y473" s="5" t="s">
        <v>108</v>
      </c>
      <c r="Z473" s="5" t="s">
        <v>264</v>
      </c>
      <c r="AA473" s="5" t="s">
        <v>223</v>
      </c>
      <c r="AB473" s="5">
        <v>1.0</v>
      </c>
      <c r="AC473" s="5" t="s">
        <v>4085</v>
      </c>
      <c r="AD473" s="5" t="s">
        <v>4086</v>
      </c>
      <c r="AE473" s="5" t="s">
        <v>108</v>
      </c>
      <c r="AF473" s="5" t="s">
        <v>108</v>
      </c>
      <c r="AG473" s="5" t="s">
        <v>108</v>
      </c>
      <c r="AH473" s="5">
        <v>7.5</v>
      </c>
      <c r="AI473" s="28">
        <f t="shared" si="126"/>
        <v>10.668</v>
      </c>
      <c r="AJ473" s="22">
        <v>35.0</v>
      </c>
      <c r="AK473" s="24">
        <f t="shared" si="127"/>
        <v>11.66666667</v>
      </c>
      <c r="AL473" s="5" t="s">
        <v>108</v>
      </c>
      <c r="AM473" s="5">
        <v>1.0</v>
      </c>
      <c r="AN473" s="5">
        <v>7.0</v>
      </c>
      <c r="AO473" s="5" t="s">
        <v>108</v>
      </c>
      <c r="AP473" s="5" t="s">
        <v>108</v>
      </c>
      <c r="AQ473" s="5" t="s">
        <v>108</v>
      </c>
      <c r="AR473" s="5" t="s">
        <v>108</v>
      </c>
      <c r="AS473" s="5" t="s">
        <v>108</v>
      </c>
      <c r="AT473" s="5">
        <v>300.0</v>
      </c>
      <c r="AU473" s="5" t="s">
        <v>108</v>
      </c>
      <c r="AV473" s="5" t="s">
        <v>108</v>
      </c>
      <c r="AW473" s="5" t="s">
        <v>119</v>
      </c>
      <c r="AX473" s="5" t="s">
        <v>147</v>
      </c>
      <c r="AY473" s="5" t="s">
        <v>108</v>
      </c>
      <c r="AZ473" s="5" t="s">
        <v>108</v>
      </c>
      <c r="BA473" s="5" t="s">
        <v>119</v>
      </c>
      <c r="BB473" s="5" t="s">
        <v>108</v>
      </c>
      <c r="BC473" s="5" t="s">
        <v>108</v>
      </c>
      <c r="BD473" s="5" t="s">
        <v>108</v>
      </c>
      <c r="BE473" s="5" t="s">
        <v>108</v>
      </c>
      <c r="BF473" s="5" t="s">
        <v>108</v>
      </c>
      <c r="BG473" s="5" t="s">
        <v>108</v>
      </c>
      <c r="BH473" s="5" t="s">
        <v>108</v>
      </c>
      <c r="BI473" s="5" t="s">
        <v>108</v>
      </c>
      <c r="BJ473" s="5" t="s">
        <v>108</v>
      </c>
      <c r="BK473" s="5" t="s">
        <v>108</v>
      </c>
      <c r="BL473" s="5" t="s">
        <v>321</v>
      </c>
      <c r="BM473" s="5" t="s">
        <v>108</v>
      </c>
      <c r="BN473" s="5" t="s">
        <v>108</v>
      </c>
      <c r="BO473" s="5" t="s">
        <v>108</v>
      </c>
      <c r="BP473" s="5" t="s">
        <v>408</v>
      </c>
      <c r="BQ473" s="5" t="s">
        <v>108</v>
      </c>
      <c r="BR473" s="5" t="s">
        <v>108</v>
      </c>
      <c r="BS473" s="5" t="s">
        <v>4087</v>
      </c>
      <c r="BT473" s="5" t="s">
        <v>108</v>
      </c>
      <c r="BU473" s="5" t="s">
        <v>4088</v>
      </c>
      <c r="BV473" s="5" t="s">
        <v>121</v>
      </c>
      <c r="BW473" s="5" t="s">
        <v>1528</v>
      </c>
      <c r="BX473" s="5" t="s">
        <v>122</v>
      </c>
      <c r="BY473" s="10" t="s">
        <v>108</v>
      </c>
      <c r="BZ473" s="10" t="s">
        <v>108</v>
      </c>
      <c r="CA473" s="5" t="s">
        <v>108</v>
      </c>
      <c r="CB473" s="5" t="s">
        <v>108</v>
      </c>
      <c r="CC473" s="5" t="s">
        <v>108</v>
      </c>
      <c r="CD473" s="5" t="s">
        <v>108</v>
      </c>
      <c r="CE473" s="5" t="s">
        <v>108</v>
      </c>
      <c r="CF473" s="5" t="s">
        <v>108</v>
      </c>
      <c r="CG473" s="5" t="s">
        <v>108</v>
      </c>
      <c r="CH473" s="5" t="s">
        <v>108</v>
      </c>
      <c r="CI473" s="5" t="s">
        <v>108</v>
      </c>
      <c r="CJ473" s="5" t="s">
        <v>108</v>
      </c>
      <c r="CK473" s="5" t="s">
        <v>108</v>
      </c>
      <c r="CL473" s="5" t="s">
        <v>108</v>
      </c>
      <c r="CM473" s="5" t="s">
        <v>108</v>
      </c>
      <c r="CN473" s="5" t="s">
        <v>108</v>
      </c>
      <c r="CO473" s="5" t="s">
        <v>108</v>
      </c>
      <c r="CP473" s="5" t="s">
        <v>108</v>
      </c>
      <c r="CQ473" s="5" t="s">
        <v>108</v>
      </c>
      <c r="CR473" s="5" t="s">
        <v>108</v>
      </c>
      <c r="CS473" s="5" t="s">
        <v>4089</v>
      </c>
      <c r="CT473" s="26" t="s">
        <v>4090</v>
      </c>
      <c r="CU473" s="5" t="s">
        <v>108</v>
      </c>
      <c r="CV473" s="5" t="s">
        <v>108</v>
      </c>
      <c r="CW473" s="5" t="s">
        <v>108</v>
      </c>
      <c r="CX473" s="5" t="s">
        <v>108</v>
      </c>
      <c r="CY473" s="13" t="s">
        <v>4091</v>
      </c>
      <c r="CZ473" s="6"/>
      <c r="DA473" s="6"/>
      <c r="DB473" s="6"/>
      <c r="DC473" s="6"/>
      <c r="DD473" s="6"/>
      <c r="DE473" s="6"/>
      <c r="DF473" s="6"/>
      <c r="DG473" s="6"/>
      <c r="DH473" s="6"/>
      <c r="DI473" s="6"/>
    </row>
    <row r="474">
      <c r="A474" s="5" t="s">
        <v>103</v>
      </c>
      <c r="B474" s="5" t="s">
        <v>3472</v>
      </c>
      <c r="C474" s="5" t="s">
        <v>4092</v>
      </c>
      <c r="D474" s="5">
        <v>6267.0</v>
      </c>
      <c r="E474" s="5" t="s">
        <v>4093</v>
      </c>
      <c r="F474" s="5">
        <v>1976.0</v>
      </c>
      <c r="G474" s="5" t="s">
        <v>244</v>
      </c>
      <c r="H474" s="5" t="s">
        <v>108</v>
      </c>
      <c r="I474" s="5" t="s">
        <v>139</v>
      </c>
      <c r="J474" s="5" t="s">
        <v>110</v>
      </c>
      <c r="K474" s="5" t="s">
        <v>111</v>
      </c>
      <c r="L474" s="5" t="s">
        <v>108</v>
      </c>
      <c r="M474" s="5" t="s">
        <v>375</v>
      </c>
      <c r="N474" s="5">
        <v>2.0</v>
      </c>
      <c r="O474" s="26" t="s">
        <v>4094</v>
      </c>
      <c r="P474" s="5" t="s">
        <v>108</v>
      </c>
      <c r="Q474" s="5" t="s">
        <v>4095</v>
      </c>
      <c r="R474" s="5" t="s">
        <v>4096</v>
      </c>
      <c r="S474" s="5" t="s">
        <v>108</v>
      </c>
      <c r="T474" s="5" t="s">
        <v>108</v>
      </c>
      <c r="U474" s="5" t="s">
        <v>108</v>
      </c>
      <c r="V474" s="6"/>
      <c r="W474" s="5" t="s">
        <v>108</v>
      </c>
      <c r="X474" s="5">
        <v>1330.0</v>
      </c>
      <c r="Y474" s="5" t="s">
        <v>108</v>
      </c>
      <c r="Z474" s="5" t="s">
        <v>108</v>
      </c>
      <c r="AA474" s="5" t="s">
        <v>108</v>
      </c>
      <c r="AB474" s="5" t="s">
        <v>108</v>
      </c>
      <c r="AC474" s="5" t="s">
        <v>1719</v>
      </c>
      <c r="AD474" s="5" t="s">
        <v>502</v>
      </c>
      <c r="AE474" s="5" t="s">
        <v>108</v>
      </c>
      <c r="AF474" s="5" t="s">
        <v>108</v>
      </c>
      <c r="AG474" s="5" t="s">
        <v>108</v>
      </c>
      <c r="AH474" s="5" t="s">
        <v>108</v>
      </c>
      <c r="AI474" s="28">
        <f t="shared" si="126"/>
        <v>9.144</v>
      </c>
      <c r="AJ474" s="22">
        <v>30.0</v>
      </c>
      <c r="AK474" s="24">
        <f t="shared" si="127"/>
        <v>10</v>
      </c>
      <c r="AL474" s="5" t="s">
        <v>108</v>
      </c>
      <c r="AM474" s="5">
        <v>1.0</v>
      </c>
      <c r="AN474" s="5">
        <v>9.5</v>
      </c>
      <c r="AO474" s="5" t="s">
        <v>108</v>
      </c>
      <c r="AP474" s="5" t="s">
        <v>108</v>
      </c>
      <c r="AQ474" s="5" t="s">
        <v>108</v>
      </c>
      <c r="AR474" s="5" t="s">
        <v>108</v>
      </c>
      <c r="AS474" s="5" t="s">
        <v>108</v>
      </c>
      <c r="AT474" s="5">
        <v>800.0</v>
      </c>
      <c r="AU474" s="5" t="s">
        <v>1228</v>
      </c>
      <c r="AV474" s="5" t="s">
        <v>108</v>
      </c>
      <c r="AW474" s="5" t="s">
        <v>119</v>
      </c>
      <c r="AX474" s="5" t="s">
        <v>108</v>
      </c>
      <c r="AY474" s="5" t="s">
        <v>108</v>
      </c>
      <c r="AZ474" s="5" t="s">
        <v>108</v>
      </c>
      <c r="BA474" s="5" t="s">
        <v>108</v>
      </c>
      <c r="BB474" s="5" t="s">
        <v>1184</v>
      </c>
      <c r="BC474" s="5" t="s">
        <v>108</v>
      </c>
      <c r="BD474" s="5" t="s">
        <v>108</v>
      </c>
      <c r="BE474" s="5" t="s">
        <v>4097</v>
      </c>
      <c r="BF474" s="5" t="s">
        <v>108</v>
      </c>
      <c r="BG474" s="5" t="s">
        <v>108</v>
      </c>
      <c r="BH474" s="5" t="s">
        <v>108</v>
      </c>
      <c r="BI474" s="5" t="s">
        <v>108</v>
      </c>
      <c r="BJ474" s="5" t="s">
        <v>108</v>
      </c>
      <c r="BK474" s="5" t="s">
        <v>108</v>
      </c>
      <c r="BL474" s="5" t="s">
        <v>108</v>
      </c>
      <c r="BM474" s="5" t="s">
        <v>108</v>
      </c>
      <c r="BN474" s="5" t="s">
        <v>108</v>
      </c>
      <c r="BO474" s="5" t="s">
        <v>108</v>
      </c>
      <c r="BP474" s="5" t="s">
        <v>755</v>
      </c>
      <c r="BQ474" s="5" t="s">
        <v>108</v>
      </c>
      <c r="BR474" s="5" t="s">
        <v>108</v>
      </c>
      <c r="BS474" s="5" t="s">
        <v>4098</v>
      </c>
      <c r="BT474" s="5" t="s">
        <v>108</v>
      </c>
      <c r="BU474" s="5" t="s">
        <v>4099</v>
      </c>
      <c r="BV474" s="5" t="s">
        <v>108</v>
      </c>
      <c r="BW474" s="5" t="s">
        <v>4100</v>
      </c>
      <c r="BX474" s="5" t="s">
        <v>122</v>
      </c>
      <c r="BY474" s="10" t="s">
        <v>108</v>
      </c>
      <c r="BZ474" s="10" t="s">
        <v>108</v>
      </c>
      <c r="CA474" s="5" t="s">
        <v>4101</v>
      </c>
      <c r="CB474" s="5" t="s">
        <v>108</v>
      </c>
      <c r="CC474" s="5" t="s">
        <v>108</v>
      </c>
      <c r="CD474" s="5" t="s">
        <v>108</v>
      </c>
      <c r="CE474" s="5" t="s">
        <v>108</v>
      </c>
      <c r="CF474" s="5" t="s">
        <v>108</v>
      </c>
      <c r="CG474" s="5" t="s">
        <v>108</v>
      </c>
      <c r="CH474" s="5" t="s">
        <v>108</v>
      </c>
      <c r="CI474" s="5" t="s">
        <v>108</v>
      </c>
      <c r="CJ474" s="5" t="s">
        <v>108</v>
      </c>
      <c r="CK474" s="5" t="s">
        <v>108</v>
      </c>
      <c r="CL474" s="5" t="s">
        <v>108</v>
      </c>
      <c r="CM474" s="5" t="s">
        <v>108</v>
      </c>
      <c r="CN474" s="5" t="s">
        <v>108</v>
      </c>
      <c r="CO474" s="5" t="s">
        <v>108</v>
      </c>
      <c r="CP474" s="5" t="s">
        <v>108</v>
      </c>
      <c r="CQ474" s="5" t="s">
        <v>108</v>
      </c>
      <c r="CR474" s="5" t="s">
        <v>108</v>
      </c>
      <c r="CS474" s="5" t="s">
        <v>4102</v>
      </c>
      <c r="CT474" s="26" t="s">
        <v>4103</v>
      </c>
      <c r="CU474" s="5" t="s">
        <v>108</v>
      </c>
      <c r="CV474" s="5" t="s">
        <v>108</v>
      </c>
      <c r="CW474" s="5" t="s">
        <v>108</v>
      </c>
      <c r="CX474" s="5" t="s">
        <v>108</v>
      </c>
      <c r="CY474" s="13" t="s">
        <v>4104</v>
      </c>
      <c r="CZ474" s="6"/>
      <c r="DA474" s="6"/>
      <c r="DB474" s="6"/>
      <c r="DC474" s="6"/>
      <c r="DD474" s="6"/>
      <c r="DE474" s="6"/>
      <c r="DF474" s="6"/>
      <c r="DG474" s="6"/>
      <c r="DH474" s="6"/>
      <c r="DI474" s="6"/>
    </row>
    <row r="475">
      <c r="A475" s="5" t="s">
        <v>103</v>
      </c>
      <c r="B475" s="5" t="s">
        <v>3472</v>
      </c>
      <c r="C475" s="5" t="s">
        <v>4105</v>
      </c>
      <c r="D475" s="5">
        <v>3337.0</v>
      </c>
      <c r="E475" s="5" t="s">
        <v>108</v>
      </c>
      <c r="F475" s="5">
        <v>1994.0</v>
      </c>
      <c r="G475" s="5" t="s">
        <v>244</v>
      </c>
      <c r="H475" s="5">
        <v>30.0</v>
      </c>
      <c r="I475" s="5" t="s">
        <v>139</v>
      </c>
      <c r="J475" s="5" t="s">
        <v>110</v>
      </c>
      <c r="K475" s="5" t="s">
        <v>111</v>
      </c>
      <c r="L475" s="5" t="s">
        <v>108</v>
      </c>
      <c r="M475" s="5" t="s">
        <v>228</v>
      </c>
      <c r="N475" s="5">
        <v>1.0</v>
      </c>
      <c r="O475" s="26" t="s">
        <v>4106</v>
      </c>
      <c r="P475" s="5" t="s">
        <v>4107</v>
      </c>
      <c r="Q475" s="5" t="s">
        <v>4108</v>
      </c>
      <c r="R475" s="5" t="s">
        <v>4109</v>
      </c>
      <c r="S475" s="5" t="s">
        <v>108</v>
      </c>
      <c r="T475" s="5" t="s">
        <v>108</v>
      </c>
      <c r="U475" s="5" t="s">
        <v>108</v>
      </c>
      <c r="V475" s="6"/>
      <c r="W475" s="5" t="s">
        <v>108</v>
      </c>
      <c r="X475" s="5">
        <v>2230.0</v>
      </c>
      <c r="Y475" s="5" t="s">
        <v>108</v>
      </c>
      <c r="Z475" s="5" t="s">
        <v>108</v>
      </c>
      <c r="AA475" s="5" t="s">
        <v>223</v>
      </c>
      <c r="AB475" s="5">
        <v>9.0</v>
      </c>
      <c r="AC475" s="5" t="s">
        <v>4110</v>
      </c>
      <c r="AD475" s="5" t="s">
        <v>108</v>
      </c>
      <c r="AE475" s="5" t="s">
        <v>108</v>
      </c>
      <c r="AF475" s="5" t="s">
        <v>108</v>
      </c>
      <c r="AG475" s="5" t="s">
        <v>108</v>
      </c>
      <c r="AH475" s="5">
        <v>17.5</v>
      </c>
      <c r="AI475" s="15" t="s">
        <v>108</v>
      </c>
      <c r="AJ475" s="22" t="s">
        <v>108</v>
      </c>
      <c r="AK475" s="25" t="s">
        <v>108</v>
      </c>
      <c r="AL475" s="5" t="s">
        <v>108</v>
      </c>
      <c r="AM475" s="5">
        <v>1.0</v>
      </c>
      <c r="AN475" s="5">
        <v>7.0</v>
      </c>
      <c r="AO475" s="5" t="s">
        <v>108</v>
      </c>
      <c r="AP475" s="5" t="s">
        <v>108</v>
      </c>
      <c r="AQ475" s="5" t="s">
        <v>108</v>
      </c>
      <c r="AR475" s="5" t="s">
        <v>108</v>
      </c>
      <c r="AS475" s="5" t="s">
        <v>108</v>
      </c>
      <c r="AT475" s="5" t="s">
        <v>108</v>
      </c>
      <c r="AU475" s="5" t="s">
        <v>108</v>
      </c>
      <c r="AV475" s="5" t="s">
        <v>108</v>
      </c>
      <c r="AW475" s="5" t="s">
        <v>147</v>
      </c>
      <c r="AX475" s="5" t="s">
        <v>289</v>
      </c>
      <c r="AY475" s="5" t="s">
        <v>108</v>
      </c>
      <c r="AZ475" s="5">
        <v>4.5</v>
      </c>
      <c r="BA475" s="5" t="s">
        <v>108</v>
      </c>
      <c r="BB475" s="5" t="s">
        <v>277</v>
      </c>
      <c r="BC475" s="5" t="s">
        <v>108</v>
      </c>
      <c r="BD475" s="5" t="s">
        <v>4111</v>
      </c>
      <c r="BE475" s="5" t="s">
        <v>108</v>
      </c>
      <c r="BF475" s="5" t="s">
        <v>108</v>
      </c>
      <c r="BG475" s="5" t="s">
        <v>108</v>
      </c>
      <c r="BH475" s="5" t="s">
        <v>108</v>
      </c>
      <c r="BI475" s="5" t="s">
        <v>108</v>
      </c>
      <c r="BJ475" s="5" t="s">
        <v>983</v>
      </c>
      <c r="BK475" s="5" t="s">
        <v>108</v>
      </c>
      <c r="BL475" s="5" t="s">
        <v>108</v>
      </c>
      <c r="BM475" s="5" t="s">
        <v>108</v>
      </c>
      <c r="BN475" s="5" t="s">
        <v>108</v>
      </c>
      <c r="BO475" s="5" t="s">
        <v>108</v>
      </c>
      <c r="BP475" s="5" t="s">
        <v>108</v>
      </c>
      <c r="BQ475" s="5" t="s">
        <v>108</v>
      </c>
      <c r="BR475" s="5" t="s">
        <v>108</v>
      </c>
      <c r="BS475" s="5" t="s">
        <v>108</v>
      </c>
      <c r="BT475" s="5" t="s">
        <v>1140</v>
      </c>
      <c r="BU475" s="5" t="s">
        <v>4112</v>
      </c>
      <c r="BV475" s="5" t="s">
        <v>108</v>
      </c>
      <c r="BW475" s="5" t="s">
        <v>4113</v>
      </c>
      <c r="BX475" s="5" t="s">
        <v>122</v>
      </c>
      <c r="BY475" s="10" t="s">
        <v>108</v>
      </c>
      <c r="BZ475" s="10" t="s">
        <v>108</v>
      </c>
      <c r="CA475" s="5" t="s">
        <v>108</v>
      </c>
      <c r="CB475" s="5" t="s">
        <v>108</v>
      </c>
      <c r="CC475" s="5" t="s">
        <v>108</v>
      </c>
      <c r="CD475" s="5" t="s">
        <v>108</v>
      </c>
      <c r="CE475" s="5" t="s">
        <v>108</v>
      </c>
      <c r="CF475" s="5" t="s">
        <v>108</v>
      </c>
      <c r="CG475" s="5" t="s">
        <v>108</v>
      </c>
      <c r="CH475" s="5" t="s">
        <v>108</v>
      </c>
      <c r="CI475" s="5" t="s">
        <v>108</v>
      </c>
      <c r="CJ475" s="5" t="s">
        <v>108</v>
      </c>
      <c r="CK475" s="5" t="s">
        <v>108</v>
      </c>
      <c r="CL475" s="5" t="s">
        <v>108</v>
      </c>
      <c r="CM475" s="5" t="s">
        <v>108</v>
      </c>
      <c r="CN475" s="5" t="s">
        <v>108</v>
      </c>
      <c r="CO475" s="5" t="s">
        <v>108</v>
      </c>
      <c r="CP475" s="5" t="s">
        <v>108</v>
      </c>
      <c r="CQ475" s="5" t="s">
        <v>108</v>
      </c>
      <c r="CR475" s="5" t="s">
        <v>108</v>
      </c>
      <c r="CS475" s="5" t="s">
        <v>108</v>
      </c>
      <c r="CT475" s="5" t="s">
        <v>108</v>
      </c>
      <c r="CU475" s="5" t="s">
        <v>108</v>
      </c>
      <c r="CV475" s="5" t="s">
        <v>108</v>
      </c>
      <c r="CW475" s="5" t="s">
        <v>108</v>
      </c>
      <c r="CX475" s="5" t="s">
        <v>108</v>
      </c>
      <c r="CY475" s="13" t="s">
        <v>4114</v>
      </c>
      <c r="CZ475" s="6"/>
      <c r="DA475" s="6"/>
      <c r="DB475" s="6"/>
      <c r="DC475" s="6"/>
      <c r="DD475" s="6"/>
      <c r="DE475" s="6"/>
      <c r="DF475" s="6"/>
      <c r="DG475" s="6"/>
      <c r="DH475" s="6"/>
      <c r="DI475" s="6"/>
    </row>
    <row r="476">
      <c r="A476" s="5" t="s">
        <v>103</v>
      </c>
      <c r="B476" s="5" t="s">
        <v>3472</v>
      </c>
      <c r="C476" s="5" t="s">
        <v>4115</v>
      </c>
      <c r="D476" s="5">
        <v>19015.0</v>
      </c>
      <c r="E476" s="5" t="s">
        <v>3642</v>
      </c>
      <c r="F476" s="5">
        <v>2006.0</v>
      </c>
      <c r="G476" s="5" t="s">
        <v>400</v>
      </c>
      <c r="H476" s="5" t="s">
        <v>108</v>
      </c>
      <c r="I476" s="5" t="s">
        <v>109</v>
      </c>
      <c r="J476" s="5" t="s">
        <v>127</v>
      </c>
      <c r="K476" s="5" t="s">
        <v>3504</v>
      </c>
      <c r="L476" s="5" t="s">
        <v>108</v>
      </c>
      <c r="M476" s="5" t="s">
        <v>3516</v>
      </c>
      <c r="N476" s="5">
        <v>3.0</v>
      </c>
      <c r="O476" s="26" t="s">
        <v>4116</v>
      </c>
      <c r="P476" s="5" t="s">
        <v>108</v>
      </c>
      <c r="Q476" s="5" t="s">
        <v>4117</v>
      </c>
      <c r="R476" s="5" t="s">
        <v>108</v>
      </c>
      <c r="S476" s="5" t="s">
        <v>4117</v>
      </c>
      <c r="T476" s="5" t="s">
        <v>108</v>
      </c>
      <c r="U476" s="5" t="s">
        <v>108</v>
      </c>
      <c r="V476" s="6"/>
      <c r="W476" s="5" t="s">
        <v>108</v>
      </c>
      <c r="X476" s="5">
        <v>230.0</v>
      </c>
      <c r="Y476" s="5" t="s">
        <v>274</v>
      </c>
      <c r="Z476" s="5" t="s">
        <v>170</v>
      </c>
      <c r="AA476" s="5" t="s">
        <v>108</v>
      </c>
      <c r="AB476" s="5" t="s">
        <v>108</v>
      </c>
      <c r="AC476" s="5" t="s">
        <v>586</v>
      </c>
      <c r="AD476" s="5" t="s">
        <v>108</v>
      </c>
      <c r="AE476" s="5" t="s">
        <v>108</v>
      </c>
      <c r="AF476" s="5" t="s">
        <v>108</v>
      </c>
      <c r="AG476" s="5" t="s">
        <v>108</v>
      </c>
      <c r="AH476" s="5" t="s">
        <v>108</v>
      </c>
      <c r="AI476" s="5" t="s">
        <v>108</v>
      </c>
      <c r="AJ476" s="5" t="s">
        <v>108</v>
      </c>
      <c r="AK476" s="5" t="s">
        <v>108</v>
      </c>
      <c r="AL476" s="5" t="s">
        <v>108</v>
      </c>
      <c r="AM476" s="5">
        <v>1.0</v>
      </c>
      <c r="AN476" s="5" t="s">
        <v>108</v>
      </c>
      <c r="AO476" s="5" t="s">
        <v>108</v>
      </c>
      <c r="AP476" s="5" t="s">
        <v>108</v>
      </c>
      <c r="AQ476" s="5" t="s">
        <v>108</v>
      </c>
      <c r="AR476" s="5" t="s">
        <v>108</v>
      </c>
      <c r="AS476" s="5" t="s">
        <v>108</v>
      </c>
      <c r="AT476" s="5" t="s">
        <v>108</v>
      </c>
      <c r="AU476" s="5" t="s">
        <v>108</v>
      </c>
      <c r="AV476" s="5" t="s">
        <v>108</v>
      </c>
      <c r="AW476" s="5" t="s">
        <v>108</v>
      </c>
      <c r="AX476" s="5" t="s">
        <v>108</v>
      </c>
      <c r="AY476" s="5" t="s">
        <v>108</v>
      </c>
      <c r="AZ476" s="5" t="s">
        <v>108</v>
      </c>
      <c r="BA476" s="5" t="s">
        <v>108</v>
      </c>
      <c r="BB476" s="5" t="s">
        <v>108</v>
      </c>
      <c r="BC476" s="5" t="s">
        <v>108</v>
      </c>
      <c r="BD476" s="5" t="s">
        <v>108</v>
      </c>
      <c r="BE476" s="5" t="s">
        <v>108</v>
      </c>
      <c r="BF476" s="5" t="s">
        <v>108</v>
      </c>
      <c r="BG476" s="5" t="s">
        <v>108</v>
      </c>
      <c r="BH476" s="5" t="s">
        <v>108</v>
      </c>
      <c r="BI476" s="5" t="s">
        <v>108</v>
      </c>
      <c r="BJ476" s="5" t="s">
        <v>108</v>
      </c>
      <c r="BK476" s="5" t="s">
        <v>108</v>
      </c>
      <c r="BL476" s="5" t="s">
        <v>108</v>
      </c>
      <c r="BM476" s="5" t="s">
        <v>108</v>
      </c>
      <c r="BN476" s="5" t="s">
        <v>108</v>
      </c>
      <c r="BO476" s="5" t="s">
        <v>108</v>
      </c>
      <c r="BP476" s="5" t="s">
        <v>108</v>
      </c>
      <c r="BQ476" s="5" t="s">
        <v>108</v>
      </c>
      <c r="BR476" s="5" t="s">
        <v>108</v>
      </c>
      <c r="BS476" s="5" t="s">
        <v>108</v>
      </c>
      <c r="BT476" s="5" t="s">
        <v>108</v>
      </c>
      <c r="BU476" s="5" t="s">
        <v>108</v>
      </c>
      <c r="BV476" s="5" t="s">
        <v>108</v>
      </c>
      <c r="BW476" s="5" t="s">
        <v>108</v>
      </c>
      <c r="BX476" s="5" t="s">
        <v>108</v>
      </c>
      <c r="BY476" s="10" t="s">
        <v>108</v>
      </c>
      <c r="BZ476" s="10" t="s">
        <v>108</v>
      </c>
      <c r="CA476" s="5" t="s">
        <v>1577</v>
      </c>
      <c r="CB476" s="5" t="s">
        <v>108</v>
      </c>
      <c r="CC476" s="5" t="s">
        <v>108</v>
      </c>
      <c r="CD476" s="5" t="s">
        <v>108</v>
      </c>
      <c r="CE476" s="5" t="s">
        <v>108</v>
      </c>
      <c r="CF476" s="5" t="s">
        <v>108</v>
      </c>
      <c r="CG476" s="5" t="s">
        <v>108</v>
      </c>
      <c r="CH476" s="5" t="s">
        <v>108</v>
      </c>
      <c r="CI476" s="5" t="s">
        <v>108</v>
      </c>
      <c r="CJ476" s="5" t="s">
        <v>108</v>
      </c>
      <c r="CK476" s="5" t="s">
        <v>108</v>
      </c>
      <c r="CL476" s="5" t="s">
        <v>108</v>
      </c>
      <c r="CM476" s="5" t="s">
        <v>108</v>
      </c>
      <c r="CN476" s="5" t="s">
        <v>108</v>
      </c>
      <c r="CO476" s="5" t="s">
        <v>108</v>
      </c>
      <c r="CP476" s="5" t="s">
        <v>108</v>
      </c>
      <c r="CQ476" s="5" t="s">
        <v>108</v>
      </c>
      <c r="CR476" s="5" t="s">
        <v>108</v>
      </c>
      <c r="CS476" s="5" t="s">
        <v>4118</v>
      </c>
      <c r="CT476" s="5" t="s">
        <v>4119</v>
      </c>
      <c r="CU476" s="5" t="s">
        <v>108</v>
      </c>
      <c r="CV476" s="5" t="s">
        <v>108</v>
      </c>
      <c r="CW476" s="5" t="s">
        <v>108</v>
      </c>
      <c r="CX476" s="5" t="s">
        <v>108</v>
      </c>
      <c r="CY476" s="13" t="s">
        <v>4120</v>
      </c>
      <c r="CZ476" s="6"/>
      <c r="DA476" s="6"/>
      <c r="DB476" s="6"/>
      <c r="DC476" s="6"/>
      <c r="DD476" s="6"/>
      <c r="DE476" s="6"/>
      <c r="DF476" s="6"/>
      <c r="DG476" s="6"/>
      <c r="DH476" s="6"/>
      <c r="DI476" s="6"/>
    </row>
    <row r="477">
      <c r="A477" s="5" t="s">
        <v>103</v>
      </c>
      <c r="B477" s="5" t="s">
        <v>3472</v>
      </c>
      <c r="C477" s="5" t="s">
        <v>4121</v>
      </c>
      <c r="D477" s="5">
        <v>10776.0</v>
      </c>
      <c r="E477" s="5" t="s">
        <v>151</v>
      </c>
      <c r="F477" s="5">
        <v>1999.0</v>
      </c>
      <c r="G477" s="5" t="s">
        <v>400</v>
      </c>
      <c r="H477" s="5">
        <v>16.0</v>
      </c>
      <c r="I477" s="5" t="s">
        <v>109</v>
      </c>
      <c r="J477" s="5" t="s">
        <v>127</v>
      </c>
      <c r="K477" s="5" t="s">
        <v>154</v>
      </c>
      <c r="L477" s="5" t="s">
        <v>108</v>
      </c>
      <c r="M477" s="5" t="s">
        <v>154</v>
      </c>
      <c r="N477" s="5">
        <v>2.0</v>
      </c>
      <c r="O477" s="26" t="s">
        <v>4122</v>
      </c>
      <c r="P477" s="5" t="s">
        <v>4123</v>
      </c>
      <c r="Q477" s="5" t="s">
        <v>4117</v>
      </c>
      <c r="R477" s="5" t="s">
        <v>4124</v>
      </c>
      <c r="S477" s="5" t="s">
        <v>108</v>
      </c>
      <c r="T477" s="5" t="s">
        <v>108</v>
      </c>
      <c r="U477" s="5" t="s">
        <v>108</v>
      </c>
      <c r="V477" s="6"/>
      <c r="W477" s="5" t="s">
        <v>108</v>
      </c>
      <c r="X477" s="5">
        <v>807.0</v>
      </c>
      <c r="Y477" s="5" t="s">
        <v>274</v>
      </c>
      <c r="Z477" s="5" t="s">
        <v>108</v>
      </c>
      <c r="AA477" s="5" t="s">
        <v>223</v>
      </c>
      <c r="AB477" s="5">
        <v>1.0</v>
      </c>
      <c r="AC477" s="5" t="s">
        <v>4125</v>
      </c>
      <c r="AD477" s="5" t="s">
        <v>108</v>
      </c>
      <c r="AE477" s="5" t="s">
        <v>108</v>
      </c>
      <c r="AF477" s="5" t="s">
        <v>121</v>
      </c>
      <c r="AG477" s="5" t="s">
        <v>108</v>
      </c>
      <c r="AH477" s="5" t="s">
        <v>108</v>
      </c>
      <c r="AI477" s="28">
        <f t="shared" ref="AI477:AI484" si="128">CONVERT(AJ477, "ft", "m")</f>
        <v>0.3048</v>
      </c>
      <c r="AJ477" s="22">
        <v>1.0</v>
      </c>
      <c r="AK477" s="24">
        <f t="shared" ref="AK477:AK484" si="129">CONVERT(AJ477, "ft", "yd")</f>
        <v>0.3333333333</v>
      </c>
      <c r="AL477" s="5" t="s">
        <v>108</v>
      </c>
      <c r="AM477" s="5">
        <v>1.0</v>
      </c>
      <c r="AN477" s="5" t="s">
        <v>108</v>
      </c>
      <c r="AO477" s="5" t="s">
        <v>108</v>
      </c>
      <c r="AP477" s="5" t="s">
        <v>108</v>
      </c>
      <c r="AQ477" s="5" t="s">
        <v>108</v>
      </c>
      <c r="AR477" s="5" t="s">
        <v>108</v>
      </c>
      <c r="AS477" s="5" t="s">
        <v>108</v>
      </c>
      <c r="AT477" s="5" t="s">
        <v>108</v>
      </c>
      <c r="AU477" s="5" t="s">
        <v>108</v>
      </c>
      <c r="AV477" s="5" t="s">
        <v>108</v>
      </c>
      <c r="AW477" s="5" t="s">
        <v>108</v>
      </c>
      <c r="AX477" s="5" t="s">
        <v>108</v>
      </c>
      <c r="AY477" s="5" t="s">
        <v>108</v>
      </c>
      <c r="AZ477" s="5" t="s">
        <v>108</v>
      </c>
      <c r="BA477" s="5" t="s">
        <v>108</v>
      </c>
      <c r="BB477" s="5" t="s">
        <v>108</v>
      </c>
      <c r="BC477" s="5" t="s">
        <v>108</v>
      </c>
      <c r="BD477" s="5" t="s">
        <v>108</v>
      </c>
      <c r="BE477" s="5" t="s">
        <v>108</v>
      </c>
      <c r="BF477" s="5" t="s">
        <v>108</v>
      </c>
      <c r="BG477" s="5" t="s">
        <v>108</v>
      </c>
      <c r="BH477" s="5" t="s">
        <v>108</v>
      </c>
      <c r="BI477" s="5" t="s">
        <v>108</v>
      </c>
      <c r="BJ477" s="5" t="s">
        <v>108</v>
      </c>
      <c r="BK477" s="5" t="s">
        <v>108</v>
      </c>
      <c r="BL477" s="5" t="s">
        <v>108</v>
      </c>
      <c r="BM477" s="5" t="s">
        <v>108</v>
      </c>
      <c r="BN477" s="5" t="s">
        <v>108</v>
      </c>
      <c r="BO477" s="5" t="s">
        <v>108</v>
      </c>
      <c r="BP477" s="5" t="s">
        <v>108</v>
      </c>
      <c r="BQ477" s="5" t="s">
        <v>108</v>
      </c>
      <c r="BR477" s="5" t="s">
        <v>108</v>
      </c>
      <c r="BS477" s="5" t="s">
        <v>108</v>
      </c>
      <c r="BT477" s="5" t="s">
        <v>108</v>
      </c>
      <c r="BU477" s="5" t="s">
        <v>108</v>
      </c>
      <c r="BV477" s="5" t="s">
        <v>108</v>
      </c>
      <c r="BW477" s="5" t="s">
        <v>108</v>
      </c>
      <c r="BX477" s="5" t="s">
        <v>122</v>
      </c>
      <c r="BY477" s="10" t="s">
        <v>108</v>
      </c>
      <c r="BZ477" s="10" t="s">
        <v>108</v>
      </c>
      <c r="CA477" s="5" t="s">
        <v>108</v>
      </c>
      <c r="CB477" s="5" t="s">
        <v>108</v>
      </c>
      <c r="CC477" s="5" t="s">
        <v>108</v>
      </c>
      <c r="CD477" s="5">
        <v>1.0</v>
      </c>
      <c r="CE477" s="5">
        <v>3.0</v>
      </c>
      <c r="CF477" s="5" t="s">
        <v>108</v>
      </c>
      <c r="CG477" s="5">
        <v>16.0</v>
      </c>
      <c r="CH477" s="5">
        <v>7.0</v>
      </c>
      <c r="CI477" s="5" t="s">
        <v>108</v>
      </c>
      <c r="CJ477" s="5" t="s">
        <v>108</v>
      </c>
      <c r="CK477" s="5" t="s">
        <v>108</v>
      </c>
      <c r="CL477" s="5" t="s">
        <v>108</v>
      </c>
      <c r="CM477" s="5" t="s">
        <v>108</v>
      </c>
      <c r="CN477" s="5" t="s">
        <v>108</v>
      </c>
      <c r="CO477" s="5" t="s">
        <v>121</v>
      </c>
      <c r="CP477" s="5">
        <v>5.0</v>
      </c>
      <c r="CQ477" s="5" t="s">
        <v>108</v>
      </c>
      <c r="CR477" s="5" t="s">
        <v>108</v>
      </c>
      <c r="CS477" s="5" t="s">
        <v>108</v>
      </c>
      <c r="CT477" s="26" t="s">
        <v>4126</v>
      </c>
      <c r="CU477" s="5" t="s">
        <v>108</v>
      </c>
      <c r="CV477" s="5" t="s">
        <v>108</v>
      </c>
      <c r="CW477" s="5" t="s">
        <v>108</v>
      </c>
      <c r="CX477" s="5" t="s">
        <v>108</v>
      </c>
      <c r="CY477" s="13" t="s">
        <v>4127</v>
      </c>
      <c r="CZ477" s="6"/>
      <c r="DA477" s="6"/>
      <c r="DB477" s="6"/>
      <c r="DC477" s="6"/>
      <c r="DD477" s="6"/>
      <c r="DE477" s="6"/>
      <c r="DF477" s="6"/>
      <c r="DG477" s="6"/>
      <c r="DH477" s="6"/>
      <c r="DI477" s="6"/>
    </row>
    <row r="478">
      <c r="A478" s="5" t="s">
        <v>103</v>
      </c>
      <c r="B478" s="5" t="s">
        <v>3472</v>
      </c>
      <c r="C478" s="5" t="s">
        <v>4128</v>
      </c>
      <c r="D478" s="5">
        <v>4763.0</v>
      </c>
      <c r="E478" s="5" t="s">
        <v>151</v>
      </c>
      <c r="F478" s="5">
        <v>1975.0</v>
      </c>
      <c r="G478" s="5" t="s">
        <v>108</v>
      </c>
      <c r="H478" s="5" t="s">
        <v>108</v>
      </c>
      <c r="I478" s="5" t="s">
        <v>153</v>
      </c>
      <c r="J478" s="5" t="s">
        <v>127</v>
      </c>
      <c r="K478" s="5" t="s">
        <v>154</v>
      </c>
      <c r="L478" s="5" t="s">
        <v>108</v>
      </c>
      <c r="M478" s="5" t="s">
        <v>154</v>
      </c>
      <c r="N478" s="5">
        <v>2.0</v>
      </c>
      <c r="O478" s="26" t="s">
        <v>4129</v>
      </c>
      <c r="P478" s="5" t="s">
        <v>108</v>
      </c>
      <c r="Q478" s="5" t="s">
        <v>108</v>
      </c>
      <c r="R478" s="5" t="s">
        <v>108</v>
      </c>
      <c r="S478" s="5" t="s">
        <v>4130</v>
      </c>
      <c r="T478" s="5" t="s">
        <v>108</v>
      </c>
      <c r="U478" s="5" t="s">
        <v>108</v>
      </c>
      <c r="V478" s="6"/>
      <c r="W478" s="5" t="s">
        <v>108</v>
      </c>
      <c r="X478" s="5">
        <v>1407.0</v>
      </c>
      <c r="Y478" s="5" t="s">
        <v>108</v>
      </c>
      <c r="Z478" s="5" t="s">
        <v>170</v>
      </c>
      <c r="AA478" s="5" t="s">
        <v>108</v>
      </c>
      <c r="AB478" s="5" t="s">
        <v>108</v>
      </c>
      <c r="AC478" s="5" t="s">
        <v>4131</v>
      </c>
      <c r="AD478" s="5" t="s">
        <v>3807</v>
      </c>
      <c r="AE478" s="5" t="s">
        <v>108</v>
      </c>
      <c r="AF478" s="5" t="s">
        <v>108</v>
      </c>
      <c r="AG478" s="5" t="s">
        <v>108</v>
      </c>
      <c r="AH478" s="5" t="s">
        <v>108</v>
      </c>
      <c r="AI478" s="28">
        <f t="shared" si="128"/>
        <v>0.3048</v>
      </c>
      <c r="AJ478" s="22">
        <v>1.0</v>
      </c>
      <c r="AK478" s="24">
        <f t="shared" si="129"/>
        <v>0.3333333333</v>
      </c>
      <c r="AL478" s="5" t="s">
        <v>108</v>
      </c>
      <c r="AM478" s="5">
        <v>1.0</v>
      </c>
      <c r="AN478" s="5" t="s">
        <v>108</v>
      </c>
      <c r="AO478" s="5" t="s">
        <v>108</v>
      </c>
      <c r="AP478" s="5" t="s">
        <v>108</v>
      </c>
      <c r="AQ478" s="5" t="s">
        <v>108</v>
      </c>
      <c r="AR478" s="5" t="s">
        <v>108</v>
      </c>
      <c r="AS478" s="5" t="s">
        <v>108</v>
      </c>
      <c r="AT478" s="5" t="s">
        <v>108</v>
      </c>
      <c r="AU478" s="5" t="s">
        <v>108</v>
      </c>
      <c r="AV478" s="5" t="s">
        <v>108</v>
      </c>
      <c r="AW478" s="5" t="s">
        <v>108</v>
      </c>
      <c r="AX478" s="5" t="s">
        <v>108</v>
      </c>
      <c r="AY478" s="5" t="s">
        <v>108</v>
      </c>
      <c r="AZ478" s="5" t="s">
        <v>108</v>
      </c>
      <c r="BA478" s="5" t="s">
        <v>108</v>
      </c>
      <c r="BB478" s="5" t="s">
        <v>108</v>
      </c>
      <c r="BC478" s="5" t="s">
        <v>108</v>
      </c>
      <c r="BD478" s="5" t="s">
        <v>108</v>
      </c>
      <c r="BE478" s="5" t="s">
        <v>108</v>
      </c>
      <c r="BF478" s="5" t="s">
        <v>108</v>
      </c>
      <c r="BG478" s="5" t="s">
        <v>108</v>
      </c>
      <c r="BH478" s="5" t="s">
        <v>108</v>
      </c>
      <c r="BI478" s="5" t="s">
        <v>108</v>
      </c>
      <c r="BJ478" s="5" t="s">
        <v>108</v>
      </c>
      <c r="BK478" s="5" t="s">
        <v>108</v>
      </c>
      <c r="BL478" s="5" t="s">
        <v>108</v>
      </c>
      <c r="BM478" s="5" t="s">
        <v>108</v>
      </c>
      <c r="BN478" s="5" t="s">
        <v>108</v>
      </c>
      <c r="BO478" s="5" t="s">
        <v>108</v>
      </c>
      <c r="BP478" s="5" t="s">
        <v>108</v>
      </c>
      <c r="BQ478" s="5" t="s">
        <v>108</v>
      </c>
      <c r="BR478" s="5" t="s">
        <v>108</v>
      </c>
      <c r="BS478" s="5" t="s">
        <v>108</v>
      </c>
      <c r="BT478" s="5" t="s">
        <v>108</v>
      </c>
      <c r="BU478" s="5" t="s">
        <v>4132</v>
      </c>
      <c r="BV478" s="5" t="s">
        <v>108</v>
      </c>
      <c r="BW478" s="5" t="s">
        <v>108</v>
      </c>
      <c r="BX478" s="5" t="s">
        <v>108</v>
      </c>
      <c r="BY478" s="10" t="s">
        <v>108</v>
      </c>
      <c r="BZ478" s="10" t="s">
        <v>108</v>
      </c>
      <c r="CA478" s="5" t="s">
        <v>108</v>
      </c>
      <c r="CB478" s="5" t="s">
        <v>108</v>
      </c>
      <c r="CC478" s="5" t="s">
        <v>108</v>
      </c>
      <c r="CD478" s="5">
        <v>1.0</v>
      </c>
      <c r="CE478" s="5">
        <v>1.0</v>
      </c>
      <c r="CF478" s="5" t="s">
        <v>108</v>
      </c>
      <c r="CG478" s="5">
        <v>14.0</v>
      </c>
      <c r="CH478" s="5">
        <v>5.0</v>
      </c>
      <c r="CI478" s="5" t="s">
        <v>108</v>
      </c>
      <c r="CJ478" s="5" t="s">
        <v>108</v>
      </c>
      <c r="CK478" s="5" t="s">
        <v>108</v>
      </c>
      <c r="CL478" s="5" t="s">
        <v>108</v>
      </c>
      <c r="CM478" s="5" t="s">
        <v>108</v>
      </c>
      <c r="CN478" s="5" t="s">
        <v>108</v>
      </c>
      <c r="CO478" s="5" t="s">
        <v>121</v>
      </c>
      <c r="CP478" s="5">
        <v>5.0</v>
      </c>
      <c r="CQ478" s="5" t="s">
        <v>108</v>
      </c>
      <c r="CR478" s="5" t="s">
        <v>108</v>
      </c>
      <c r="CS478" s="5" t="s">
        <v>108</v>
      </c>
      <c r="CT478" s="26" t="s">
        <v>4133</v>
      </c>
      <c r="CU478" s="5" t="s">
        <v>108</v>
      </c>
      <c r="CV478" s="5" t="s">
        <v>108</v>
      </c>
      <c r="CW478" s="5" t="s">
        <v>108</v>
      </c>
      <c r="CX478" s="5" t="s">
        <v>108</v>
      </c>
      <c r="CY478" s="13" t="s">
        <v>4134</v>
      </c>
      <c r="CZ478" s="6"/>
      <c r="DA478" s="6"/>
      <c r="DB478" s="6"/>
      <c r="DC478" s="6"/>
      <c r="DD478" s="6"/>
      <c r="DE478" s="6"/>
      <c r="DF478" s="6"/>
      <c r="DG478" s="6"/>
      <c r="DH478" s="6"/>
      <c r="DI478" s="6"/>
    </row>
    <row r="479">
      <c r="A479" s="5" t="s">
        <v>103</v>
      </c>
      <c r="B479" s="5" t="s">
        <v>3472</v>
      </c>
      <c r="C479" s="5" t="s">
        <v>4128</v>
      </c>
      <c r="D479" s="5">
        <v>3338.0</v>
      </c>
      <c r="E479" s="5" t="s">
        <v>108</v>
      </c>
      <c r="F479" s="5">
        <v>1998.0</v>
      </c>
      <c r="G479" s="5" t="s">
        <v>400</v>
      </c>
      <c r="H479" s="5">
        <v>5.0</v>
      </c>
      <c r="I479" s="5" t="s">
        <v>109</v>
      </c>
      <c r="J479" s="5" t="s">
        <v>127</v>
      </c>
      <c r="K479" s="5" t="s">
        <v>154</v>
      </c>
      <c r="L479" s="5" t="s">
        <v>108</v>
      </c>
      <c r="M479" s="5" t="s">
        <v>154</v>
      </c>
      <c r="N479" s="5">
        <v>1.0</v>
      </c>
      <c r="O479" s="26" t="s">
        <v>4135</v>
      </c>
      <c r="P479" s="5" t="s">
        <v>4136</v>
      </c>
      <c r="Q479" s="5" t="s">
        <v>108</v>
      </c>
      <c r="R479" s="5" t="s">
        <v>108</v>
      </c>
      <c r="S479" s="5" t="s">
        <v>4137</v>
      </c>
      <c r="T479" s="5" t="s">
        <v>108</v>
      </c>
      <c r="U479" s="5" t="s">
        <v>108</v>
      </c>
      <c r="V479" s="6"/>
      <c r="W479" s="5" t="s">
        <v>108</v>
      </c>
      <c r="X479" s="5" t="s">
        <v>108</v>
      </c>
      <c r="Y479" s="5" t="s">
        <v>108</v>
      </c>
      <c r="Z479" s="5" t="s">
        <v>108</v>
      </c>
      <c r="AA479" s="5" t="s">
        <v>560</v>
      </c>
      <c r="AB479" s="5">
        <v>49.0</v>
      </c>
      <c r="AC479" s="5" t="s">
        <v>2179</v>
      </c>
      <c r="AD479" s="5" t="s">
        <v>108</v>
      </c>
      <c r="AE479" s="5" t="s">
        <v>108</v>
      </c>
      <c r="AF479" s="5" t="s">
        <v>121</v>
      </c>
      <c r="AG479" s="5">
        <v>8.0</v>
      </c>
      <c r="AH479" s="5" t="s">
        <v>108</v>
      </c>
      <c r="AI479" s="28">
        <f t="shared" si="128"/>
        <v>0.3048</v>
      </c>
      <c r="AJ479" s="22">
        <v>1.0</v>
      </c>
      <c r="AK479" s="24">
        <f t="shared" si="129"/>
        <v>0.3333333333</v>
      </c>
      <c r="AL479" s="5" t="s">
        <v>108</v>
      </c>
      <c r="AM479" s="5">
        <v>1.0</v>
      </c>
      <c r="AN479" s="5" t="s">
        <v>108</v>
      </c>
      <c r="AO479" s="5" t="s">
        <v>108</v>
      </c>
      <c r="AP479" s="5" t="s">
        <v>108</v>
      </c>
      <c r="AQ479" s="5" t="s">
        <v>108</v>
      </c>
      <c r="AR479" s="5" t="s">
        <v>108</v>
      </c>
      <c r="AS479" s="5" t="s">
        <v>108</v>
      </c>
      <c r="AT479" s="5" t="s">
        <v>108</v>
      </c>
      <c r="AU479" s="5" t="s">
        <v>108</v>
      </c>
      <c r="AV479" s="5" t="s">
        <v>108</v>
      </c>
      <c r="AW479" s="5" t="s">
        <v>108</v>
      </c>
      <c r="AX479" s="5" t="s">
        <v>108</v>
      </c>
      <c r="AY479" s="5" t="s">
        <v>108</v>
      </c>
      <c r="AZ479" s="5" t="s">
        <v>108</v>
      </c>
      <c r="BA479" s="5" t="s">
        <v>108</v>
      </c>
      <c r="BB479" s="5" t="s">
        <v>108</v>
      </c>
      <c r="BC479" s="5" t="s">
        <v>108</v>
      </c>
      <c r="BD479" s="5" t="s">
        <v>108</v>
      </c>
      <c r="BE479" s="5" t="s">
        <v>108</v>
      </c>
      <c r="BF479" s="5" t="s">
        <v>108</v>
      </c>
      <c r="BG479" s="5" t="s">
        <v>108</v>
      </c>
      <c r="BH479" s="5" t="s">
        <v>108</v>
      </c>
      <c r="BI479" s="5" t="s">
        <v>108</v>
      </c>
      <c r="BJ479" s="5" t="s">
        <v>108</v>
      </c>
      <c r="BK479" s="5" t="s">
        <v>108</v>
      </c>
      <c r="BL479" s="5" t="s">
        <v>108</v>
      </c>
      <c r="BM479" s="5" t="s">
        <v>108</v>
      </c>
      <c r="BN479" s="5" t="s">
        <v>108</v>
      </c>
      <c r="BO479" s="5" t="s">
        <v>108</v>
      </c>
      <c r="BP479" s="5" t="s">
        <v>108</v>
      </c>
      <c r="BQ479" s="5" t="s">
        <v>108</v>
      </c>
      <c r="BR479" s="5" t="s">
        <v>108</v>
      </c>
      <c r="BS479" s="5" t="s">
        <v>108</v>
      </c>
      <c r="BT479" s="5" t="s">
        <v>108</v>
      </c>
      <c r="BU479" s="5" t="s">
        <v>4138</v>
      </c>
      <c r="BV479" s="5" t="s">
        <v>108</v>
      </c>
      <c r="BW479" s="5" t="s">
        <v>108</v>
      </c>
      <c r="BX479" s="5" t="s">
        <v>122</v>
      </c>
      <c r="BY479" s="10" t="s">
        <v>108</v>
      </c>
      <c r="BZ479" s="10" t="s">
        <v>108</v>
      </c>
      <c r="CA479" s="5" t="s">
        <v>108</v>
      </c>
      <c r="CB479" s="5" t="s">
        <v>108</v>
      </c>
      <c r="CC479" s="5" t="s">
        <v>108</v>
      </c>
      <c r="CD479" s="5">
        <v>1.0</v>
      </c>
      <c r="CE479" s="5" t="s">
        <v>108</v>
      </c>
      <c r="CF479" s="6">
        <f>5280+(5280/2)</f>
        <v>7920</v>
      </c>
      <c r="CG479" s="5">
        <v>13.0</v>
      </c>
      <c r="CH479" s="5" t="s">
        <v>108</v>
      </c>
      <c r="CI479" s="5" t="s">
        <v>108</v>
      </c>
      <c r="CJ479" s="5" t="s">
        <v>108</v>
      </c>
      <c r="CK479" s="5" t="s">
        <v>108</v>
      </c>
      <c r="CL479" s="5" t="s">
        <v>108</v>
      </c>
      <c r="CM479" s="5" t="s">
        <v>108</v>
      </c>
      <c r="CN479" s="5" t="s">
        <v>108</v>
      </c>
      <c r="CO479" s="5" t="s">
        <v>108</v>
      </c>
      <c r="CP479" s="5" t="s">
        <v>108</v>
      </c>
      <c r="CQ479" s="5" t="s">
        <v>108</v>
      </c>
      <c r="CR479" s="5" t="s">
        <v>108</v>
      </c>
      <c r="CS479" s="5" t="s">
        <v>108</v>
      </c>
      <c r="CT479" s="5" t="s">
        <v>108</v>
      </c>
      <c r="CU479" s="5" t="s">
        <v>108</v>
      </c>
      <c r="CV479" s="5" t="s">
        <v>108</v>
      </c>
      <c r="CW479" s="5" t="s">
        <v>108</v>
      </c>
      <c r="CX479" s="5" t="s">
        <v>108</v>
      </c>
      <c r="CY479" s="13" t="s">
        <v>4139</v>
      </c>
      <c r="CZ479" s="6"/>
      <c r="DA479" s="6"/>
      <c r="DB479" s="6"/>
      <c r="DC479" s="6"/>
      <c r="DD479" s="6"/>
      <c r="DE479" s="6"/>
      <c r="DF479" s="6"/>
      <c r="DG479" s="6"/>
      <c r="DH479" s="6"/>
      <c r="DI479" s="6"/>
    </row>
    <row r="480">
      <c r="A480" s="5" t="s">
        <v>103</v>
      </c>
      <c r="B480" s="5" t="s">
        <v>3472</v>
      </c>
      <c r="C480" s="5" t="s">
        <v>4128</v>
      </c>
      <c r="D480" s="5">
        <v>48224.0</v>
      </c>
      <c r="E480" s="5" t="s">
        <v>3718</v>
      </c>
      <c r="F480" s="5">
        <v>2015.0</v>
      </c>
      <c r="G480" s="5" t="s">
        <v>674</v>
      </c>
      <c r="H480" s="5">
        <v>10.0</v>
      </c>
      <c r="I480" s="5" t="s">
        <v>217</v>
      </c>
      <c r="J480" s="5" t="s">
        <v>127</v>
      </c>
      <c r="K480" s="5" t="s">
        <v>3504</v>
      </c>
      <c r="L480" s="5" t="s">
        <v>108</v>
      </c>
      <c r="M480" s="5" t="s">
        <v>3516</v>
      </c>
      <c r="N480" s="5">
        <v>3.0</v>
      </c>
      <c r="O480" s="26" t="s">
        <v>4140</v>
      </c>
      <c r="P480" s="5" t="s">
        <v>4141</v>
      </c>
      <c r="Q480" s="5" t="s">
        <v>4142</v>
      </c>
      <c r="R480" s="5" t="s">
        <v>4141</v>
      </c>
      <c r="S480" s="5" t="s">
        <v>4130</v>
      </c>
      <c r="T480" s="5" t="s">
        <v>108</v>
      </c>
      <c r="U480" s="5" t="s">
        <v>108</v>
      </c>
      <c r="V480" s="6"/>
      <c r="W480" s="5" t="s">
        <v>108</v>
      </c>
      <c r="X480" s="5">
        <v>400.0</v>
      </c>
      <c r="Y480" s="5" t="s">
        <v>108</v>
      </c>
      <c r="Z480" s="5" t="s">
        <v>108</v>
      </c>
      <c r="AA480" s="5" t="s">
        <v>286</v>
      </c>
      <c r="AB480" s="5">
        <v>81.0</v>
      </c>
      <c r="AC480" s="5" t="s">
        <v>2179</v>
      </c>
      <c r="AD480" s="5" t="s">
        <v>108</v>
      </c>
      <c r="AE480" s="5" t="s">
        <v>108</v>
      </c>
      <c r="AF480" s="5" t="s">
        <v>108</v>
      </c>
      <c r="AG480" s="5" t="s">
        <v>108</v>
      </c>
      <c r="AH480" s="5">
        <v>120.0</v>
      </c>
      <c r="AI480" s="28">
        <f t="shared" si="128"/>
        <v>9.144</v>
      </c>
      <c r="AJ480" s="22">
        <v>30.0</v>
      </c>
      <c r="AK480" s="24">
        <f t="shared" si="129"/>
        <v>10</v>
      </c>
      <c r="AL480" s="5" t="s">
        <v>108</v>
      </c>
      <c r="AM480" s="5" t="s">
        <v>108</v>
      </c>
      <c r="AN480" s="5" t="s">
        <v>108</v>
      </c>
      <c r="AO480" s="5" t="s">
        <v>108</v>
      </c>
      <c r="AP480" s="5" t="s">
        <v>108</v>
      </c>
      <c r="AQ480" s="5" t="s">
        <v>108</v>
      </c>
      <c r="AR480" s="5" t="s">
        <v>108</v>
      </c>
      <c r="AS480" s="5" t="s">
        <v>108</v>
      </c>
      <c r="AT480" s="5" t="s">
        <v>108</v>
      </c>
      <c r="AU480" s="5" t="s">
        <v>108</v>
      </c>
      <c r="AV480" s="5" t="s">
        <v>108</v>
      </c>
      <c r="AW480" s="5" t="s">
        <v>108</v>
      </c>
      <c r="AX480" s="5" t="s">
        <v>108</v>
      </c>
      <c r="AY480" s="5" t="s">
        <v>108</v>
      </c>
      <c r="AZ480" s="5" t="s">
        <v>108</v>
      </c>
      <c r="BA480" s="5" t="s">
        <v>108</v>
      </c>
      <c r="BB480" s="5" t="s">
        <v>108</v>
      </c>
      <c r="BC480" s="5" t="s">
        <v>108</v>
      </c>
      <c r="BD480" s="5" t="s">
        <v>108</v>
      </c>
      <c r="BE480" s="5" t="s">
        <v>108</v>
      </c>
      <c r="BF480" s="5" t="s">
        <v>108</v>
      </c>
      <c r="BG480" s="5" t="s">
        <v>108</v>
      </c>
      <c r="BH480" s="5" t="s">
        <v>108</v>
      </c>
      <c r="BI480" s="5" t="s">
        <v>108</v>
      </c>
      <c r="BJ480" s="5" t="s">
        <v>108</v>
      </c>
      <c r="BK480" s="5" t="s">
        <v>108</v>
      </c>
      <c r="BL480" s="5" t="s">
        <v>108</v>
      </c>
      <c r="BM480" s="5" t="s">
        <v>108</v>
      </c>
      <c r="BN480" s="5" t="s">
        <v>108</v>
      </c>
      <c r="BO480" s="5" t="s">
        <v>108</v>
      </c>
      <c r="BP480" s="5" t="s">
        <v>108</v>
      </c>
      <c r="BQ480" s="5" t="s">
        <v>108</v>
      </c>
      <c r="BR480" s="5" t="s">
        <v>121</v>
      </c>
      <c r="BS480" s="5" t="s">
        <v>108</v>
      </c>
      <c r="BT480" s="5" t="s">
        <v>108</v>
      </c>
      <c r="BU480" s="5" t="s">
        <v>2355</v>
      </c>
      <c r="BV480" s="5" t="s">
        <v>108</v>
      </c>
      <c r="BW480" s="5" t="s">
        <v>1358</v>
      </c>
      <c r="BX480" s="5" t="s">
        <v>108</v>
      </c>
      <c r="BY480" s="10" t="s">
        <v>108</v>
      </c>
      <c r="BZ480" s="10" t="s">
        <v>108</v>
      </c>
      <c r="CA480" s="5" t="s">
        <v>4143</v>
      </c>
      <c r="CB480" s="5" t="s">
        <v>108</v>
      </c>
      <c r="CC480" s="5" t="s">
        <v>108</v>
      </c>
      <c r="CD480" s="5" t="s">
        <v>108</v>
      </c>
      <c r="CE480" s="5" t="s">
        <v>108</v>
      </c>
      <c r="CF480" s="5" t="s">
        <v>108</v>
      </c>
      <c r="CG480" s="5" t="s">
        <v>108</v>
      </c>
      <c r="CH480" s="5" t="s">
        <v>108</v>
      </c>
      <c r="CI480" s="5" t="s">
        <v>108</v>
      </c>
      <c r="CJ480" s="5" t="s">
        <v>108</v>
      </c>
      <c r="CK480" s="5" t="s">
        <v>108</v>
      </c>
      <c r="CL480" s="5" t="s">
        <v>108</v>
      </c>
      <c r="CM480" s="5" t="s">
        <v>108</v>
      </c>
      <c r="CN480" s="5" t="s">
        <v>108</v>
      </c>
      <c r="CO480" s="5" t="s">
        <v>108</v>
      </c>
      <c r="CP480" s="5" t="s">
        <v>108</v>
      </c>
      <c r="CQ480" s="5" t="s">
        <v>108</v>
      </c>
      <c r="CR480" s="5" t="s">
        <v>108</v>
      </c>
      <c r="CS480" s="5" t="s">
        <v>108</v>
      </c>
      <c r="CT480" s="26" t="s">
        <v>4144</v>
      </c>
      <c r="CU480" s="5" t="s">
        <v>108</v>
      </c>
      <c r="CV480" s="5" t="s">
        <v>108</v>
      </c>
      <c r="CW480" s="5" t="s">
        <v>108</v>
      </c>
      <c r="CX480" s="5" t="s">
        <v>108</v>
      </c>
      <c r="CY480" s="13" t="s">
        <v>4145</v>
      </c>
      <c r="CZ480" s="6"/>
      <c r="DA480" s="6"/>
      <c r="DB480" s="6"/>
      <c r="DC480" s="6"/>
      <c r="DD480" s="6"/>
      <c r="DE480" s="6"/>
      <c r="DF480" s="6"/>
      <c r="DG480" s="6"/>
      <c r="DH480" s="6"/>
      <c r="DI480" s="6"/>
    </row>
    <row r="481">
      <c r="A481" s="5" t="s">
        <v>103</v>
      </c>
      <c r="B481" s="5" t="s">
        <v>3472</v>
      </c>
      <c r="C481" s="5" t="s">
        <v>4128</v>
      </c>
      <c r="D481" s="5">
        <v>64024.0</v>
      </c>
      <c r="E481" s="5" t="s">
        <v>390</v>
      </c>
      <c r="F481" s="5">
        <v>2020.0</v>
      </c>
      <c r="G481" s="5" t="s">
        <v>400</v>
      </c>
      <c r="H481" s="5">
        <v>31.0</v>
      </c>
      <c r="I481" s="5" t="s">
        <v>109</v>
      </c>
      <c r="J481" s="5" t="s">
        <v>110</v>
      </c>
      <c r="K481" s="5" t="s">
        <v>111</v>
      </c>
      <c r="L481" s="5" t="s">
        <v>108</v>
      </c>
      <c r="M481" s="5" t="s">
        <v>228</v>
      </c>
      <c r="N481" s="5">
        <v>2.0</v>
      </c>
      <c r="O481" s="26" t="s">
        <v>4146</v>
      </c>
      <c r="P481" s="5" t="s">
        <v>4147</v>
      </c>
      <c r="Q481" s="5" t="s">
        <v>4142</v>
      </c>
      <c r="R481" s="5" t="s">
        <v>4148</v>
      </c>
      <c r="S481" s="5" t="s">
        <v>3782</v>
      </c>
      <c r="T481" s="5">
        <v>35.337824</v>
      </c>
      <c r="U481" s="5">
        <v>-83.529924</v>
      </c>
      <c r="V481" s="6"/>
      <c r="W481" s="5">
        <v>1769.0</v>
      </c>
      <c r="X481" s="5">
        <v>1730.0</v>
      </c>
      <c r="Y481" s="5" t="s">
        <v>108</v>
      </c>
      <c r="Z481" s="5" t="s">
        <v>170</v>
      </c>
      <c r="AA481" s="5" t="s">
        <v>159</v>
      </c>
      <c r="AB481" s="5">
        <v>35.0</v>
      </c>
      <c r="AC481" s="5" t="s">
        <v>3532</v>
      </c>
      <c r="AD481" s="5" t="s">
        <v>108</v>
      </c>
      <c r="AE481" s="5" t="s">
        <v>108</v>
      </c>
      <c r="AF481" s="5" t="s">
        <v>108</v>
      </c>
      <c r="AG481" s="5" t="s">
        <v>108</v>
      </c>
      <c r="AH481" s="5">
        <v>3.0</v>
      </c>
      <c r="AI481" s="28">
        <f t="shared" si="128"/>
        <v>91.44</v>
      </c>
      <c r="AJ481" s="22">
        <v>300.0</v>
      </c>
      <c r="AK481" s="24">
        <f t="shared" si="129"/>
        <v>100</v>
      </c>
      <c r="AL481" s="5" t="s">
        <v>108</v>
      </c>
      <c r="AM481" s="5">
        <v>1.0</v>
      </c>
      <c r="AN481" s="5">
        <v>8.5</v>
      </c>
      <c r="AO481" s="5" t="s">
        <v>108</v>
      </c>
      <c r="AP481" s="5" t="s">
        <v>108</v>
      </c>
      <c r="AQ481" s="5" t="s">
        <v>108</v>
      </c>
      <c r="AR481" s="5" t="s">
        <v>108</v>
      </c>
      <c r="AS481" s="5" t="s">
        <v>108</v>
      </c>
      <c r="AT481" s="5" t="s">
        <v>108</v>
      </c>
      <c r="AU481" s="5" t="s">
        <v>108</v>
      </c>
      <c r="AV481" s="5" t="s">
        <v>108</v>
      </c>
      <c r="AW481" s="5" t="s">
        <v>289</v>
      </c>
      <c r="AX481" s="5" t="s">
        <v>108</v>
      </c>
      <c r="AY481" s="5" t="s">
        <v>108</v>
      </c>
      <c r="AZ481" s="5" t="s">
        <v>108</v>
      </c>
      <c r="BA481" s="5" t="s">
        <v>108</v>
      </c>
      <c r="BB481" s="5" t="s">
        <v>108</v>
      </c>
      <c r="BC481" s="5" t="s">
        <v>108</v>
      </c>
      <c r="BD481" s="5" t="s">
        <v>108</v>
      </c>
      <c r="BE481" s="5" t="s">
        <v>108</v>
      </c>
      <c r="BF481" s="5" t="s">
        <v>108</v>
      </c>
      <c r="BG481" s="5" t="s">
        <v>108</v>
      </c>
      <c r="BH481" s="5" t="s">
        <v>108</v>
      </c>
      <c r="BI481" s="5" t="s">
        <v>108</v>
      </c>
      <c r="BJ481" s="5" t="s">
        <v>108</v>
      </c>
      <c r="BK481" s="5" t="s">
        <v>108</v>
      </c>
      <c r="BL481" s="5" t="s">
        <v>108</v>
      </c>
      <c r="BM481" s="5" t="s">
        <v>108</v>
      </c>
      <c r="BN481" s="5" t="s">
        <v>108</v>
      </c>
      <c r="BO481" s="5" t="s">
        <v>108</v>
      </c>
      <c r="BP481" s="5" t="s">
        <v>755</v>
      </c>
      <c r="BQ481" s="5" t="s">
        <v>108</v>
      </c>
      <c r="BR481" s="5" t="s">
        <v>108</v>
      </c>
      <c r="BS481" s="5" t="s">
        <v>4149</v>
      </c>
      <c r="BT481" s="5" t="s">
        <v>108</v>
      </c>
      <c r="BU481" s="5" t="s">
        <v>4150</v>
      </c>
      <c r="BV481" s="5" t="s">
        <v>108</v>
      </c>
      <c r="BW481" s="5" t="s">
        <v>108</v>
      </c>
      <c r="BX481" s="5" t="s">
        <v>122</v>
      </c>
      <c r="BY481" s="10" t="s">
        <v>108</v>
      </c>
      <c r="BZ481" s="10" t="s">
        <v>108</v>
      </c>
      <c r="CA481" s="5" t="s">
        <v>108</v>
      </c>
      <c r="CB481" s="5" t="s">
        <v>108</v>
      </c>
      <c r="CC481" s="5" t="s">
        <v>108</v>
      </c>
      <c r="CD481" s="5" t="s">
        <v>108</v>
      </c>
      <c r="CE481" s="5" t="s">
        <v>108</v>
      </c>
      <c r="CF481" s="5" t="s">
        <v>108</v>
      </c>
      <c r="CG481" s="5" t="s">
        <v>108</v>
      </c>
      <c r="CH481" s="5" t="s">
        <v>108</v>
      </c>
      <c r="CI481" s="5" t="s">
        <v>108</v>
      </c>
      <c r="CJ481" s="5" t="s">
        <v>108</v>
      </c>
      <c r="CK481" s="5" t="s">
        <v>108</v>
      </c>
      <c r="CL481" s="5" t="s">
        <v>108</v>
      </c>
      <c r="CM481" s="5" t="s">
        <v>108</v>
      </c>
      <c r="CN481" s="5" t="s">
        <v>108</v>
      </c>
      <c r="CO481" s="5" t="s">
        <v>108</v>
      </c>
      <c r="CP481" s="5" t="s">
        <v>108</v>
      </c>
      <c r="CQ481" s="5" t="s">
        <v>108</v>
      </c>
      <c r="CR481" s="5" t="s">
        <v>108</v>
      </c>
      <c r="CS481" s="5" t="s">
        <v>108</v>
      </c>
      <c r="CT481" s="26" t="s">
        <v>4151</v>
      </c>
      <c r="CU481" s="5" t="s">
        <v>121</v>
      </c>
      <c r="CV481" s="5" t="s">
        <v>108</v>
      </c>
      <c r="CW481" s="5" t="s">
        <v>108</v>
      </c>
      <c r="CX481" s="5" t="s">
        <v>108</v>
      </c>
      <c r="CY481" s="13" t="s">
        <v>4152</v>
      </c>
      <c r="CZ481" s="6"/>
      <c r="DA481" s="6"/>
      <c r="DB481" s="6"/>
      <c r="DC481" s="6"/>
      <c r="DD481" s="6"/>
      <c r="DE481" s="6"/>
      <c r="DF481" s="6"/>
      <c r="DG481" s="6"/>
      <c r="DH481" s="6"/>
      <c r="DI481" s="6"/>
    </row>
    <row r="482">
      <c r="A482" s="5" t="s">
        <v>103</v>
      </c>
      <c r="B482" s="5" t="s">
        <v>3472</v>
      </c>
      <c r="C482" s="5" t="s">
        <v>4153</v>
      </c>
      <c r="D482" s="5">
        <v>58022.0</v>
      </c>
      <c r="E482" s="5" t="s">
        <v>3569</v>
      </c>
      <c r="F482" s="5">
        <v>2011.0</v>
      </c>
      <c r="G482" s="5" t="s">
        <v>138</v>
      </c>
      <c r="H482" s="5">
        <v>10.0</v>
      </c>
      <c r="I482" s="5" t="s">
        <v>139</v>
      </c>
      <c r="J482" s="5" t="s">
        <v>110</v>
      </c>
      <c r="K482" s="5" t="s">
        <v>111</v>
      </c>
      <c r="L482" s="5" t="s">
        <v>108</v>
      </c>
      <c r="M482" s="5" t="s">
        <v>4154</v>
      </c>
      <c r="N482" s="5">
        <v>2.0</v>
      </c>
      <c r="O482" s="26" t="s">
        <v>4155</v>
      </c>
      <c r="P482" s="5" t="s">
        <v>4156</v>
      </c>
      <c r="Q482" s="5" t="s">
        <v>4157</v>
      </c>
      <c r="R482" s="5" t="s">
        <v>4158</v>
      </c>
      <c r="S482" s="5" t="s">
        <v>3553</v>
      </c>
      <c r="T482" s="5">
        <v>35.28135</v>
      </c>
      <c r="U482" s="5">
        <v>-82.724135</v>
      </c>
      <c r="V482" s="6"/>
      <c r="W482" s="5">
        <v>2153.0</v>
      </c>
      <c r="X482" s="5">
        <v>100.0</v>
      </c>
      <c r="Y482" s="5" t="s">
        <v>108</v>
      </c>
      <c r="Z482" s="5" t="s">
        <v>170</v>
      </c>
      <c r="AA482" s="5" t="s">
        <v>144</v>
      </c>
      <c r="AB482" s="5">
        <v>97.0</v>
      </c>
      <c r="AC482" s="5" t="s">
        <v>4159</v>
      </c>
      <c r="AD482" s="5" t="s">
        <v>406</v>
      </c>
      <c r="AE482" s="5" t="s">
        <v>108</v>
      </c>
      <c r="AF482" s="5" t="s">
        <v>108</v>
      </c>
      <c r="AG482" s="5" t="s">
        <v>108</v>
      </c>
      <c r="AH482" s="5" t="s">
        <v>108</v>
      </c>
      <c r="AI482" s="28">
        <f t="shared" si="128"/>
        <v>6.096</v>
      </c>
      <c r="AJ482" s="22">
        <v>20.0</v>
      </c>
      <c r="AK482" s="24">
        <f t="shared" si="129"/>
        <v>6.666666667</v>
      </c>
      <c r="AL482" s="5" t="s">
        <v>108</v>
      </c>
      <c r="AM482" s="5">
        <v>1.0</v>
      </c>
      <c r="AN482" s="5">
        <v>8.5</v>
      </c>
      <c r="AO482" s="5" t="s">
        <v>108</v>
      </c>
      <c r="AP482" s="5" t="s">
        <v>108</v>
      </c>
      <c r="AQ482" s="5" t="s">
        <v>108</v>
      </c>
      <c r="AR482" s="5" t="s">
        <v>108</v>
      </c>
      <c r="AS482" s="5" t="s">
        <v>108</v>
      </c>
      <c r="AT482" s="5" t="s">
        <v>108</v>
      </c>
      <c r="AU482" s="5" t="s">
        <v>108</v>
      </c>
      <c r="AV482" s="5" t="s">
        <v>108</v>
      </c>
      <c r="AW482" s="5" t="s">
        <v>445</v>
      </c>
      <c r="AX482" s="5" t="s">
        <v>108</v>
      </c>
      <c r="AY482" s="5" t="s">
        <v>108</v>
      </c>
      <c r="AZ482" s="5" t="s">
        <v>108</v>
      </c>
      <c r="BA482" s="5" t="s">
        <v>108</v>
      </c>
      <c r="BB482" s="5" t="s">
        <v>108</v>
      </c>
      <c r="BC482" s="5" t="s">
        <v>108</v>
      </c>
      <c r="BD482" s="5" t="s">
        <v>108</v>
      </c>
      <c r="BE482" s="5" t="s">
        <v>108</v>
      </c>
      <c r="BF482" s="5" t="s">
        <v>108</v>
      </c>
      <c r="BG482" s="5" t="s">
        <v>108</v>
      </c>
      <c r="BH482" s="5" t="s">
        <v>108</v>
      </c>
      <c r="BI482" s="5" t="s">
        <v>2244</v>
      </c>
      <c r="BJ482" s="5" t="s">
        <v>108</v>
      </c>
      <c r="BK482" s="5" t="s">
        <v>108</v>
      </c>
      <c r="BL482" s="5" t="s">
        <v>108</v>
      </c>
      <c r="BM482" s="5" t="s">
        <v>108</v>
      </c>
      <c r="BN482" s="5" t="s">
        <v>108</v>
      </c>
      <c r="BO482" s="5" t="s">
        <v>108</v>
      </c>
      <c r="BP482" s="5" t="s">
        <v>108</v>
      </c>
      <c r="BQ482" s="5" t="s">
        <v>108</v>
      </c>
      <c r="BR482" s="5" t="s">
        <v>108</v>
      </c>
      <c r="BS482" s="5" t="s">
        <v>4160</v>
      </c>
      <c r="BT482" s="5" t="s">
        <v>108</v>
      </c>
      <c r="BU482" s="5" t="s">
        <v>4161</v>
      </c>
      <c r="BV482" s="5" t="s">
        <v>108</v>
      </c>
      <c r="BW482" s="5" t="s">
        <v>108</v>
      </c>
      <c r="BX482" s="5" t="s">
        <v>122</v>
      </c>
      <c r="BY482" s="10" t="s">
        <v>108</v>
      </c>
      <c r="BZ482" s="10" t="s">
        <v>108</v>
      </c>
      <c r="CA482" s="5" t="s">
        <v>108</v>
      </c>
      <c r="CB482" s="5" t="s">
        <v>108</v>
      </c>
      <c r="CC482" s="5" t="s">
        <v>108</v>
      </c>
      <c r="CD482" s="5" t="s">
        <v>108</v>
      </c>
      <c r="CE482" s="5" t="s">
        <v>108</v>
      </c>
      <c r="CF482" s="5" t="s">
        <v>108</v>
      </c>
      <c r="CG482" s="5" t="s">
        <v>108</v>
      </c>
      <c r="CH482" s="5" t="s">
        <v>108</v>
      </c>
      <c r="CI482" s="5" t="s">
        <v>108</v>
      </c>
      <c r="CJ482" s="5" t="s">
        <v>108</v>
      </c>
      <c r="CK482" s="5" t="s">
        <v>108</v>
      </c>
      <c r="CL482" s="5" t="s">
        <v>108</v>
      </c>
      <c r="CM482" s="5" t="s">
        <v>108</v>
      </c>
      <c r="CN482" s="5" t="s">
        <v>108</v>
      </c>
      <c r="CO482" s="5" t="s">
        <v>108</v>
      </c>
      <c r="CP482" s="5" t="s">
        <v>108</v>
      </c>
      <c r="CQ482" s="5" t="s">
        <v>108</v>
      </c>
      <c r="CR482" s="5" t="s">
        <v>108</v>
      </c>
      <c r="CS482" s="5" t="s">
        <v>108</v>
      </c>
      <c r="CT482" s="26" t="s">
        <v>4162</v>
      </c>
      <c r="CU482" s="5" t="s">
        <v>121</v>
      </c>
      <c r="CV482" s="5" t="s">
        <v>108</v>
      </c>
      <c r="CW482" s="5" t="s">
        <v>108</v>
      </c>
      <c r="CX482" s="5" t="s">
        <v>108</v>
      </c>
      <c r="CY482" s="13" t="s">
        <v>4163</v>
      </c>
      <c r="CZ482" s="6"/>
      <c r="DA482" s="6"/>
      <c r="DB482" s="6"/>
      <c r="DC482" s="6"/>
      <c r="DD482" s="6"/>
      <c r="DE482" s="6"/>
      <c r="DF482" s="6"/>
      <c r="DG482" s="6"/>
      <c r="DH482" s="6"/>
      <c r="DI482" s="6"/>
    </row>
    <row r="483">
      <c r="A483" s="5" t="s">
        <v>103</v>
      </c>
      <c r="B483" s="5" t="s">
        <v>3472</v>
      </c>
      <c r="C483" s="5" t="s">
        <v>4164</v>
      </c>
      <c r="D483" s="5">
        <v>7246.0</v>
      </c>
      <c r="E483" s="5" t="s">
        <v>108</v>
      </c>
      <c r="F483" s="5">
        <v>1983.0</v>
      </c>
      <c r="G483" s="5" t="s">
        <v>244</v>
      </c>
      <c r="H483" s="5" t="s">
        <v>108</v>
      </c>
      <c r="I483" s="5" t="s">
        <v>139</v>
      </c>
      <c r="J483" s="5" t="s">
        <v>110</v>
      </c>
      <c r="K483" s="5" t="s">
        <v>111</v>
      </c>
      <c r="L483" s="5" t="s">
        <v>108</v>
      </c>
      <c r="M483" s="5" t="s">
        <v>3981</v>
      </c>
      <c r="N483" s="5">
        <v>1.0</v>
      </c>
      <c r="O483" s="26" t="s">
        <v>4165</v>
      </c>
      <c r="P483" s="5" t="s">
        <v>4166</v>
      </c>
      <c r="Q483" s="5" t="s">
        <v>4167</v>
      </c>
      <c r="R483" s="5" t="s">
        <v>108</v>
      </c>
      <c r="S483" s="5" t="s">
        <v>4166</v>
      </c>
      <c r="T483" s="5" t="s">
        <v>108</v>
      </c>
      <c r="U483" s="5" t="s">
        <v>108</v>
      </c>
      <c r="V483" s="6"/>
      <c r="W483" s="5" t="s">
        <v>108</v>
      </c>
      <c r="X483" s="5">
        <v>900.0</v>
      </c>
      <c r="Y483" s="5" t="s">
        <v>108</v>
      </c>
      <c r="Z483" s="5" t="s">
        <v>108</v>
      </c>
      <c r="AA483" s="5" t="s">
        <v>108</v>
      </c>
      <c r="AB483" s="5" t="s">
        <v>108</v>
      </c>
      <c r="AC483" s="5" t="s">
        <v>432</v>
      </c>
      <c r="AD483" s="5" t="s">
        <v>108</v>
      </c>
      <c r="AE483" s="5" t="s">
        <v>108</v>
      </c>
      <c r="AF483" s="5" t="s">
        <v>108</v>
      </c>
      <c r="AG483" s="5" t="s">
        <v>108</v>
      </c>
      <c r="AH483" s="6">
        <f>7/60</f>
        <v>0.1166666667</v>
      </c>
      <c r="AI483" s="28">
        <f t="shared" si="128"/>
        <v>45.72</v>
      </c>
      <c r="AJ483" s="22">
        <v>150.0</v>
      </c>
      <c r="AK483" s="24">
        <f t="shared" si="129"/>
        <v>50</v>
      </c>
      <c r="AL483" s="5" t="s">
        <v>108</v>
      </c>
      <c r="AM483" s="5">
        <v>1.0</v>
      </c>
      <c r="AN483" s="5">
        <v>8.0</v>
      </c>
      <c r="AO483" s="5" t="s">
        <v>108</v>
      </c>
      <c r="AP483" s="5" t="s">
        <v>108</v>
      </c>
      <c r="AQ483" s="5" t="s">
        <v>108</v>
      </c>
      <c r="AR483" s="5" t="s">
        <v>108</v>
      </c>
      <c r="AS483" s="5" t="s">
        <v>108</v>
      </c>
      <c r="AT483" s="5">
        <v>700.0</v>
      </c>
      <c r="AU483" s="5" t="s">
        <v>108</v>
      </c>
      <c r="AV483" s="5" t="s">
        <v>108</v>
      </c>
      <c r="AW483" s="5" t="s">
        <v>561</v>
      </c>
      <c r="AX483" s="5" t="s">
        <v>4168</v>
      </c>
      <c r="AY483" s="5" t="s">
        <v>108</v>
      </c>
      <c r="AZ483" s="5" t="s">
        <v>108</v>
      </c>
      <c r="BA483" s="5" t="s">
        <v>108</v>
      </c>
      <c r="BB483" s="5" t="s">
        <v>108</v>
      </c>
      <c r="BC483" s="5" t="s">
        <v>108</v>
      </c>
      <c r="BD483" s="5" t="s">
        <v>108</v>
      </c>
      <c r="BE483" s="5" t="s">
        <v>108</v>
      </c>
      <c r="BF483" s="5" t="s">
        <v>108</v>
      </c>
      <c r="BG483" s="5" t="s">
        <v>108</v>
      </c>
      <c r="BH483" s="5" t="s">
        <v>108</v>
      </c>
      <c r="BI483" s="5" t="s">
        <v>108</v>
      </c>
      <c r="BJ483" s="5" t="s">
        <v>108</v>
      </c>
      <c r="BK483" s="5" t="s">
        <v>4169</v>
      </c>
      <c r="BL483" s="5" t="s">
        <v>108</v>
      </c>
      <c r="BM483" s="5" t="s">
        <v>108</v>
      </c>
      <c r="BN483" s="5" t="s">
        <v>108</v>
      </c>
      <c r="BO483" s="5" t="s">
        <v>108</v>
      </c>
      <c r="BP483" s="5" t="s">
        <v>108</v>
      </c>
      <c r="BQ483" s="5" t="s">
        <v>690</v>
      </c>
      <c r="BR483" s="5" t="s">
        <v>108</v>
      </c>
      <c r="BS483" s="5" t="s">
        <v>108</v>
      </c>
      <c r="BT483" s="5" t="s">
        <v>108</v>
      </c>
      <c r="BU483" s="5" t="s">
        <v>3186</v>
      </c>
      <c r="BV483" s="5" t="s">
        <v>108</v>
      </c>
      <c r="BW483" s="5" t="s">
        <v>4170</v>
      </c>
      <c r="BX483" s="5" t="s">
        <v>122</v>
      </c>
      <c r="BY483" s="10" t="s">
        <v>108</v>
      </c>
      <c r="BZ483" s="10" t="s">
        <v>108</v>
      </c>
      <c r="CA483" s="5" t="s">
        <v>108</v>
      </c>
      <c r="CB483" s="5" t="s">
        <v>108</v>
      </c>
      <c r="CC483" s="5" t="s">
        <v>108</v>
      </c>
      <c r="CD483" s="5" t="s">
        <v>108</v>
      </c>
      <c r="CE483" s="5" t="s">
        <v>108</v>
      </c>
      <c r="CF483" s="5" t="s">
        <v>108</v>
      </c>
      <c r="CG483" s="5" t="s">
        <v>108</v>
      </c>
      <c r="CH483" s="5" t="s">
        <v>108</v>
      </c>
      <c r="CI483" s="5" t="s">
        <v>108</v>
      </c>
      <c r="CJ483" s="5" t="s">
        <v>108</v>
      </c>
      <c r="CK483" s="5" t="s">
        <v>108</v>
      </c>
      <c r="CL483" s="5" t="s">
        <v>108</v>
      </c>
      <c r="CM483" s="5" t="s">
        <v>108</v>
      </c>
      <c r="CN483" s="5" t="s">
        <v>108</v>
      </c>
      <c r="CO483" s="5" t="s">
        <v>108</v>
      </c>
      <c r="CP483" s="5" t="s">
        <v>108</v>
      </c>
      <c r="CQ483" s="5" t="s">
        <v>108</v>
      </c>
      <c r="CR483" s="5" t="s">
        <v>108</v>
      </c>
      <c r="CS483" s="5" t="s">
        <v>108</v>
      </c>
      <c r="CT483" s="26" t="s">
        <v>4171</v>
      </c>
      <c r="CU483" s="5" t="s">
        <v>108</v>
      </c>
      <c r="CV483" s="5" t="s">
        <v>108</v>
      </c>
      <c r="CW483" s="5" t="s">
        <v>108</v>
      </c>
      <c r="CX483" s="5" t="s">
        <v>108</v>
      </c>
      <c r="CY483" s="13" t="s">
        <v>4172</v>
      </c>
      <c r="CZ483" s="6"/>
      <c r="DA483" s="6"/>
      <c r="DB483" s="6"/>
      <c r="DC483" s="6"/>
      <c r="DD483" s="6"/>
      <c r="DE483" s="6"/>
      <c r="DF483" s="6"/>
      <c r="DG483" s="6"/>
      <c r="DH483" s="6"/>
      <c r="DI483" s="6"/>
    </row>
    <row r="484">
      <c r="A484" s="5" t="s">
        <v>103</v>
      </c>
      <c r="B484" s="5" t="s">
        <v>3472</v>
      </c>
      <c r="C484" s="5" t="s">
        <v>4173</v>
      </c>
      <c r="D484" s="5">
        <v>27908.0</v>
      </c>
      <c r="E484" s="5" t="s">
        <v>4174</v>
      </c>
      <c r="F484" s="5">
        <v>1978.0</v>
      </c>
      <c r="G484" s="5" t="s">
        <v>200</v>
      </c>
      <c r="H484" s="5" t="s">
        <v>108</v>
      </c>
      <c r="I484" s="5" t="s">
        <v>153</v>
      </c>
      <c r="J484" s="5" t="s">
        <v>110</v>
      </c>
      <c r="K484" s="5" t="s">
        <v>111</v>
      </c>
      <c r="L484" s="5" t="s">
        <v>108</v>
      </c>
      <c r="M484" s="5" t="s">
        <v>1082</v>
      </c>
      <c r="N484" s="5">
        <v>1.0</v>
      </c>
      <c r="O484" s="26" t="s">
        <v>4175</v>
      </c>
      <c r="P484" s="5" t="s">
        <v>4176</v>
      </c>
      <c r="Q484" s="5" t="s">
        <v>4177</v>
      </c>
      <c r="R484" s="5" t="s">
        <v>4178</v>
      </c>
      <c r="S484" s="5" t="s">
        <v>108</v>
      </c>
      <c r="T484" s="5" t="s">
        <v>108</v>
      </c>
      <c r="U484" s="5" t="s">
        <v>108</v>
      </c>
      <c r="V484" s="6"/>
      <c r="W484" s="5" t="s">
        <v>108</v>
      </c>
      <c r="X484" s="5">
        <v>500.0</v>
      </c>
      <c r="Y484" s="5" t="s">
        <v>193</v>
      </c>
      <c r="Z484" s="5" t="s">
        <v>170</v>
      </c>
      <c r="AA484" s="5" t="s">
        <v>108</v>
      </c>
      <c r="AB484" s="5" t="s">
        <v>108</v>
      </c>
      <c r="AC484" s="5" t="s">
        <v>4179</v>
      </c>
      <c r="AD484" s="5" t="s">
        <v>4180</v>
      </c>
      <c r="AE484" s="5" t="s">
        <v>108</v>
      </c>
      <c r="AF484" s="5" t="s">
        <v>108</v>
      </c>
      <c r="AG484" s="5" t="s">
        <v>108</v>
      </c>
      <c r="AH484" s="6">
        <f>30/60</f>
        <v>0.5</v>
      </c>
      <c r="AI484" s="28">
        <f t="shared" si="128"/>
        <v>10.668</v>
      </c>
      <c r="AJ484" s="22">
        <v>35.0</v>
      </c>
      <c r="AK484" s="24">
        <f t="shared" si="129"/>
        <v>11.66666667</v>
      </c>
      <c r="AL484" s="5" t="s">
        <v>121</v>
      </c>
      <c r="AM484" s="5">
        <v>1.0</v>
      </c>
      <c r="AN484" s="5">
        <v>7.0</v>
      </c>
      <c r="AO484" s="5" t="s">
        <v>108</v>
      </c>
      <c r="AP484" s="5" t="s">
        <v>108</v>
      </c>
      <c r="AQ484" s="5">
        <v>3.0</v>
      </c>
      <c r="AR484" s="5" t="s">
        <v>108</v>
      </c>
      <c r="AS484" s="5" t="s">
        <v>108</v>
      </c>
      <c r="AT484" s="5">
        <v>425.0</v>
      </c>
      <c r="AU484" s="5" t="s">
        <v>108</v>
      </c>
      <c r="AV484" s="5" t="s">
        <v>108</v>
      </c>
      <c r="AW484" s="5" t="s">
        <v>119</v>
      </c>
      <c r="AX484" s="5" t="s">
        <v>108</v>
      </c>
      <c r="AY484" s="5" t="s">
        <v>108</v>
      </c>
      <c r="AZ484" s="5" t="s">
        <v>108</v>
      </c>
      <c r="BA484" s="5" t="s">
        <v>108</v>
      </c>
      <c r="BB484" s="5" t="s">
        <v>173</v>
      </c>
      <c r="BC484" s="5" t="s">
        <v>108</v>
      </c>
      <c r="BD484" s="5" t="s">
        <v>108</v>
      </c>
      <c r="BE484" s="5" t="s">
        <v>108</v>
      </c>
      <c r="BF484" s="5" t="s">
        <v>108</v>
      </c>
      <c r="BG484" s="5" t="s">
        <v>108</v>
      </c>
      <c r="BH484" s="5" t="s">
        <v>468</v>
      </c>
      <c r="BI484" s="5" t="s">
        <v>108</v>
      </c>
      <c r="BJ484" s="5" t="s">
        <v>108</v>
      </c>
      <c r="BK484" s="5" t="s">
        <v>1893</v>
      </c>
      <c r="BL484" s="5" t="s">
        <v>108</v>
      </c>
      <c r="BM484" s="5" t="s">
        <v>659</v>
      </c>
      <c r="BN484" s="5" t="s">
        <v>309</v>
      </c>
      <c r="BO484" s="5" t="s">
        <v>108</v>
      </c>
      <c r="BP484" s="5" t="s">
        <v>4181</v>
      </c>
      <c r="BQ484" s="5" t="s">
        <v>690</v>
      </c>
      <c r="BR484" s="5" t="s">
        <v>121</v>
      </c>
      <c r="BS484" s="5" t="s">
        <v>4182</v>
      </c>
      <c r="BT484" s="5" t="s">
        <v>108</v>
      </c>
      <c r="BU484" s="5" t="s">
        <v>1082</v>
      </c>
      <c r="BV484" s="5" t="s">
        <v>108</v>
      </c>
      <c r="BW484" s="5" t="s">
        <v>108</v>
      </c>
      <c r="BX484" s="5" t="s">
        <v>122</v>
      </c>
      <c r="BY484" s="10" t="s">
        <v>108</v>
      </c>
      <c r="BZ484" s="10" t="s">
        <v>108</v>
      </c>
      <c r="CA484" s="5" t="s">
        <v>108</v>
      </c>
      <c r="CB484" s="5" t="s">
        <v>108</v>
      </c>
      <c r="CC484" s="5" t="s">
        <v>108</v>
      </c>
      <c r="CD484" s="5" t="s">
        <v>108</v>
      </c>
      <c r="CE484" s="5" t="s">
        <v>108</v>
      </c>
      <c r="CF484" s="5" t="s">
        <v>108</v>
      </c>
      <c r="CG484" s="5" t="s">
        <v>108</v>
      </c>
      <c r="CH484" s="5" t="s">
        <v>108</v>
      </c>
      <c r="CI484" s="5" t="s">
        <v>108</v>
      </c>
      <c r="CJ484" s="5" t="s">
        <v>108</v>
      </c>
      <c r="CK484" s="5" t="s">
        <v>108</v>
      </c>
      <c r="CL484" s="5" t="s">
        <v>108</v>
      </c>
      <c r="CM484" s="5" t="s">
        <v>108</v>
      </c>
      <c r="CN484" s="5" t="s">
        <v>108</v>
      </c>
      <c r="CO484" s="5" t="s">
        <v>108</v>
      </c>
      <c r="CP484" s="5" t="s">
        <v>108</v>
      </c>
      <c r="CQ484" s="5" t="s">
        <v>108</v>
      </c>
      <c r="CR484" s="5" t="s">
        <v>108</v>
      </c>
      <c r="CS484" s="5" t="s">
        <v>108</v>
      </c>
      <c r="CT484" s="26" t="s">
        <v>4183</v>
      </c>
      <c r="CU484" s="5" t="s">
        <v>108</v>
      </c>
      <c r="CV484" s="5" t="s">
        <v>108</v>
      </c>
      <c r="CW484" s="5" t="s">
        <v>108</v>
      </c>
      <c r="CX484" s="5" t="s">
        <v>108</v>
      </c>
      <c r="CY484" s="13" t="s">
        <v>4184</v>
      </c>
      <c r="CZ484" s="6"/>
      <c r="DA484" s="6"/>
      <c r="DB484" s="6"/>
      <c r="DC484" s="6"/>
      <c r="DD484" s="6"/>
      <c r="DE484" s="6"/>
      <c r="DF484" s="6"/>
      <c r="DG484" s="6"/>
      <c r="DH484" s="6"/>
      <c r="DI484" s="6"/>
    </row>
    <row r="485">
      <c r="A485" s="5" t="s">
        <v>103</v>
      </c>
      <c r="B485" s="5" t="s">
        <v>3472</v>
      </c>
      <c r="C485" s="5" t="s">
        <v>4173</v>
      </c>
      <c r="D485" s="5">
        <v>67749.0</v>
      </c>
      <c r="E485" s="5" t="s">
        <v>3569</v>
      </c>
      <c r="F485" s="5">
        <v>2019.0</v>
      </c>
      <c r="G485" s="5" t="s">
        <v>244</v>
      </c>
      <c r="H485" s="5">
        <v>18.0</v>
      </c>
      <c r="I485" s="5" t="s">
        <v>139</v>
      </c>
      <c r="J485" s="5" t="s">
        <v>110</v>
      </c>
      <c r="K485" s="5" t="s">
        <v>111</v>
      </c>
      <c r="L485" s="5" t="s">
        <v>108</v>
      </c>
      <c r="M485" s="5" t="s">
        <v>3981</v>
      </c>
      <c r="N485" s="5">
        <v>1.0</v>
      </c>
      <c r="O485" s="26" t="s">
        <v>4185</v>
      </c>
      <c r="P485" s="5" t="s">
        <v>4186</v>
      </c>
      <c r="Q485" s="5" t="s">
        <v>4187</v>
      </c>
      <c r="R485" s="5" t="s">
        <v>4186</v>
      </c>
      <c r="S485" s="5" t="s">
        <v>108</v>
      </c>
      <c r="T485" s="5" t="s">
        <v>108</v>
      </c>
      <c r="U485" s="5" t="s">
        <v>108</v>
      </c>
      <c r="V485" s="5" t="s">
        <v>108</v>
      </c>
      <c r="W485" s="5" t="s">
        <v>108</v>
      </c>
      <c r="X485" s="5">
        <v>1630.0</v>
      </c>
      <c r="Y485" s="5" t="s">
        <v>108</v>
      </c>
      <c r="Z485" s="5" t="s">
        <v>170</v>
      </c>
      <c r="AA485" s="5" t="s">
        <v>286</v>
      </c>
      <c r="AB485" s="5">
        <v>65.0</v>
      </c>
      <c r="AC485" s="5" t="s">
        <v>1536</v>
      </c>
      <c r="AD485" s="5" t="s">
        <v>108</v>
      </c>
      <c r="AE485" s="5" t="s">
        <v>108</v>
      </c>
      <c r="AF485" s="5" t="s">
        <v>108</v>
      </c>
      <c r="AG485" s="5" t="s">
        <v>108</v>
      </c>
      <c r="AH485" s="5" t="s">
        <v>108</v>
      </c>
      <c r="AI485" s="5" t="s">
        <v>108</v>
      </c>
      <c r="AJ485" s="5" t="s">
        <v>108</v>
      </c>
      <c r="AK485" s="5" t="s">
        <v>108</v>
      </c>
      <c r="AL485" s="5" t="s">
        <v>108</v>
      </c>
      <c r="AM485" s="5">
        <v>1.0</v>
      </c>
      <c r="AN485" s="5">
        <v>8.5</v>
      </c>
      <c r="AO485" s="5" t="s">
        <v>108</v>
      </c>
      <c r="AP485" s="5" t="s">
        <v>108</v>
      </c>
      <c r="AQ485" s="5" t="s">
        <v>108</v>
      </c>
      <c r="AR485" s="5" t="s">
        <v>108</v>
      </c>
      <c r="AS485" s="5" t="s">
        <v>108</v>
      </c>
      <c r="AT485" s="5" t="s">
        <v>108</v>
      </c>
      <c r="AU485" s="5" t="s">
        <v>108</v>
      </c>
      <c r="AV485" s="5" t="s">
        <v>108</v>
      </c>
      <c r="AW485" s="5" t="s">
        <v>289</v>
      </c>
      <c r="AX485" s="5" t="s">
        <v>108</v>
      </c>
      <c r="AY485" s="5" t="s">
        <v>235</v>
      </c>
      <c r="AZ485" s="5" t="s">
        <v>108</v>
      </c>
      <c r="BA485" s="5" t="s">
        <v>108</v>
      </c>
      <c r="BB485" s="5" t="s">
        <v>108</v>
      </c>
      <c r="BC485" s="5" t="s">
        <v>108</v>
      </c>
      <c r="BD485" s="5" t="s">
        <v>108</v>
      </c>
      <c r="BE485" s="5" t="s">
        <v>108</v>
      </c>
      <c r="BF485" s="5" t="s">
        <v>108</v>
      </c>
      <c r="BG485" s="5" t="s">
        <v>108</v>
      </c>
      <c r="BH485" s="5" t="s">
        <v>108</v>
      </c>
      <c r="BI485" s="5" t="s">
        <v>108</v>
      </c>
      <c r="BJ485" s="5" t="s">
        <v>108</v>
      </c>
      <c r="BK485" s="5" t="s">
        <v>108</v>
      </c>
      <c r="BL485" s="5" t="s">
        <v>108</v>
      </c>
      <c r="BM485" s="5" t="s">
        <v>659</v>
      </c>
      <c r="BN485" s="5" t="s">
        <v>108</v>
      </c>
      <c r="BO485" s="5" t="s">
        <v>108</v>
      </c>
      <c r="BP485" s="5" t="s">
        <v>108</v>
      </c>
      <c r="BQ485" s="5" t="s">
        <v>108</v>
      </c>
      <c r="BR485" s="5" t="s">
        <v>121</v>
      </c>
      <c r="BS485" s="5" t="s">
        <v>108</v>
      </c>
      <c r="BT485" s="5" t="s">
        <v>108</v>
      </c>
      <c r="BU485" s="5" t="s">
        <v>1349</v>
      </c>
      <c r="BV485" s="5" t="s">
        <v>108</v>
      </c>
      <c r="BW485" s="5" t="s">
        <v>4188</v>
      </c>
      <c r="BX485" s="5" t="s">
        <v>122</v>
      </c>
      <c r="BY485" s="10" t="s">
        <v>108</v>
      </c>
      <c r="BZ485" s="10" t="s">
        <v>108</v>
      </c>
      <c r="CA485" s="5" t="s">
        <v>108</v>
      </c>
      <c r="CB485" s="5" t="s">
        <v>108</v>
      </c>
      <c r="CC485" s="5" t="s">
        <v>108</v>
      </c>
      <c r="CD485" s="5" t="s">
        <v>108</v>
      </c>
      <c r="CE485" s="5" t="s">
        <v>108</v>
      </c>
      <c r="CF485" s="5" t="s">
        <v>108</v>
      </c>
      <c r="CG485" s="5" t="s">
        <v>108</v>
      </c>
      <c r="CH485" s="5" t="s">
        <v>108</v>
      </c>
      <c r="CI485" s="5" t="s">
        <v>108</v>
      </c>
      <c r="CJ485" s="5" t="s">
        <v>108</v>
      </c>
      <c r="CK485" s="5" t="s">
        <v>108</v>
      </c>
      <c r="CL485" s="5" t="s">
        <v>108</v>
      </c>
      <c r="CM485" s="5" t="s">
        <v>108</v>
      </c>
      <c r="CN485" s="5" t="s">
        <v>108</v>
      </c>
      <c r="CO485" s="5" t="s">
        <v>108</v>
      </c>
      <c r="CP485" s="5" t="s">
        <v>108</v>
      </c>
      <c r="CQ485" s="5" t="s">
        <v>108</v>
      </c>
      <c r="CR485" s="5" t="s">
        <v>108</v>
      </c>
      <c r="CS485" s="5" t="s">
        <v>108</v>
      </c>
      <c r="CT485" s="26" t="s">
        <v>4189</v>
      </c>
      <c r="CU485" s="5" t="s">
        <v>108</v>
      </c>
      <c r="CV485" s="5" t="s">
        <v>108</v>
      </c>
      <c r="CW485" s="5" t="s">
        <v>108</v>
      </c>
      <c r="CX485" s="5" t="s">
        <v>108</v>
      </c>
      <c r="CY485" s="13" t="s">
        <v>4190</v>
      </c>
      <c r="CZ485" s="6"/>
      <c r="DA485" s="6"/>
      <c r="DB485" s="6"/>
      <c r="DC485" s="6"/>
      <c r="DD485" s="6"/>
      <c r="DE485" s="6"/>
      <c r="DF485" s="6"/>
      <c r="DG485" s="6"/>
      <c r="DH485" s="6"/>
      <c r="DI485" s="6"/>
    </row>
    <row r="486">
      <c r="A486" s="5" t="s">
        <v>103</v>
      </c>
      <c r="B486" s="5" t="s">
        <v>3472</v>
      </c>
      <c r="C486" s="5" t="s">
        <v>4191</v>
      </c>
      <c r="D486" s="5">
        <v>3439.0</v>
      </c>
      <c r="E486" s="5" t="s">
        <v>108</v>
      </c>
      <c r="F486" s="5" t="s">
        <v>4192</v>
      </c>
      <c r="G486" s="5" t="s">
        <v>108</v>
      </c>
      <c r="H486" s="5" t="s">
        <v>108</v>
      </c>
      <c r="I486" s="5" t="s">
        <v>108</v>
      </c>
      <c r="J486" s="5" t="s">
        <v>110</v>
      </c>
      <c r="K486" s="5" t="s">
        <v>111</v>
      </c>
      <c r="L486" s="5" t="s">
        <v>108</v>
      </c>
      <c r="M486" s="5" t="s">
        <v>281</v>
      </c>
      <c r="N486" s="5">
        <v>1.0</v>
      </c>
      <c r="O486" s="26" t="s">
        <v>4193</v>
      </c>
      <c r="P486" s="5" t="s">
        <v>4194</v>
      </c>
      <c r="Q486" s="5" t="s">
        <v>4195</v>
      </c>
      <c r="R486" s="5" t="s">
        <v>4196</v>
      </c>
      <c r="S486" s="5" t="s">
        <v>108</v>
      </c>
      <c r="T486" s="5">
        <v>36.097211</v>
      </c>
      <c r="U486" s="5">
        <v>-80.764544</v>
      </c>
      <c r="V486" s="6"/>
      <c r="W486" s="5">
        <v>1032.0</v>
      </c>
      <c r="X486" s="5">
        <v>830.0</v>
      </c>
      <c r="Y486" s="5" t="s">
        <v>108</v>
      </c>
      <c r="Z486" s="5" t="s">
        <v>170</v>
      </c>
      <c r="AA486" s="5" t="s">
        <v>108</v>
      </c>
      <c r="AB486" s="5" t="s">
        <v>108</v>
      </c>
      <c r="AC486" s="5" t="s">
        <v>4197</v>
      </c>
      <c r="AD486" s="5" t="s">
        <v>406</v>
      </c>
      <c r="AE486" s="5" t="s">
        <v>108</v>
      </c>
      <c r="AF486" s="5" t="s">
        <v>108</v>
      </c>
      <c r="AG486" s="5" t="s">
        <v>108</v>
      </c>
      <c r="AH486" s="5" t="s">
        <v>108</v>
      </c>
      <c r="AI486" s="5" t="s">
        <v>108</v>
      </c>
      <c r="AJ486" s="5" t="s">
        <v>108</v>
      </c>
      <c r="AK486" s="5" t="s">
        <v>108</v>
      </c>
      <c r="AL486" s="5" t="s">
        <v>108</v>
      </c>
      <c r="AM486" s="5">
        <v>1.0</v>
      </c>
      <c r="AN486" s="5">
        <v>7.0</v>
      </c>
      <c r="AO486" s="5" t="s">
        <v>108</v>
      </c>
      <c r="AP486" s="5" t="s">
        <v>108</v>
      </c>
      <c r="AQ486" s="5" t="s">
        <v>108</v>
      </c>
      <c r="AR486" s="5" t="s">
        <v>108</v>
      </c>
      <c r="AS486" s="5" t="s">
        <v>108</v>
      </c>
      <c r="AT486" s="5" t="s">
        <v>108</v>
      </c>
      <c r="AU486" s="5" t="s">
        <v>108</v>
      </c>
      <c r="AV486" s="5" t="s">
        <v>108</v>
      </c>
      <c r="AW486" s="5" t="s">
        <v>445</v>
      </c>
      <c r="AX486" s="5" t="s">
        <v>108</v>
      </c>
      <c r="AY486" s="5" t="s">
        <v>108</v>
      </c>
      <c r="AZ486" s="5" t="s">
        <v>108</v>
      </c>
      <c r="BA486" s="5" t="s">
        <v>108</v>
      </c>
      <c r="BB486" s="5" t="s">
        <v>108</v>
      </c>
      <c r="BC486" s="5" t="s">
        <v>108</v>
      </c>
      <c r="BD486" s="5" t="s">
        <v>108</v>
      </c>
      <c r="BE486" s="5" t="s">
        <v>108</v>
      </c>
      <c r="BF486" s="5" t="s">
        <v>108</v>
      </c>
      <c r="BG486" s="5" t="s">
        <v>108</v>
      </c>
      <c r="BH486" s="5" t="s">
        <v>108</v>
      </c>
      <c r="BI486" s="5" t="s">
        <v>108</v>
      </c>
      <c r="BJ486" s="5" t="s">
        <v>108</v>
      </c>
      <c r="BK486" s="5" t="s">
        <v>108</v>
      </c>
      <c r="BL486" s="5" t="s">
        <v>754</v>
      </c>
      <c r="BM486" s="5" t="s">
        <v>108</v>
      </c>
      <c r="BN486" s="5" t="s">
        <v>108</v>
      </c>
      <c r="BO486" s="5" t="s">
        <v>108</v>
      </c>
      <c r="BP486" s="5" t="s">
        <v>108</v>
      </c>
      <c r="BQ486" s="5" t="s">
        <v>108</v>
      </c>
      <c r="BR486" s="5" t="s">
        <v>108</v>
      </c>
      <c r="BS486" s="5" t="s">
        <v>1387</v>
      </c>
      <c r="BT486" s="5" t="s">
        <v>108</v>
      </c>
      <c r="BU486" s="5" t="s">
        <v>4198</v>
      </c>
      <c r="BV486" s="5" t="s">
        <v>121</v>
      </c>
      <c r="BW486" s="5" t="s">
        <v>4199</v>
      </c>
      <c r="BX486" s="5" t="s">
        <v>4200</v>
      </c>
      <c r="BY486" s="10" t="s">
        <v>108</v>
      </c>
      <c r="BZ486" s="10" t="s">
        <v>108</v>
      </c>
      <c r="CA486" s="5" t="s">
        <v>108</v>
      </c>
      <c r="CB486" s="5" t="s">
        <v>108</v>
      </c>
      <c r="CC486" s="5" t="s">
        <v>108</v>
      </c>
      <c r="CD486" s="5" t="s">
        <v>108</v>
      </c>
      <c r="CE486" s="5" t="s">
        <v>108</v>
      </c>
      <c r="CF486" s="5" t="s">
        <v>108</v>
      </c>
      <c r="CG486" s="5" t="s">
        <v>108</v>
      </c>
      <c r="CH486" s="5" t="s">
        <v>108</v>
      </c>
      <c r="CI486" s="5" t="s">
        <v>108</v>
      </c>
      <c r="CJ486" s="5" t="s">
        <v>108</v>
      </c>
      <c r="CK486" s="5" t="s">
        <v>108</v>
      </c>
      <c r="CL486" s="5" t="s">
        <v>108</v>
      </c>
      <c r="CM486" s="5" t="s">
        <v>108</v>
      </c>
      <c r="CN486" s="5" t="s">
        <v>108</v>
      </c>
      <c r="CO486" s="5" t="s">
        <v>108</v>
      </c>
      <c r="CP486" s="5" t="s">
        <v>108</v>
      </c>
      <c r="CQ486" s="5" t="s">
        <v>108</v>
      </c>
      <c r="CR486" s="5" t="s">
        <v>108</v>
      </c>
      <c r="CS486" s="5" t="s">
        <v>108</v>
      </c>
      <c r="CT486" s="26" t="s">
        <v>4201</v>
      </c>
      <c r="CU486" s="5" t="s">
        <v>121</v>
      </c>
      <c r="CV486" s="5" t="s">
        <v>108</v>
      </c>
      <c r="CW486" s="5" t="s">
        <v>108</v>
      </c>
      <c r="CX486" s="5" t="s">
        <v>108</v>
      </c>
      <c r="CY486" s="13" t="s">
        <v>4202</v>
      </c>
      <c r="CZ486" s="6"/>
      <c r="DA486" s="6"/>
      <c r="DB486" s="6"/>
      <c r="DC486" s="6"/>
      <c r="DD486" s="6"/>
      <c r="DE486" s="6"/>
      <c r="DF486" s="6"/>
      <c r="DG486" s="6"/>
      <c r="DH486" s="6"/>
      <c r="DI486" s="6"/>
    </row>
    <row r="487">
      <c r="A487" s="5" t="s">
        <v>103</v>
      </c>
      <c r="B487" s="5" t="s">
        <v>3472</v>
      </c>
      <c r="C487" s="5" t="s">
        <v>4191</v>
      </c>
      <c r="D487" s="5">
        <v>13378.0</v>
      </c>
      <c r="E487" s="5" t="s">
        <v>3539</v>
      </c>
      <c r="F487" s="5">
        <v>1976.0</v>
      </c>
      <c r="G487" s="5" t="s">
        <v>126</v>
      </c>
      <c r="H487" s="5">
        <v>12.0</v>
      </c>
      <c r="I487" s="5" t="s">
        <v>109</v>
      </c>
      <c r="J487" s="5" t="s">
        <v>127</v>
      </c>
      <c r="K487" s="5" t="s">
        <v>628</v>
      </c>
      <c r="L487" s="5" t="s">
        <v>154</v>
      </c>
      <c r="M487" s="5" t="s">
        <v>154</v>
      </c>
      <c r="N487" s="5">
        <v>3.0</v>
      </c>
      <c r="O487" s="26" t="s">
        <v>4203</v>
      </c>
      <c r="P487" s="5" t="s">
        <v>4204</v>
      </c>
      <c r="Q487" s="5" t="s">
        <v>4205</v>
      </c>
      <c r="R487" s="5" t="s">
        <v>4206</v>
      </c>
      <c r="S487" s="5" t="s">
        <v>108</v>
      </c>
      <c r="T487" s="5" t="s">
        <v>108</v>
      </c>
      <c r="U487" s="5" t="s">
        <v>108</v>
      </c>
      <c r="V487" s="6"/>
      <c r="W487" s="5" t="s">
        <v>108</v>
      </c>
      <c r="X487" s="5">
        <v>1930.0</v>
      </c>
      <c r="Y487" s="5" t="s">
        <v>108</v>
      </c>
      <c r="Z487" s="5" t="s">
        <v>108</v>
      </c>
      <c r="AA487" s="5" t="s">
        <v>286</v>
      </c>
      <c r="AB487" s="5">
        <v>70.0</v>
      </c>
      <c r="AC487" s="5" t="s">
        <v>4207</v>
      </c>
      <c r="AD487" s="5" t="s">
        <v>108</v>
      </c>
      <c r="AE487" s="5" t="s">
        <v>108</v>
      </c>
      <c r="AF487" s="5" t="s">
        <v>121</v>
      </c>
      <c r="AG487" s="5" t="s">
        <v>108</v>
      </c>
      <c r="AH487" s="5" t="s">
        <v>108</v>
      </c>
      <c r="AI487" s="28">
        <f t="shared" ref="AI487:AI492" si="130">CONVERT(AJ487, "ft", "m")</f>
        <v>0.3048</v>
      </c>
      <c r="AJ487" s="22">
        <v>1.0</v>
      </c>
      <c r="AK487" s="24">
        <f t="shared" ref="AK487:AK492" si="131">CONVERT(AJ487, "ft", "yd")</f>
        <v>0.3333333333</v>
      </c>
      <c r="AL487" s="5" t="s">
        <v>108</v>
      </c>
      <c r="AM487" s="5" t="s">
        <v>108</v>
      </c>
      <c r="AN487" s="5" t="s">
        <v>108</v>
      </c>
      <c r="AO487" s="5" t="s">
        <v>108</v>
      </c>
      <c r="AP487" s="5" t="s">
        <v>108</v>
      </c>
      <c r="AQ487" s="5" t="s">
        <v>108</v>
      </c>
      <c r="AR487" s="5" t="s">
        <v>108</v>
      </c>
      <c r="AS487" s="5" t="s">
        <v>108</v>
      </c>
      <c r="AT487" s="5" t="s">
        <v>108</v>
      </c>
      <c r="AU487" s="5" t="s">
        <v>108</v>
      </c>
      <c r="AV487" s="5" t="s">
        <v>108</v>
      </c>
      <c r="AW487" s="5" t="s">
        <v>108</v>
      </c>
      <c r="AX487" s="5" t="s">
        <v>108</v>
      </c>
      <c r="AY487" s="5" t="s">
        <v>108</v>
      </c>
      <c r="AZ487" s="5" t="s">
        <v>108</v>
      </c>
      <c r="BA487" s="5" t="s">
        <v>108</v>
      </c>
      <c r="BB487" s="5" t="s">
        <v>108</v>
      </c>
      <c r="BC487" s="5" t="s">
        <v>108</v>
      </c>
      <c r="BD487" s="5" t="s">
        <v>108</v>
      </c>
      <c r="BE487" s="5" t="s">
        <v>108</v>
      </c>
      <c r="BF487" s="5" t="s">
        <v>108</v>
      </c>
      <c r="BG487" s="5" t="s">
        <v>108</v>
      </c>
      <c r="BH487" s="5" t="s">
        <v>108</v>
      </c>
      <c r="BI487" s="5" t="s">
        <v>108</v>
      </c>
      <c r="BJ487" s="5" t="s">
        <v>108</v>
      </c>
      <c r="BK487" s="5" t="s">
        <v>108</v>
      </c>
      <c r="BL487" s="5" t="s">
        <v>108</v>
      </c>
      <c r="BM487" s="5" t="s">
        <v>108</v>
      </c>
      <c r="BN487" s="5" t="s">
        <v>108</v>
      </c>
      <c r="BO487" s="5" t="s">
        <v>108</v>
      </c>
      <c r="BP487" s="5" t="s">
        <v>108</v>
      </c>
      <c r="BQ487" s="5" t="s">
        <v>108</v>
      </c>
      <c r="BR487" s="5" t="s">
        <v>108</v>
      </c>
      <c r="BS487" s="5" t="s">
        <v>108</v>
      </c>
      <c r="BT487" s="5" t="s">
        <v>108</v>
      </c>
      <c r="BU487" s="5" t="s">
        <v>4208</v>
      </c>
      <c r="BV487" s="5" t="s">
        <v>108</v>
      </c>
      <c r="BW487" s="5" t="s">
        <v>108</v>
      </c>
      <c r="BX487" s="5" t="s">
        <v>108</v>
      </c>
      <c r="BY487" s="10" t="s">
        <v>108</v>
      </c>
      <c r="BZ487" s="10" t="s">
        <v>108</v>
      </c>
      <c r="CA487" s="5" t="s">
        <v>108</v>
      </c>
      <c r="CB487" s="5" t="s">
        <v>108</v>
      </c>
      <c r="CC487" s="5" t="s">
        <v>108</v>
      </c>
      <c r="CD487" s="5" t="s">
        <v>108</v>
      </c>
      <c r="CE487" s="5" t="s">
        <v>108</v>
      </c>
      <c r="CF487" s="5" t="s">
        <v>108</v>
      </c>
      <c r="CG487" s="5">
        <v>18.0</v>
      </c>
      <c r="CH487" s="5">
        <v>5.5</v>
      </c>
      <c r="CI487" s="5" t="s">
        <v>108</v>
      </c>
      <c r="CJ487" s="5" t="s">
        <v>108</v>
      </c>
      <c r="CK487" s="5" t="s">
        <v>108</v>
      </c>
      <c r="CL487" s="5" t="s">
        <v>108</v>
      </c>
      <c r="CM487" s="5" t="s">
        <v>108</v>
      </c>
      <c r="CN487" s="5" t="s">
        <v>108</v>
      </c>
      <c r="CO487" s="5" t="s">
        <v>108</v>
      </c>
      <c r="CP487" s="5" t="s">
        <v>108</v>
      </c>
      <c r="CQ487" s="5" t="s">
        <v>108</v>
      </c>
      <c r="CR487" s="5" t="s">
        <v>108</v>
      </c>
      <c r="CS487" s="5" t="s">
        <v>108</v>
      </c>
      <c r="CT487" s="26" t="s">
        <v>4209</v>
      </c>
      <c r="CU487" s="5" t="s">
        <v>108</v>
      </c>
      <c r="CV487" s="5" t="s">
        <v>108</v>
      </c>
      <c r="CW487" s="5" t="s">
        <v>108</v>
      </c>
      <c r="CX487" s="5" t="s">
        <v>108</v>
      </c>
      <c r="CY487" s="13" t="s">
        <v>4210</v>
      </c>
      <c r="CZ487" s="6"/>
      <c r="DA487" s="6"/>
      <c r="DB487" s="6"/>
      <c r="DC487" s="6"/>
      <c r="DD487" s="6"/>
      <c r="DE487" s="6"/>
      <c r="DF487" s="6"/>
      <c r="DG487" s="6"/>
      <c r="DH487" s="6"/>
      <c r="DI487" s="6"/>
    </row>
    <row r="488">
      <c r="A488" s="5" t="s">
        <v>103</v>
      </c>
      <c r="B488" s="5" t="s">
        <v>3472</v>
      </c>
      <c r="C488" s="5" t="s">
        <v>4211</v>
      </c>
      <c r="D488" s="5">
        <v>3339.0</v>
      </c>
      <c r="E488" s="5" t="s">
        <v>108</v>
      </c>
      <c r="F488" s="5">
        <v>1988.0</v>
      </c>
      <c r="G488" s="5" t="s">
        <v>674</v>
      </c>
      <c r="H488" s="5" t="s">
        <v>108</v>
      </c>
      <c r="I488" s="5" t="s">
        <v>217</v>
      </c>
      <c r="J488" s="5" t="s">
        <v>127</v>
      </c>
      <c r="K488" s="5" t="s">
        <v>154</v>
      </c>
      <c r="L488" s="5" t="s">
        <v>108</v>
      </c>
      <c r="M488" s="5" t="s">
        <v>154</v>
      </c>
      <c r="N488" s="5" t="s">
        <v>108</v>
      </c>
      <c r="O488" s="26" t="s">
        <v>4212</v>
      </c>
      <c r="P488" s="5" t="s">
        <v>4213</v>
      </c>
      <c r="Q488" s="5" t="s">
        <v>108</v>
      </c>
      <c r="R488" s="5" t="s">
        <v>108</v>
      </c>
      <c r="S488" s="5" t="s">
        <v>4214</v>
      </c>
      <c r="T488" s="5">
        <v>35.762479</v>
      </c>
      <c r="U488" s="5">
        <v>-82.273246</v>
      </c>
      <c r="V488" s="6"/>
      <c r="W488" s="5">
        <v>6287.0</v>
      </c>
      <c r="X488" s="5" t="s">
        <v>108</v>
      </c>
      <c r="Y488" s="5" t="s">
        <v>108</v>
      </c>
      <c r="Z488" s="5" t="s">
        <v>108</v>
      </c>
      <c r="AA488" s="5" t="s">
        <v>108</v>
      </c>
      <c r="AB488" s="5" t="s">
        <v>108</v>
      </c>
      <c r="AC488" s="5" t="s">
        <v>3563</v>
      </c>
      <c r="AD488" s="5" t="s">
        <v>4215</v>
      </c>
      <c r="AE488" s="5" t="s">
        <v>108</v>
      </c>
      <c r="AF488" s="5" t="s">
        <v>121</v>
      </c>
      <c r="AG488" s="5">
        <v>18.0</v>
      </c>
      <c r="AH488" s="5" t="s">
        <v>108</v>
      </c>
      <c r="AI488" s="28">
        <f t="shared" si="130"/>
        <v>0.3048</v>
      </c>
      <c r="AJ488" s="22">
        <v>1.0</v>
      </c>
      <c r="AK488" s="24">
        <f t="shared" si="131"/>
        <v>0.3333333333</v>
      </c>
      <c r="AL488" s="5" t="s">
        <v>108</v>
      </c>
      <c r="AM488" s="5" t="s">
        <v>108</v>
      </c>
      <c r="AN488" s="5" t="s">
        <v>108</v>
      </c>
      <c r="AO488" s="5" t="s">
        <v>108</v>
      </c>
      <c r="AP488" s="5" t="s">
        <v>108</v>
      </c>
      <c r="AQ488" s="5" t="s">
        <v>108</v>
      </c>
      <c r="AR488" s="5" t="s">
        <v>108</v>
      </c>
      <c r="AS488" s="5" t="s">
        <v>108</v>
      </c>
      <c r="AT488" s="5" t="s">
        <v>108</v>
      </c>
      <c r="AU488" s="5" t="s">
        <v>108</v>
      </c>
      <c r="AV488" s="5" t="s">
        <v>108</v>
      </c>
      <c r="AW488" s="5" t="s">
        <v>108</v>
      </c>
      <c r="AX488" s="5" t="s">
        <v>108</v>
      </c>
      <c r="AY488" s="5" t="s">
        <v>108</v>
      </c>
      <c r="AZ488" s="5" t="s">
        <v>108</v>
      </c>
      <c r="BA488" s="5" t="s">
        <v>108</v>
      </c>
      <c r="BB488" s="5" t="s">
        <v>108</v>
      </c>
      <c r="BC488" s="5" t="s">
        <v>108</v>
      </c>
      <c r="BD488" s="5" t="s">
        <v>108</v>
      </c>
      <c r="BE488" s="5" t="s">
        <v>108</v>
      </c>
      <c r="BF488" s="5" t="s">
        <v>108</v>
      </c>
      <c r="BG488" s="5" t="s">
        <v>108</v>
      </c>
      <c r="BH488" s="5" t="s">
        <v>108</v>
      </c>
      <c r="BI488" s="5" t="s">
        <v>108</v>
      </c>
      <c r="BJ488" s="5" t="s">
        <v>108</v>
      </c>
      <c r="BK488" s="5" t="s">
        <v>108</v>
      </c>
      <c r="BL488" s="5" t="s">
        <v>108</v>
      </c>
      <c r="BM488" s="5" t="s">
        <v>108</v>
      </c>
      <c r="BN488" s="5" t="s">
        <v>108</v>
      </c>
      <c r="BO488" s="5" t="s">
        <v>108</v>
      </c>
      <c r="BP488" s="5" t="s">
        <v>108</v>
      </c>
      <c r="BQ488" s="5" t="s">
        <v>108</v>
      </c>
      <c r="BR488" s="5" t="s">
        <v>108</v>
      </c>
      <c r="BS488" s="5" t="s">
        <v>108</v>
      </c>
      <c r="BT488" s="5" t="s">
        <v>108</v>
      </c>
      <c r="BU488" s="5" t="s">
        <v>4216</v>
      </c>
      <c r="BV488" s="5" t="s">
        <v>108</v>
      </c>
      <c r="BW488" s="5" t="s">
        <v>108</v>
      </c>
      <c r="BX488" s="5" t="s">
        <v>122</v>
      </c>
      <c r="BY488" s="10" t="s">
        <v>108</v>
      </c>
      <c r="BZ488" s="10" t="s">
        <v>108</v>
      </c>
      <c r="CA488" s="5" t="s">
        <v>108</v>
      </c>
      <c r="CB488" s="5" t="s">
        <v>108</v>
      </c>
      <c r="CC488" s="5" t="s">
        <v>108</v>
      </c>
      <c r="CD488" s="5">
        <v>1.0</v>
      </c>
      <c r="CE488" s="5" t="s">
        <v>108</v>
      </c>
      <c r="CF488" s="6">
        <f>75*3</f>
        <v>225</v>
      </c>
      <c r="CG488" s="5">
        <v>14.0</v>
      </c>
      <c r="CH488" s="5">
        <v>7.0</v>
      </c>
      <c r="CI488" s="5" t="s">
        <v>108</v>
      </c>
      <c r="CJ488" s="5" t="s">
        <v>108</v>
      </c>
      <c r="CK488" s="5" t="s">
        <v>108</v>
      </c>
      <c r="CL488" s="5" t="s">
        <v>108</v>
      </c>
      <c r="CM488" s="5" t="s">
        <v>108</v>
      </c>
      <c r="CN488" s="5" t="s">
        <v>108</v>
      </c>
      <c r="CO488" s="5" t="s">
        <v>121</v>
      </c>
      <c r="CP488" s="5" t="s">
        <v>108</v>
      </c>
      <c r="CQ488" s="5" t="s">
        <v>108</v>
      </c>
      <c r="CR488" s="5" t="s">
        <v>108</v>
      </c>
      <c r="CS488" s="5" t="s">
        <v>4217</v>
      </c>
      <c r="CT488" s="5" t="s">
        <v>108</v>
      </c>
      <c r="CU488" s="5" t="s">
        <v>121</v>
      </c>
      <c r="CV488" s="5" t="s">
        <v>108</v>
      </c>
      <c r="CW488" s="5" t="s">
        <v>108</v>
      </c>
      <c r="CX488" s="5" t="s">
        <v>108</v>
      </c>
      <c r="CY488" s="13" t="s">
        <v>4218</v>
      </c>
      <c r="CZ488" s="6"/>
      <c r="DA488" s="6"/>
      <c r="DB488" s="6"/>
      <c r="DC488" s="6"/>
      <c r="DD488" s="6"/>
      <c r="DE488" s="6"/>
      <c r="DF488" s="6"/>
      <c r="DG488" s="6"/>
      <c r="DH488" s="6"/>
      <c r="DI488" s="6"/>
    </row>
    <row r="489">
      <c r="A489" s="5" t="s">
        <v>103</v>
      </c>
      <c r="B489" s="5" t="s">
        <v>3472</v>
      </c>
      <c r="C489" s="5" t="s">
        <v>4211</v>
      </c>
      <c r="D489" s="5">
        <v>30860.0</v>
      </c>
      <c r="E489" s="5" t="s">
        <v>3607</v>
      </c>
      <c r="F489" s="5">
        <v>2011.0</v>
      </c>
      <c r="G489" s="5" t="s">
        <v>200</v>
      </c>
      <c r="H489" s="5">
        <v>21.0</v>
      </c>
      <c r="I489" s="5" t="s">
        <v>153</v>
      </c>
      <c r="J489" s="5" t="s">
        <v>110</v>
      </c>
      <c r="K489" s="5" t="s">
        <v>111</v>
      </c>
      <c r="L489" s="5" t="s">
        <v>202</v>
      </c>
      <c r="M489" s="5" t="s">
        <v>1082</v>
      </c>
      <c r="N489" s="5">
        <v>1.0</v>
      </c>
      <c r="O489" s="26" t="s">
        <v>4219</v>
      </c>
      <c r="P489" s="5" t="s">
        <v>4220</v>
      </c>
      <c r="Q489" s="5" t="s">
        <v>4221</v>
      </c>
      <c r="R489" s="5" t="s">
        <v>108</v>
      </c>
      <c r="S489" s="5" t="s">
        <v>3553</v>
      </c>
      <c r="T489" s="5">
        <v>35.751656</v>
      </c>
      <c r="U489" s="5">
        <v>-82.220841</v>
      </c>
      <c r="V489" s="6"/>
      <c r="W489" s="5">
        <v>2994.0</v>
      </c>
      <c r="X489" s="5">
        <v>1400.0</v>
      </c>
      <c r="Y489" s="5">
        <v>80.0</v>
      </c>
      <c r="Z489" s="5" t="s">
        <v>170</v>
      </c>
      <c r="AA489" s="5" t="s">
        <v>811</v>
      </c>
      <c r="AB489" s="5">
        <v>54.0</v>
      </c>
      <c r="AC489" s="5" t="s">
        <v>4222</v>
      </c>
      <c r="AD489" s="5" t="s">
        <v>108</v>
      </c>
      <c r="AE489" s="5" t="s">
        <v>108</v>
      </c>
      <c r="AF489" s="5" t="s">
        <v>108</v>
      </c>
      <c r="AG489" s="5" t="s">
        <v>108</v>
      </c>
      <c r="AH489" s="6">
        <f>10/60</f>
        <v>0.1666666667</v>
      </c>
      <c r="AI489" s="28">
        <f t="shared" si="130"/>
        <v>6.858</v>
      </c>
      <c r="AJ489" s="22">
        <f>(15+30)/2</f>
        <v>22.5</v>
      </c>
      <c r="AK489" s="24">
        <f t="shared" si="131"/>
        <v>7.5</v>
      </c>
      <c r="AL489" s="5" t="s">
        <v>121</v>
      </c>
      <c r="AM489" s="5">
        <v>1.0</v>
      </c>
      <c r="AN489" s="5">
        <v>7.5</v>
      </c>
      <c r="AO489" s="5" t="s">
        <v>108</v>
      </c>
      <c r="AP489" s="5" t="s">
        <v>108</v>
      </c>
      <c r="AQ489" s="5">
        <v>3.5</v>
      </c>
      <c r="AR489" s="5" t="s">
        <v>108</v>
      </c>
      <c r="AS489" s="5" t="s">
        <v>108</v>
      </c>
      <c r="AT489" s="5">
        <v>400.0</v>
      </c>
      <c r="AU489" s="5" t="s">
        <v>108</v>
      </c>
      <c r="AV489" s="5" t="s">
        <v>108</v>
      </c>
      <c r="AW489" s="5" t="s">
        <v>119</v>
      </c>
      <c r="AX489" s="5" t="s">
        <v>108</v>
      </c>
      <c r="AY489" s="5" t="s">
        <v>108</v>
      </c>
      <c r="AZ489" s="5">
        <v>6.0</v>
      </c>
      <c r="BA489" s="5" t="s">
        <v>119</v>
      </c>
      <c r="BB489" s="5" t="s">
        <v>108</v>
      </c>
      <c r="BC489" s="5" t="s">
        <v>108</v>
      </c>
      <c r="BD489" s="5" t="s">
        <v>108</v>
      </c>
      <c r="BE489" s="5" t="s">
        <v>108</v>
      </c>
      <c r="BF489" s="5" t="s">
        <v>108</v>
      </c>
      <c r="BG489" s="5" t="s">
        <v>108</v>
      </c>
      <c r="BH489" s="5" t="s">
        <v>108</v>
      </c>
      <c r="BI489" s="5" t="s">
        <v>108</v>
      </c>
      <c r="BJ489" s="5" t="s">
        <v>108</v>
      </c>
      <c r="BK489" s="5" t="s">
        <v>108</v>
      </c>
      <c r="BL489" s="5" t="s">
        <v>754</v>
      </c>
      <c r="BM489" s="5" t="s">
        <v>659</v>
      </c>
      <c r="BN489" s="5" t="s">
        <v>309</v>
      </c>
      <c r="BO489" s="5" t="s">
        <v>108</v>
      </c>
      <c r="BP489" s="5" t="s">
        <v>755</v>
      </c>
      <c r="BQ489" s="5" t="s">
        <v>108</v>
      </c>
      <c r="BR489" s="5" t="s">
        <v>108</v>
      </c>
      <c r="BS489" s="5" t="s">
        <v>4223</v>
      </c>
      <c r="BT489" s="5" t="s">
        <v>108</v>
      </c>
      <c r="BU489" s="5" t="s">
        <v>4224</v>
      </c>
      <c r="BV489" s="5" t="s">
        <v>108</v>
      </c>
      <c r="BW489" s="5" t="s">
        <v>4225</v>
      </c>
      <c r="BX489" s="5" t="s">
        <v>122</v>
      </c>
      <c r="BY489" s="10" t="s">
        <v>108</v>
      </c>
      <c r="BZ489" s="5" t="s">
        <v>121</v>
      </c>
      <c r="CA489" s="5" t="s">
        <v>108</v>
      </c>
      <c r="CB489" s="5" t="s">
        <v>108</v>
      </c>
      <c r="CC489" s="5" t="s">
        <v>108</v>
      </c>
      <c r="CD489" s="5" t="s">
        <v>108</v>
      </c>
      <c r="CE489" s="5" t="s">
        <v>108</v>
      </c>
      <c r="CF489" s="5" t="s">
        <v>108</v>
      </c>
      <c r="CG489" s="5" t="s">
        <v>108</v>
      </c>
      <c r="CH489" s="5" t="s">
        <v>108</v>
      </c>
      <c r="CI489" s="5" t="s">
        <v>108</v>
      </c>
      <c r="CJ489" s="5" t="s">
        <v>108</v>
      </c>
      <c r="CK489" s="5" t="s">
        <v>108</v>
      </c>
      <c r="CL489" s="5" t="s">
        <v>108</v>
      </c>
      <c r="CM489" s="5" t="s">
        <v>108</v>
      </c>
      <c r="CN489" s="5" t="s">
        <v>108</v>
      </c>
      <c r="CO489" s="5" t="s">
        <v>108</v>
      </c>
      <c r="CP489" s="5" t="s">
        <v>108</v>
      </c>
      <c r="CQ489" s="5" t="s">
        <v>108</v>
      </c>
      <c r="CR489" s="5" t="s">
        <v>108</v>
      </c>
      <c r="CS489" s="5" t="s">
        <v>108</v>
      </c>
      <c r="CT489" s="26" t="s">
        <v>4226</v>
      </c>
      <c r="CU489" s="5" t="s">
        <v>121</v>
      </c>
      <c r="CV489" s="5" t="s">
        <v>121</v>
      </c>
      <c r="CW489" s="5" t="s">
        <v>108</v>
      </c>
      <c r="CX489" s="5" t="s">
        <v>108</v>
      </c>
      <c r="CY489" s="13" t="s">
        <v>4227</v>
      </c>
      <c r="CZ489" s="6"/>
      <c r="DA489" s="6"/>
      <c r="DB489" s="6"/>
      <c r="DC489" s="6"/>
      <c r="DD489" s="6"/>
      <c r="DE489" s="6"/>
      <c r="DF489" s="6"/>
      <c r="DG489" s="6"/>
      <c r="DH489" s="6"/>
      <c r="DI489" s="6"/>
    </row>
    <row r="490">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28">
        <f t="shared" si="130"/>
        <v>0.3048</v>
      </c>
      <c r="AJ490" s="22">
        <v>1.0</v>
      </c>
      <c r="AK490" s="24">
        <f t="shared" si="131"/>
        <v>0.3333333333</v>
      </c>
      <c r="AL490" s="6"/>
      <c r="AM490" s="6"/>
      <c r="AN490" s="6"/>
      <c r="AO490" s="6"/>
      <c r="AP490" s="6"/>
      <c r="AQ490" s="6"/>
      <c r="AR490" s="6"/>
      <c r="AS490" s="6"/>
      <c r="AT490" s="6"/>
      <c r="AU490" s="6"/>
      <c r="AV490" s="6"/>
      <c r="AW490" s="6"/>
      <c r="AX490" s="6"/>
      <c r="AY490" s="6"/>
      <c r="AZ490" s="6"/>
      <c r="BA490" s="6"/>
      <c r="BB490" s="6"/>
      <c r="BC490" s="6"/>
      <c r="BD490" s="6"/>
      <c r="BE490" s="6"/>
      <c r="BF490" s="6"/>
      <c r="BG490" s="5"/>
      <c r="BH490" s="5"/>
      <c r="BI490" s="6"/>
      <c r="BJ490" s="6"/>
      <c r="BK490" s="6"/>
      <c r="BL490" s="6"/>
      <c r="BM490" s="6"/>
      <c r="BN490" s="6"/>
      <c r="BO490" s="6"/>
      <c r="BP490" s="6"/>
      <c r="BQ490" s="6"/>
      <c r="BR490" s="6"/>
      <c r="BS490" s="6"/>
      <c r="BT490" s="6"/>
      <c r="BU490" s="6"/>
      <c r="BV490" s="6"/>
      <c r="BW490" s="6"/>
      <c r="BX490" s="6"/>
      <c r="BY490" s="10" t="s">
        <v>108</v>
      </c>
      <c r="BZ490" s="10" t="s">
        <v>108</v>
      </c>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row>
    <row r="491">
      <c r="A491" s="5" t="s">
        <v>103</v>
      </c>
      <c r="B491" s="5" t="s">
        <v>4228</v>
      </c>
      <c r="C491" s="5" t="s">
        <v>4229</v>
      </c>
      <c r="D491" s="5">
        <v>39121.0</v>
      </c>
      <c r="E491" s="5" t="s">
        <v>4230</v>
      </c>
      <c r="F491" s="5" t="s">
        <v>4231</v>
      </c>
      <c r="G491" s="5" t="s">
        <v>107</v>
      </c>
      <c r="H491" s="5" t="s">
        <v>108</v>
      </c>
      <c r="I491" s="5" t="s">
        <v>109</v>
      </c>
      <c r="J491" s="5" t="s">
        <v>127</v>
      </c>
      <c r="K491" s="5" t="s">
        <v>111</v>
      </c>
      <c r="L491" s="5" t="s">
        <v>108</v>
      </c>
      <c r="M491" s="5" t="s">
        <v>218</v>
      </c>
      <c r="N491" s="5">
        <v>1.0</v>
      </c>
      <c r="O491" s="26" t="s">
        <v>4232</v>
      </c>
      <c r="P491" s="5" t="s">
        <v>108</v>
      </c>
      <c r="Q491" s="5" t="s">
        <v>4233</v>
      </c>
      <c r="R491" s="5" t="s">
        <v>4234</v>
      </c>
      <c r="S491" s="5" t="s">
        <v>108</v>
      </c>
      <c r="T491" s="5" t="s">
        <v>108</v>
      </c>
      <c r="U491" s="5" t="s">
        <v>108</v>
      </c>
      <c r="V491" s="6"/>
      <c r="W491" s="5" t="s">
        <v>108</v>
      </c>
      <c r="X491" s="5">
        <v>100.0</v>
      </c>
      <c r="Y491" s="5" t="s">
        <v>108</v>
      </c>
      <c r="Z491" s="5" t="s">
        <v>108</v>
      </c>
      <c r="AA491" s="5" t="s">
        <v>108</v>
      </c>
      <c r="AB491" s="5" t="s">
        <v>108</v>
      </c>
      <c r="AC491" s="5" t="s">
        <v>4235</v>
      </c>
      <c r="AD491" s="5" t="s">
        <v>108</v>
      </c>
      <c r="AE491" s="5" t="s">
        <v>108</v>
      </c>
      <c r="AF491" s="5" t="s">
        <v>108</v>
      </c>
      <c r="AG491" s="5" t="s">
        <v>108</v>
      </c>
      <c r="AH491" s="5" t="s">
        <v>108</v>
      </c>
      <c r="AI491" s="28">
        <f t="shared" si="130"/>
        <v>41.148</v>
      </c>
      <c r="AJ491" s="22">
        <f>45*3</f>
        <v>135</v>
      </c>
      <c r="AK491" s="24">
        <f t="shared" si="131"/>
        <v>45</v>
      </c>
      <c r="AL491" s="5" t="s">
        <v>108</v>
      </c>
      <c r="AM491" s="5">
        <v>1.0</v>
      </c>
      <c r="AN491" s="5" t="s">
        <v>108</v>
      </c>
      <c r="AO491" s="5" t="s">
        <v>108</v>
      </c>
      <c r="AP491" s="5" t="s">
        <v>108</v>
      </c>
      <c r="AQ491" s="5" t="s">
        <v>108</v>
      </c>
      <c r="AR491" s="5" t="s">
        <v>108</v>
      </c>
      <c r="AS491" s="5" t="s">
        <v>108</v>
      </c>
      <c r="AT491" s="5" t="s">
        <v>108</v>
      </c>
      <c r="AU491" s="5" t="s">
        <v>108</v>
      </c>
      <c r="AV491" s="5" t="s">
        <v>108</v>
      </c>
      <c r="AW491" s="5" t="s">
        <v>147</v>
      </c>
      <c r="AX491" s="5" t="s">
        <v>561</v>
      </c>
      <c r="AY491" s="5" t="s">
        <v>108</v>
      </c>
      <c r="AZ491" s="5" t="s">
        <v>108</v>
      </c>
      <c r="BA491" s="5" t="s">
        <v>108</v>
      </c>
      <c r="BB491" s="5" t="s">
        <v>108</v>
      </c>
      <c r="BC491" s="5" t="s">
        <v>235</v>
      </c>
      <c r="BD491" s="5" t="s">
        <v>108</v>
      </c>
      <c r="BE491" s="5" t="s">
        <v>108</v>
      </c>
      <c r="BF491" s="5" t="s">
        <v>108</v>
      </c>
      <c r="BG491" s="5" t="s">
        <v>108</v>
      </c>
      <c r="BH491" s="5" t="s">
        <v>108</v>
      </c>
      <c r="BI491" s="5" t="s">
        <v>108</v>
      </c>
      <c r="BJ491" s="5" t="s">
        <v>108</v>
      </c>
      <c r="BK491" s="5" t="s">
        <v>108</v>
      </c>
      <c r="BL491" s="5" t="s">
        <v>108</v>
      </c>
      <c r="BM491" s="5" t="s">
        <v>108</v>
      </c>
      <c r="BN491" s="5" t="s">
        <v>108</v>
      </c>
      <c r="BO491" s="5" t="s">
        <v>108</v>
      </c>
      <c r="BP491" s="5" t="s">
        <v>108</v>
      </c>
      <c r="BQ491" s="5" t="s">
        <v>108</v>
      </c>
      <c r="BR491" s="5" t="s">
        <v>108</v>
      </c>
      <c r="BS491" s="5" t="s">
        <v>108</v>
      </c>
      <c r="BT491" s="5" t="s">
        <v>108</v>
      </c>
      <c r="BU491" s="5" t="s">
        <v>4236</v>
      </c>
      <c r="BV491" s="5" t="s">
        <v>108</v>
      </c>
      <c r="BW491" s="5" t="s">
        <v>4237</v>
      </c>
      <c r="BX491" s="5" t="s">
        <v>449</v>
      </c>
      <c r="BY491" s="10" t="s">
        <v>108</v>
      </c>
      <c r="BZ491" s="10" t="s">
        <v>108</v>
      </c>
      <c r="CA491" s="5" t="s">
        <v>108</v>
      </c>
      <c r="CB491" s="5" t="s">
        <v>108</v>
      </c>
      <c r="CC491" s="5" t="s">
        <v>108</v>
      </c>
      <c r="CD491" s="5" t="s">
        <v>108</v>
      </c>
      <c r="CE491" s="5" t="s">
        <v>108</v>
      </c>
      <c r="CF491" s="5" t="s">
        <v>108</v>
      </c>
      <c r="CG491" s="5" t="s">
        <v>108</v>
      </c>
      <c r="CH491" s="5" t="s">
        <v>108</v>
      </c>
      <c r="CI491" s="5" t="s">
        <v>108</v>
      </c>
      <c r="CJ491" s="5" t="s">
        <v>108</v>
      </c>
      <c r="CK491" s="5" t="s">
        <v>108</v>
      </c>
      <c r="CL491" s="5" t="s">
        <v>108</v>
      </c>
      <c r="CM491" s="5" t="s">
        <v>108</v>
      </c>
      <c r="CN491" s="5" t="s">
        <v>108</v>
      </c>
      <c r="CO491" s="5" t="s">
        <v>108</v>
      </c>
      <c r="CP491" s="5" t="s">
        <v>108</v>
      </c>
      <c r="CQ491" s="5" t="s">
        <v>108</v>
      </c>
      <c r="CR491" s="5" t="s">
        <v>108</v>
      </c>
      <c r="CS491" s="5" t="s">
        <v>4238</v>
      </c>
      <c r="CT491" s="26" t="s">
        <v>4239</v>
      </c>
      <c r="CU491" s="5" t="s">
        <v>108</v>
      </c>
      <c r="CV491" s="5" t="s">
        <v>108</v>
      </c>
      <c r="CW491" s="5" t="s">
        <v>108</v>
      </c>
      <c r="CX491" s="5" t="s">
        <v>121</v>
      </c>
      <c r="CY491" s="13" t="s">
        <v>4240</v>
      </c>
      <c r="CZ491" s="6"/>
      <c r="DA491" s="6"/>
      <c r="DB491" s="6"/>
      <c r="DC491" s="6"/>
      <c r="DD491" s="6"/>
      <c r="DE491" s="6"/>
      <c r="DF491" s="6"/>
      <c r="DG491" s="6"/>
      <c r="DH491" s="6"/>
      <c r="DI491" s="6"/>
    </row>
    <row r="492">
      <c r="A492" s="5" t="s">
        <v>103</v>
      </c>
      <c r="B492" s="5" t="s">
        <v>4228</v>
      </c>
      <c r="C492" s="5" t="s">
        <v>4229</v>
      </c>
      <c r="D492" s="5">
        <v>6470.0</v>
      </c>
      <c r="E492" s="5" t="s">
        <v>108</v>
      </c>
      <c r="F492" s="5">
        <v>2003.0</v>
      </c>
      <c r="G492" s="5" t="s">
        <v>166</v>
      </c>
      <c r="H492" s="5">
        <v>7.0</v>
      </c>
      <c r="I492" s="5" t="s">
        <v>153</v>
      </c>
      <c r="J492" s="5" t="s">
        <v>110</v>
      </c>
      <c r="K492" s="5" t="s">
        <v>111</v>
      </c>
      <c r="L492" s="5" t="s">
        <v>108</v>
      </c>
      <c r="M492" s="5" t="s">
        <v>218</v>
      </c>
      <c r="N492" s="5">
        <v>2.0</v>
      </c>
      <c r="O492" s="26" t="s">
        <v>4241</v>
      </c>
      <c r="P492" s="5" t="s">
        <v>4242</v>
      </c>
      <c r="Q492" s="5" t="s">
        <v>4243</v>
      </c>
      <c r="R492" s="5" t="s">
        <v>4244</v>
      </c>
      <c r="S492" s="5" t="s">
        <v>108</v>
      </c>
      <c r="T492" s="5" t="s">
        <v>108</v>
      </c>
      <c r="U492" s="5" t="s">
        <v>108</v>
      </c>
      <c r="V492" s="5" t="s">
        <v>108</v>
      </c>
      <c r="W492" s="5" t="s">
        <v>108</v>
      </c>
      <c r="X492" s="5">
        <v>130.0</v>
      </c>
      <c r="Y492" s="5" t="s">
        <v>108</v>
      </c>
      <c r="Z492" s="5" t="s">
        <v>170</v>
      </c>
      <c r="AA492" s="5" t="s">
        <v>560</v>
      </c>
      <c r="AB492" s="5">
        <v>46.0</v>
      </c>
      <c r="AC492" s="5" t="s">
        <v>4245</v>
      </c>
      <c r="AD492" s="5" t="s">
        <v>108</v>
      </c>
      <c r="AE492" s="5" t="s">
        <v>108</v>
      </c>
      <c r="AF492" s="5" t="s">
        <v>108</v>
      </c>
      <c r="AG492" s="5" t="s">
        <v>108</v>
      </c>
      <c r="AH492" s="5" t="s">
        <v>108</v>
      </c>
      <c r="AI492" s="28">
        <f t="shared" si="130"/>
        <v>38.1</v>
      </c>
      <c r="AJ492" s="22">
        <v>125.0</v>
      </c>
      <c r="AK492" s="24">
        <f t="shared" si="131"/>
        <v>41.66666667</v>
      </c>
      <c r="AL492" s="5" t="s">
        <v>108</v>
      </c>
      <c r="AM492" s="5">
        <v>2.0</v>
      </c>
      <c r="AN492" s="5" t="s">
        <v>108</v>
      </c>
      <c r="AO492" s="5" t="s">
        <v>108</v>
      </c>
      <c r="AP492" s="5" t="s">
        <v>108</v>
      </c>
      <c r="AQ492" s="5" t="s">
        <v>108</v>
      </c>
      <c r="AR492" s="5" t="s">
        <v>108</v>
      </c>
      <c r="AS492" s="5" t="s">
        <v>108</v>
      </c>
      <c r="AT492" s="5" t="s">
        <v>108</v>
      </c>
      <c r="AU492" s="5" t="s">
        <v>108</v>
      </c>
      <c r="AV492" s="5" t="s">
        <v>108</v>
      </c>
      <c r="AW492" s="5" t="s">
        <v>289</v>
      </c>
      <c r="AX492" s="5" t="s">
        <v>108</v>
      </c>
      <c r="AY492" s="5" t="s">
        <v>108</v>
      </c>
      <c r="AZ492" s="5" t="s">
        <v>108</v>
      </c>
      <c r="BA492" s="5" t="s">
        <v>108</v>
      </c>
      <c r="BB492" s="5" t="s">
        <v>108</v>
      </c>
      <c r="BC492" s="5" t="s">
        <v>108</v>
      </c>
      <c r="BD492" s="5" t="s">
        <v>108</v>
      </c>
      <c r="BE492" s="5" t="s">
        <v>108</v>
      </c>
      <c r="BF492" s="5" t="s">
        <v>108</v>
      </c>
      <c r="BG492" s="5" t="s">
        <v>108</v>
      </c>
      <c r="BH492" s="5" t="s">
        <v>108</v>
      </c>
      <c r="BI492" s="5" t="s">
        <v>108</v>
      </c>
      <c r="BJ492" s="5" t="s">
        <v>108</v>
      </c>
      <c r="BK492" s="5" t="s">
        <v>108</v>
      </c>
      <c r="BL492" s="5" t="s">
        <v>108</v>
      </c>
      <c r="BM492" s="5" t="s">
        <v>108</v>
      </c>
      <c r="BN492" s="5" t="s">
        <v>108</v>
      </c>
      <c r="BO492" s="5" t="s">
        <v>108</v>
      </c>
      <c r="BP492" s="5" t="s">
        <v>108</v>
      </c>
      <c r="BQ492" s="5" t="s">
        <v>108</v>
      </c>
      <c r="BR492" s="5" t="s">
        <v>108</v>
      </c>
      <c r="BS492" s="5" t="s">
        <v>4246</v>
      </c>
      <c r="BT492" s="5" t="s">
        <v>108</v>
      </c>
      <c r="BU492" s="5" t="s">
        <v>4247</v>
      </c>
      <c r="BV492" s="5" t="s">
        <v>108</v>
      </c>
      <c r="BW492" s="5" t="s">
        <v>4248</v>
      </c>
      <c r="BX492" s="5" t="s">
        <v>122</v>
      </c>
      <c r="BY492" s="5" t="s">
        <v>351</v>
      </c>
      <c r="BZ492" s="5" t="s">
        <v>121</v>
      </c>
      <c r="CA492" s="5" t="s">
        <v>108</v>
      </c>
      <c r="CB492" s="5" t="s">
        <v>108</v>
      </c>
      <c r="CC492" s="5" t="s">
        <v>108</v>
      </c>
      <c r="CD492" s="5" t="s">
        <v>108</v>
      </c>
      <c r="CE492" s="5" t="s">
        <v>108</v>
      </c>
      <c r="CF492" s="5" t="s">
        <v>108</v>
      </c>
      <c r="CG492" s="5" t="s">
        <v>108</v>
      </c>
      <c r="CH492" s="5" t="s">
        <v>108</v>
      </c>
      <c r="CI492" s="5" t="s">
        <v>108</v>
      </c>
      <c r="CJ492" s="5" t="s">
        <v>108</v>
      </c>
      <c r="CK492" s="5" t="s">
        <v>108</v>
      </c>
      <c r="CL492" s="5" t="s">
        <v>108</v>
      </c>
      <c r="CM492" s="5" t="s">
        <v>108</v>
      </c>
      <c r="CN492" s="5" t="s">
        <v>108</v>
      </c>
      <c r="CO492" s="5" t="s">
        <v>108</v>
      </c>
      <c r="CP492" s="5" t="s">
        <v>108</v>
      </c>
      <c r="CQ492" s="5" t="s">
        <v>108</v>
      </c>
      <c r="CR492" s="5" t="s">
        <v>108</v>
      </c>
      <c r="CS492" s="5" t="s">
        <v>108</v>
      </c>
      <c r="CT492" s="5" t="s">
        <v>108</v>
      </c>
      <c r="CU492" s="5" t="s">
        <v>108</v>
      </c>
      <c r="CV492" s="5" t="s">
        <v>108</v>
      </c>
      <c r="CW492" s="5" t="s">
        <v>108</v>
      </c>
      <c r="CX492" s="5" t="s">
        <v>108</v>
      </c>
      <c r="CY492" s="13" t="s">
        <v>4249</v>
      </c>
      <c r="CZ492" s="6"/>
      <c r="DA492" s="6"/>
      <c r="DB492" s="6"/>
      <c r="DC492" s="6"/>
      <c r="DD492" s="6"/>
      <c r="DE492" s="6"/>
      <c r="DF492" s="6"/>
      <c r="DG492" s="6"/>
      <c r="DH492" s="6"/>
      <c r="DI492" s="6"/>
    </row>
    <row r="493">
      <c r="A493" s="5" t="s">
        <v>103</v>
      </c>
      <c r="B493" s="5" t="s">
        <v>4228</v>
      </c>
      <c r="C493" s="5" t="s">
        <v>4229</v>
      </c>
      <c r="D493" s="5">
        <v>7771.0</v>
      </c>
      <c r="E493" s="5" t="s">
        <v>3727</v>
      </c>
      <c r="F493" s="5">
        <v>2004.0</v>
      </c>
      <c r="G493" s="5" t="s">
        <v>400</v>
      </c>
      <c r="H493" s="5">
        <v>13.0</v>
      </c>
      <c r="I493" s="5" t="s">
        <v>109</v>
      </c>
      <c r="J493" s="5" t="s">
        <v>110</v>
      </c>
      <c r="K493" s="5" t="s">
        <v>111</v>
      </c>
      <c r="L493" s="5" t="s">
        <v>108</v>
      </c>
      <c r="M493" s="5" t="s">
        <v>269</v>
      </c>
      <c r="N493" s="5">
        <v>1.0</v>
      </c>
      <c r="O493" s="26" t="s">
        <v>4250</v>
      </c>
      <c r="P493" s="5" t="s">
        <v>4251</v>
      </c>
      <c r="Q493" s="5" t="s">
        <v>4252</v>
      </c>
      <c r="R493" s="5" t="s">
        <v>4253</v>
      </c>
      <c r="S493" s="5" t="s">
        <v>108</v>
      </c>
      <c r="T493" s="5" t="s">
        <v>108</v>
      </c>
      <c r="U493" s="5" t="s">
        <v>108</v>
      </c>
      <c r="V493" s="5" t="s">
        <v>108</v>
      </c>
      <c r="W493" s="5" t="s">
        <v>108</v>
      </c>
      <c r="X493" s="5">
        <v>2055.0</v>
      </c>
      <c r="Y493" s="5">
        <v>30.0</v>
      </c>
      <c r="Z493" s="5" t="s">
        <v>108</v>
      </c>
      <c r="AA493" s="5" t="s">
        <v>286</v>
      </c>
      <c r="AB493" s="5">
        <v>68.0</v>
      </c>
      <c r="AC493" s="5" t="s">
        <v>432</v>
      </c>
      <c r="AD493" s="5" t="s">
        <v>108</v>
      </c>
      <c r="AE493" s="5" t="s">
        <v>108</v>
      </c>
      <c r="AF493" s="5" t="s">
        <v>108</v>
      </c>
      <c r="AG493" s="5" t="s">
        <v>108</v>
      </c>
      <c r="AH493" s="5" t="s">
        <v>108</v>
      </c>
      <c r="AI493" s="5" t="s">
        <v>108</v>
      </c>
      <c r="AJ493" s="5" t="s">
        <v>108</v>
      </c>
      <c r="AK493" s="5" t="s">
        <v>108</v>
      </c>
      <c r="AL493" s="5" t="s">
        <v>108</v>
      </c>
      <c r="AM493" s="5">
        <v>1.0</v>
      </c>
      <c r="AN493" s="5">
        <v>7.5</v>
      </c>
      <c r="AO493" s="5" t="s">
        <v>108</v>
      </c>
      <c r="AP493" s="5" t="s">
        <v>108</v>
      </c>
      <c r="AQ493" s="5" t="s">
        <v>108</v>
      </c>
      <c r="AR493" s="5" t="s">
        <v>108</v>
      </c>
      <c r="AS493" s="5" t="s">
        <v>108</v>
      </c>
      <c r="AT493" s="5" t="s">
        <v>108</v>
      </c>
      <c r="AU493" s="5" t="s">
        <v>108</v>
      </c>
      <c r="AV493" s="5" t="s">
        <v>108</v>
      </c>
      <c r="AW493" s="5" t="s">
        <v>289</v>
      </c>
      <c r="AX493" s="5" t="s">
        <v>108</v>
      </c>
      <c r="AY493" s="5" t="s">
        <v>108</v>
      </c>
      <c r="AZ493" s="5" t="s">
        <v>108</v>
      </c>
      <c r="BA493" s="5" t="s">
        <v>108</v>
      </c>
      <c r="BB493" s="5" t="s">
        <v>108</v>
      </c>
      <c r="BC493" s="5" t="s">
        <v>108</v>
      </c>
      <c r="BD493" s="5" t="s">
        <v>108</v>
      </c>
      <c r="BE493" s="5" t="s">
        <v>108</v>
      </c>
      <c r="BF493" s="5" t="s">
        <v>108</v>
      </c>
      <c r="BG493" s="5" t="s">
        <v>108</v>
      </c>
      <c r="BH493" s="5" t="s">
        <v>108</v>
      </c>
      <c r="BI493" s="5" t="s">
        <v>108</v>
      </c>
      <c r="BJ493" s="5" t="s">
        <v>108</v>
      </c>
      <c r="BK493" s="5" t="s">
        <v>108</v>
      </c>
      <c r="BL493" s="5" t="s">
        <v>108</v>
      </c>
      <c r="BM493" s="5" t="s">
        <v>659</v>
      </c>
      <c r="BN493" s="5" t="s">
        <v>108</v>
      </c>
      <c r="BO493" s="5" t="s">
        <v>108</v>
      </c>
      <c r="BP493" s="5" t="s">
        <v>108</v>
      </c>
      <c r="BQ493" s="5" t="s">
        <v>108</v>
      </c>
      <c r="BR493" s="5" t="s">
        <v>108</v>
      </c>
      <c r="BS493" s="5" t="s">
        <v>4254</v>
      </c>
      <c r="BT493" s="5" t="s">
        <v>108</v>
      </c>
      <c r="BU493" s="5" t="s">
        <v>4255</v>
      </c>
      <c r="BV493" s="5" t="s">
        <v>108</v>
      </c>
      <c r="BW493" s="5" t="s">
        <v>108</v>
      </c>
      <c r="BX493" s="5" t="s">
        <v>122</v>
      </c>
      <c r="BY493" s="10" t="s">
        <v>108</v>
      </c>
      <c r="BZ493" s="10" t="s">
        <v>108</v>
      </c>
      <c r="CA493" s="5" t="s">
        <v>108</v>
      </c>
      <c r="CB493" s="5" t="s">
        <v>108</v>
      </c>
      <c r="CC493" s="5" t="s">
        <v>108</v>
      </c>
      <c r="CD493" s="5" t="s">
        <v>108</v>
      </c>
      <c r="CE493" s="5" t="s">
        <v>108</v>
      </c>
      <c r="CF493" s="5" t="s">
        <v>108</v>
      </c>
      <c r="CG493" s="5" t="s">
        <v>108</v>
      </c>
      <c r="CH493" s="5" t="s">
        <v>108</v>
      </c>
      <c r="CI493" s="5" t="s">
        <v>108</v>
      </c>
      <c r="CJ493" s="5" t="s">
        <v>108</v>
      </c>
      <c r="CK493" s="5" t="s">
        <v>108</v>
      </c>
      <c r="CL493" s="5" t="s">
        <v>108</v>
      </c>
      <c r="CM493" s="5" t="s">
        <v>108</v>
      </c>
      <c r="CN493" s="5" t="s">
        <v>108</v>
      </c>
      <c r="CO493" s="5" t="s">
        <v>108</v>
      </c>
      <c r="CP493" s="5" t="s">
        <v>108</v>
      </c>
      <c r="CQ493" s="5" t="s">
        <v>108</v>
      </c>
      <c r="CR493" s="5" t="s">
        <v>108</v>
      </c>
      <c r="CS493" s="5" t="s">
        <v>108</v>
      </c>
      <c r="CT493" s="26" t="s">
        <v>4256</v>
      </c>
      <c r="CU493" s="5" t="s">
        <v>108</v>
      </c>
      <c r="CV493" s="5" t="s">
        <v>108</v>
      </c>
      <c r="CW493" s="5" t="s">
        <v>108</v>
      </c>
      <c r="CX493" s="5" t="s">
        <v>108</v>
      </c>
      <c r="CY493" s="13" t="s">
        <v>4257</v>
      </c>
      <c r="CZ493" s="6"/>
      <c r="DA493" s="6"/>
      <c r="DB493" s="6"/>
      <c r="DC493" s="6"/>
      <c r="DD493" s="6"/>
      <c r="DE493" s="6"/>
      <c r="DF493" s="6"/>
      <c r="DG493" s="6"/>
      <c r="DH493" s="6"/>
      <c r="DI493" s="6"/>
    </row>
    <row r="494">
      <c r="A494" s="5" t="s">
        <v>103</v>
      </c>
      <c r="B494" s="5" t="s">
        <v>4228</v>
      </c>
      <c r="C494" s="5" t="s">
        <v>4229</v>
      </c>
      <c r="D494" s="5">
        <v>28720.0</v>
      </c>
      <c r="E494" s="5" t="s">
        <v>4230</v>
      </c>
      <c r="F494" s="5">
        <v>2010.0</v>
      </c>
      <c r="G494" s="5" t="s">
        <v>200</v>
      </c>
      <c r="H494" s="5">
        <v>16.0</v>
      </c>
      <c r="I494" s="5" t="s">
        <v>153</v>
      </c>
      <c r="J494" s="5" t="s">
        <v>110</v>
      </c>
      <c r="K494" s="5" t="s">
        <v>111</v>
      </c>
      <c r="L494" s="5" t="s">
        <v>108</v>
      </c>
      <c r="M494" s="5" t="s">
        <v>140</v>
      </c>
      <c r="N494" s="5">
        <v>1.0</v>
      </c>
      <c r="O494" s="26" t="s">
        <v>4258</v>
      </c>
      <c r="P494" s="5" t="s">
        <v>4259</v>
      </c>
      <c r="Q494" s="5" t="s">
        <v>4260</v>
      </c>
      <c r="R494" s="5" t="s">
        <v>4261</v>
      </c>
      <c r="S494" s="5" t="s">
        <v>108</v>
      </c>
      <c r="T494" s="5" t="s">
        <v>108</v>
      </c>
      <c r="U494" s="5" t="s">
        <v>108</v>
      </c>
      <c r="V494" s="5" t="s">
        <v>108</v>
      </c>
      <c r="W494" s="5" t="s">
        <v>108</v>
      </c>
      <c r="X494" s="5">
        <v>1015.0</v>
      </c>
      <c r="Y494" s="5">
        <v>77.5</v>
      </c>
      <c r="Z494" s="5" t="s">
        <v>170</v>
      </c>
      <c r="AA494" s="5" t="s">
        <v>560</v>
      </c>
      <c r="AB494" s="5">
        <v>47.0</v>
      </c>
      <c r="AC494" s="5" t="s">
        <v>4262</v>
      </c>
      <c r="AD494" s="5" t="s">
        <v>4180</v>
      </c>
      <c r="AE494" s="5" t="s">
        <v>108</v>
      </c>
      <c r="AF494" s="5" t="s">
        <v>108</v>
      </c>
      <c r="AG494" s="5" t="s">
        <v>108</v>
      </c>
      <c r="AH494" s="5">
        <v>7.5</v>
      </c>
      <c r="AI494" s="28">
        <f t="shared" ref="AI494:AI495" si="132">CONVERT(AJ494, "ft", "m")</f>
        <v>91.44</v>
      </c>
      <c r="AJ494" s="22">
        <v>300.0</v>
      </c>
      <c r="AK494" s="24">
        <f t="shared" ref="AK494:AK495" si="133">CONVERT(AJ494, "ft", "yd")</f>
        <v>100</v>
      </c>
      <c r="AL494" s="5" t="s">
        <v>108</v>
      </c>
      <c r="AM494" s="5">
        <v>1.0</v>
      </c>
      <c r="AN494" s="5">
        <v>7.5</v>
      </c>
      <c r="AO494" s="5" t="s">
        <v>108</v>
      </c>
      <c r="AP494" s="5" t="s">
        <v>108</v>
      </c>
      <c r="AQ494" s="5">
        <v>3.0</v>
      </c>
      <c r="AR494" s="5" t="s">
        <v>108</v>
      </c>
      <c r="AS494" s="5" t="s">
        <v>108</v>
      </c>
      <c r="AT494" s="5" t="s">
        <v>108</v>
      </c>
      <c r="AU494" s="5" t="s">
        <v>108</v>
      </c>
      <c r="AV494" s="5" t="s">
        <v>108</v>
      </c>
      <c r="AW494" s="5" t="s">
        <v>119</v>
      </c>
      <c r="AX494" s="5" t="s">
        <v>108</v>
      </c>
      <c r="AY494" s="5" t="s">
        <v>108</v>
      </c>
      <c r="AZ494" s="5" t="s">
        <v>108</v>
      </c>
      <c r="BA494" s="5" t="s">
        <v>108</v>
      </c>
      <c r="BB494" s="5" t="s">
        <v>108</v>
      </c>
      <c r="BC494" s="5" t="s">
        <v>108</v>
      </c>
      <c r="BD494" s="5" t="s">
        <v>108</v>
      </c>
      <c r="BE494" s="5" t="s">
        <v>108</v>
      </c>
      <c r="BF494" s="5" t="s">
        <v>121</v>
      </c>
      <c r="BG494" s="5" t="s">
        <v>108</v>
      </c>
      <c r="BH494" s="5" t="s">
        <v>108</v>
      </c>
      <c r="BI494" s="5" t="s">
        <v>108</v>
      </c>
      <c r="BJ494" s="5" t="s">
        <v>108</v>
      </c>
      <c r="BK494" s="5" t="s">
        <v>108</v>
      </c>
      <c r="BL494" s="5" t="s">
        <v>108</v>
      </c>
      <c r="BM494" s="5" t="s">
        <v>108</v>
      </c>
      <c r="BN494" s="5" t="s">
        <v>108</v>
      </c>
      <c r="BO494" s="5" t="s">
        <v>108</v>
      </c>
      <c r="BP494" s="5" t="s">
        <v>108</v>
      </c>
      <c r="BQ494" s="5" t="s">
        <v>108</v>
      </c>
      <c r="BR494" s="5" t="s">
        <v>108</v>
      </c>
      <c r="BS494" s="5" t="s">
        <v>4263</v>
      </c>
      <c r="BT494" s="5" t="s">
        <v>108</v>
      </c>
      <c r="BU494" s="5" t="s">
        <v>4264</v>
      </c>
      <c r="BV494" s="5" t="s">
        <v>108</v>
      </c>
      <c r="BW494" s="5" t="s">
        <v>108</v>
      </c>
      <c r="BX494" s="5" t="s">
        <v>108</v>
      </c>
      <c r="BY494" s="10" t="s">
        <v>108</v>
      </c>
      <c r="BZ494" s="10" t="s">
        <v>108</v>
      </c>
      <c r="CA494" s="5" t="s">
        <v>108</v>
      </c>
      <c r="CB494" s="5" t="s">
        <v>108</v>
      </c>
      <c r="CC494" s="5" t="s">
        <v>108</v>
      </c>
      <c r="CD494" s="5" t="s">
        <v>108</v>
      </c>
      <c r="CE494" s="5" t="s">
        <v>108</v>
      </c>
      <c r="CF494" s="5" t="s">
        <v>108</v>
      </c>
      <c r="CG494" s="5" t="s">
        <v>108</v>
      </c>
      <c r="CH494" s="5" t="s">
        <v>108</v>
      </c>
      <c r="CI494" s="5" t="s">
        <v>108</v>
      </c>
      <c r="CJ494" s="5" t="s">
        <v>108</v>
      </c>
      <c r="CK494" s="5" t="s">
        <v>108</v>
      </c>
      <c r="CL494" s="5" t="s">
        <v>108</v>
      </c>
      <c r="CM494" s="5" t="s">
        <v>108</v>
      </c>
      <c r="CN494" s="5" t="s">
        <v>108</v>
      </c>
      <c r="CO494" s="5" t="s">
        <v>108</v>
      </c>
      <c r="CP494" s="5" t="s">
        <v>108</v>
      </c>
      <c r="CQ494" s="5" t="s">
        <v>108</v>
      </c>
      <c r="CR494" s="5" t="s">
        <v>108</v>
      </c>
      <c r="CS494" s="5" t="s">
        <v>108</v>
      </c>
      <c r="CT494" s="26" t="s">
        <v>4265</v>
      </c>
      <c r="CU494" s="5" t="s">
        <v>108</v>
      </c>
      <c r="CV494" s="5" t="s">
        <v>108</v>
      </c>
      <c r="CW494" s="5" t="s">
        <v>108</v>
      </c>
      <c r="CX494" s="5" t="s">
        <v>108</v>
      </c>
      <c r="CY494" s="13" t="s">
        <v>4266</v>
      </c>
      <c r="CZ494" s="6"/>
      <c r="DA494" s="6"/>
      <c r="DB494" s="6"/>
      <c r="DC494" s="6"/>
      <c r="DD494" s="6"/>
      <c r="DE494" s="6"/>
      <c r="DF494" s="6"/>
      <c r="DG494" s="6"/>
      <c r="DH494" s="6"/>
      <c r="DI494" s="6"/>
    </row>
    <row r="495">
      <c r="A495" s="5" t="s">
        <v>103</v>
      </c>
      <c r="B495" s="5" t="s">
        <v>4228</v>
      </c>
      <c r="C495" s="5" t="s">
        <v>4229</v>
      </c>
      <c r="D495" s="5">
        <v>37386.0</v>
      </c>
      <c r="E495" s="5" t="s">
        <v>4230</v>
      </c>
      <c r="F495" s="5">
        <v>2012.0</v>
      </c>
      <c r="G495" s="5" t="s">
        <v>244</v>
      </c>
      <c r="H495" s="5">
        <v>13.0</v>
      </c>
      <c r="I495" s="5" t="s">
        <v>139</v>
      </c>
      <c r="J495" s="5" t="s">
        <v>127</v>
      </c>
      <c r="K495" s="5" t="s">
        <v>202</v>
      </c>
      <c r="L495" s="5" t="s">
        <v>328</v>
      </c>
      <c r="M495" s="5" t="s">
        <v>3516</v>
      </c>
      <c r="N495" s="5">
        <v>2.0</v>
      </c>
      <c r="O495" s="26" t="s">
        <v>4267</v>
      </c>
      <c r="P495" s="5" t="s">
        <v>719</v>
      </c>
      <c r="Q495" s="5" t="s">
        <v>4268</v>
      </c>
      <c r="R495" s="5" t="s">
        <v>4269</v>
      </c>
      <c r="S495" s="5" t="s">
        <v>1228</v>
      </c>
      <c r="T495" s="5" t="s">
        <v>108</v>
      </c>
      <c r="U495" s="5" t="s">
        <v>108</v>
      </c>
      <c r="V495" s="6"/>
      <c r="W495" s="5" t="s">
        <v>108</v>
      </c>
      <c r="X495" s="5">
        <v>1847.0</v>
      </c>
      <c r="Y495" s="5" t="s">
        <v>108</v>
      </c>
      <c r="Z495" s="5" t="s">
        <v>108</v>
      </c>
      <c r="AA495" s="5" t="s">
        <v>1847</v>
      </c>
      <c r="AB495" s="5">
        <v>0.0</v>
      </c>
      <c r="AC495" s="5" t="s">
        <v>4270</v>
      </c>
      <c r="AD495" s="5" t="s">
        <v>406</v>
      </c>
      <c r="AE495" s="5" t="s">
        <v>108</v>
      </c>
      <c r="AF495" s="5" t="s">
        <v>108</v>
      </c>
      <c r="AG495" s="5" t="s">
        <v>108</v>
      </c>
      <c r="AH495" s="5" t="s">
        <v>108</v>
      </c>
      <c r="AI495" s="28">
        <f t="shared" si="132"/>
        <v>30.48</v>
      </c>
      <c r="AJ495" s="22">
        <v>100.0</v>
      </c>
      <c r="AK495" s="24">
        <f t="shared" si="133"/>
        <v>33.33333333</v>
      </c>
      <c r="AL495" s="5" t="s">
        <v>108</v>
      </c>
      <c r="AM495" s="5" t="s">
        <v>108</v>
      </c>
      <c r="AN495" s="5" t="s">
        <v>108</v>
      </c>
      <c r="AO495" s="5" t="s">
        <v>108</v>
      </c>
      <c r="AP495" s="5" t="s">
        <v>108</v>
      </c>
      <c r="AQ495" s="5" t="s">
        <v>108</v>
      </c>
      <c r="AR495" s="5" t="s">
        <v>108</v>
      </c>
      <c r="AS495" s="5" t="s">
        <v>108</v>
      </c>
      <c r="AT495" s="5" t="s">
        <v>108</v>
      </c>
      <c r="AU495" s="5" t="s">
        <v>108</v>
      </c>
      <c r="AV495" s="5" t="s">
        <v>108</v>
      </c>
      <c r="AW495" s="5" t="s">
        <v>108</v>
      </c>
      <c r="AX495" s="5" t="s">
        <v>108</v>
      </c>
      <c r="AY495" s="5" t="s">
        <v>108</v>
      </c>
      <c r="AZ495" s="5" t="s">
        <v>108</v>
      </c>
      <c r="BA495" s="5" t="s">
        <v>108</v>
      </c>
      <c r="BB495" s="5" t="s">
        <v>108</v>
      </c>
      <c r="BC495" s="5" t="s">
        <v>108</v>
      </c>
      <c r="BD495" s="5" t="s">
        <v>108</v>
      </c>
      <c r="BE495" s="5" t="s">
        <v>108</v>
      </c>
      <c r="BF495" s="5" t="s">
        <v>108</v>
      </c>
      <c r="BG495" s="5" t="s">
        <v>108</v>
      </c>
      <c r="BH495" s="5" t="s">
        <v>108</v>
      </c>
      <c r="BI495" s="5" t="s">
        <v>108</v>
      </c>
      <c r="BJ495" s="5" t="s">
        <v>108</v>
      </c>
      <c r="BK495" s="5" t="s">
        <v>108</v>
      </c>
      <c r="BL495" s="5" t="s">
        <v>108</v>
      </c>
      <c r="BM495" s="5" t="s">
        <v>108</v>
      </c>
      <c r="BN495" s="5" t="s">
        <v>108</v>
      </c>
      <c r="BO495" s="5" t="s">
        <v>108</v>
      </c>
      <c r="BP495" s="5" t="s">
        <v>108</v>
      </c>
      <c r="BQ495" s="5" t="s">
        <v>108</v>
      </c>
      <c r="BR495" s="5" t="s">
        <v>108</v>
      </c>
      <c r="BS495" s="5" t="s">
        <v>108</v>
      </c>
      <c r="BT495" s="5" t="s">
        <v>108</v>
      </c>
      <c r="BU495" s="5" t="s">
        <v>108</v>
      </c>
      <c r="BV495" s="5" t="s">
        <v>108</v>
      </c>
      <c r="BW495" s="5" t="s">
        <v>108</v>
      </c>
      <c r="BX495" s="5" t="s">
        <v>108</v>
      </c>
      <c r="BY495" s="10" t="s">
        <v>108</v>
      </c>
      <c r="BZ495" s="10" t="s">
        <v>108</v>
      </c>
      <c r="CA495" s="5" t="s">
        <v>371</v>
      </c>
      <c r="CB495" s="5" t="s">
        <v>121</v>
      </c>
      <c r="CC495" s="5" t="s">
        <v>4271</v>
      </c>
      <c r="CD495" s="5" t="s">
        <v>108</v>
      </c>
      <c r="CE495" s="5" t="s">
        <v>108</v>
      </c>
      <c r="CF495" s="5" t="s">
        <v>108</v>
      </c>
      <c r="CG495" s="5" t="s">
        <v>108</v>
      </c>
      <c r="CH495" s="5" t="s">
        <v>108</v>
      </c>
      <c r="CI495" s="5" t="s">
        <v>108</v>
      </c>
      <c r="CJ495" s="5" t="s">
        <v>108</v>
      </c>
      <c r="CK495" s="5" t="s">
        <v>108</v>
      </c>
      <c r="CL495" s="5" t="s">
        <v>108</v>
      </c>
      <c r="CM495" s="5" t="s">
        <v>108</v>
      </c>
      <c r="CN495" s="5" t="s">
        <v>108</v>
      </c>
      <c r="CO495" s="5" t="s">
        <v>108</v>
      </c>
      <c r="CP495" s="5" t="s">
        <v>108</v>
      </c>
      <c r="CQ495" s="5" t="s">
        <v>108</v>
      </c>
      <c r="CR495" s="5" t="s">
        <v>108</v>
      </c>
      <c r="CS495" s="5" t="s">
        <v>4272</v>
      </c>
      <c r="CT495" s="26" t="s">
        <v>4273</v>
      </c>
      <c r="CU495" s="5" t="s">
        <v>108</v>
      </c>
      <c r="CV495" s="5" t="s">
        <v>108</v>
      </c>
      <c r="CW495" s="5" t="s">
        <v>108</v>
      </c>
      <c r="CX495" s="5" t="s">
        <v>108</v>
      </c>
      <c r="CY495" s="13" t="s">
        <v>4274</v>
      </c>
      <c r="CZ495" s="6"/>
      <c r="DA495" s="6"/>
      <c r="DB495" s="6"/>
      <c r="DC495" s="6"/>
      <c r="DD495" s="6"/>
      <c r="DE495" s="6"/>
      <c r="DF495" s="6"/>
      <c r="DG495" s="6"/>
      <c r="DH495" s="6"/>
      <c r="DI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28"/>
      <c r="AJ496" s="22"/>
      <c r="AK496" s="24"/>
      <c r="AL496" s="6"/>
      <c r="AM496" s="6"/>
      <c r="AN496" s="6"/>
      <c r="AO496" s="6"/>
      <c r="AP496" s="6"/>
      <c r="AQ496" s="6"/>
      <c r="AR496" s="6"/>
      <c r="AS496" s="6"/>
      <c r="AT496" s="6"/>
      <c r="AU496" s="6"/>
      <c r="AV496" s="6"/>
      <c r="AW496" s="6"/>
      <c r="AX496" s="6"/>
      <c r="AY496" s="6"/>
      <c r="AZ496" s="6"/>
      <c r="BA496" s="6"/>
      <c r="BB496" s="6"/>
      <c r="BC496" s="6"/>
      <c r="BD496" s="6"/>
      <c r="BE496" s="6"/>
      <c r="BF496" s="6"/>
      <c r="BG496" s="5" t="s">
        <v>108</v>
      </c>
      <c r="BH496" s="5"/>
      <c r="BI496" s="6"/>
      <c r="BJ496" s="6"/>
      <c r="BK496" s="6"/>
      <c r="BL496" s="6"/>
      <c r="BM496" s="6"/>
      <c r="BN496" s="6"/>
      <c r="BO496" s="6"/>
      <c r="BP496" s="6"/>
      <c r="BQ496" s="6"/>
      <c r="BR496" s="6"/>
      <c r="BS496" s="6"/>
      <c r="BT496" s="6"/>
      <c r="BU496" s="6"/>
      <c r="BV496" s="6"/>
      <c r="BW496" s="6"/>
      <c r="BX496" s="6"/>
      <c r="BY496" s="10" t="s">
        <v>108</v>
      </c>
      <c r="BZ496" s="10" t="s">
        <v>108</v>
      </c>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row>
    <row r="497">
      <c r="A497" s="5" t="s">
        <v>103</v>
      </c>
      <c r="B497" s="5" t="s">
        <v>4275</v>
      </c>
      <c r="C497" s="5" t="s">
        <v>4276</v>
      </c>
      <c r="D497" s="5">
        <v>15923.0</v>
      </c>
      <c r="E497" s="5" t="s">
        <v>4277</v>
      </c>
      <c r="F497" s="5">
        <v>1998.0</v>
      </c>
      <c r="G497" s="5" t="s">
        <v>497</v>
      </c>
      <c r="H497" s="5">
        <v>15.0</v>
      </c>
      <c r="I497" s="5" t="s">
        <v>139</v>
      </c>
      <c r="J497" s="5" t="s">
        <v>110</v>
      </c>
      <c r="K497" s="5" t="s">
        <v>111</v>
      </c>
      <c r="L497" s="5" t="s">
        <v>108</v>
      </c>
      <c r="M497" s="5" t="s">
        <v>140</v>
      </c>
      <c r="N497" s="5">
        <v>1.0</v>
      </c>
      <c r="O497" s="26" t="s">
        <v>4278</v>
      </c>
      <c r="P497" s="5" t="s">
        <v>4279</v>
      </c>
      <c r="Q497" s="5" t="s">
        <v>4280</v>
      </c>
      <c r="R497" s="5" t="s">
        <v>4281</v>
      </c>
      <c r="S497" s="5" t="s">
        <v>4282</v>
      </c>
      <c r="T497" s="5" t="s">
        <v>108</v>
      </c>
      <c r="U497" s="5" t="s">
        <v>108</v>
      </c>
      <c r="V497" s="5" t="s">
        <v>108</v>
      </c>
      <c r="W497" s="5" t="s">
        <v>108</v>
      </c>
      <c r="X497" s="5">
        <v>1630.0</v>
      </c>
      <c r="Y497" s="5" t="s">
        <v>108</v>
      </c>
      <c r="Z497" s="5" t="s">
        <v>170</v>
      </c>
      <c r="AA497" s="5" t="s">
        <v>223</v>
      </c>
      <c r="AB497" s="5">
        <v>21.0</v>
      </c>
      <c r="AC497" s="5" t="s">
        <v>287</v>
      </c>
      <c r="AD497" s="5" t="s">
        <v>4283</v>
      </c>
      <c r="AE497" s="5" t="s">
        <v>108</v>
      </c>
      <c r="AF497" s="5" t="s">
        <v>108</v>
      </c>
      <c r="AG497" s="5" t="s">
        <v>108</v>
      </c>
      <c r="AH497" s="5" t="s">
        <v>108</v>
      </c>
      <c r="AI497" s="5" t="s">
        <v>108</v>
      </c>
      <c r="AJ497" s="5" t="s">
        <v>108</v>
      </c>
      <c r="AK497" s="5" t="s">
        <v>108</v>
      </c>
      <c r="AL497" s="5" t="s">
        <v>108</v>
      </c>
      <c r="AM497" s="5">
        <v>1.0</v>
      </c>
      <c r="AN497" s="5">
        <v>6.0</v>
      </c>
      <c r="AO497" s="5" t="s">
        <v>108</v>
      </c>
      <c r="AP497" s="5" t="s">
        <v>108</v>
      </c>
      <c r="AQ497" s="5" t="s">
        <v>108</v>
      </c>
      <c r="AR497" s="5" t="s">
        <v>108</v>
      </c>
      <c r="AS497" s="5" t="s">
        <v>108</v>
      </c>
      <c r="AT497" s="5" t="s">
        <v>108</v>
      </c>
      <c r="AU497" s="5" t="s">
        <v>108</v>
      </c>
      <c r="AV497" s="5" t="s">
        <v>108</v>
      </c>
      <c r="AW497" s="5" t="s">
        <v>445</v>
      </c>
      <c r="AX497" s="5" t="s">
        <v>147</v>
      </c>
      <c r="AY497" s="5" t="s">
        <v>108</v>
      </c>
      <c r="AZ497" s="5" t="s">
        <v>108</v>
      </c>
      <c r="BA497" s="5" t="s">
        <v>108</v>
      </c>
      <c r="BB497" s="5" t="s">
        <v>108</v>
      </c>
      <c r="BC497" s="5" t="s">
        <v>108</v>
      </c>
      <c r="BD497" s="5" t="s">
        <v>108</v>
      </c>
      <c r="BE497" s="5" t="s">
        <v>108</v>
      </c>
      <c r="BF497" s="5" t="s">
        <v>108</v>
      </c>
      <c r="BG497" s="5" t="s">
        <v>108</v>
      </c>
      <c r="BH497" s="5" t="s">
        <v>108</v>
      </c>
      <c r="BI497" s="5" t="s">
        <v>108</v>
      </c>
      <c r="BJ497" s="5" t="s">
        <v>108</v>
      </c>
      <c r="BK497" s="5" t="s">
        <v>108</v>
      </c>
      <c r="BL497" s="5" t="s">
        <v>108</v>
      </c>
      <c r="BM497" s="5" t="s">
        <v>108</v>
      </c>
      <c r="BN497" s="5" t="s">
        <v>108</v>
      </c>
      <c r="BO497" s="5" t="s">
        <v>108</v>
      </c>
      <c r="BP497" s="5" t="s">
        <v>108</v>
      </c>
      <c r="BQ497" s="5" t="s">
        <v>108</v>
      </c>
      <c r="BR497" s="5" t="s">
        <v>108</v>
      </c>
      <c r="BS497" s="5" t="s">
        <v>4284</v>
      </c>
      <c r="BT497" s="5" t="s">
        <v>108</v>
      </c>
      <c r="BU497" s="5" t="s">
        <v>4285</v>
      </c>
      <c r="BV497" s="5" t="s">
        <v>108</v>
      </c>
      <c r="BW497" s="5" t="s">
        <v>4286</v>
      </c>
      <c r="BX497" s="5" t="s">
        <v>122</v>
      </c>
      <c r="BY497" s="10" t="s">
        <v>108</v>
      </c>
      <c r="BZ497" s="10" t="s">
        <v>108</v>
      </c>
      <c r="CA497" s="5" t="s">
        <v>108</v>
      </c>
      <c r="CB497" s="5" t="s">
        <v>108</v>
      </c>
      <c r="CC497" s="5" t="s">
        <v>108</v>
      </c>
      <c r="CD497" s="5" t="s">
        <v>108</v>
      </c>
      <c r="CE497" s="5" t="s">
        <v>108</v>
      </c>
      <c r="CF497" s="5" t="s">
        <v>108</v>
      </c>
      <c r="CG497" s="5" t="s">
        <v>108</v>
      </c>
      <c r="CH497" s="5" t="s">
        <v>108</v>
      </c>
      <c r="CI497" s="5" t="s">
        <v>108</v>
      </c>
      <c r="CJ497" s="5" t="s">
        <v>108</v>
      </c>
      <c r="CK497" s="5" t="s">
        <v>108</v>
      </c>
      <c r="CL497" s="5" t="s">
        <v>108</v>
      </c>
      <c r="CM497" s="5" t="s">
        <v>108</v>
      </c>
      <c r="CN497" s="5" t="s">
        <v>108</v>
      </c>
      <c r="CO497" s="5" t="s">
        <v>108</v>
      </c>
      <c r="CP497" s="5" t="s">
        <v>108</v>
      </c>
      <c r="CQ497" s="5" t="s">
        <v>108</v>
      </c>
      <c r="CR497" s="5" t="s">
        <v>108</v>
      </c>
      <c r="CS497" s="5" t="s">
        <v>108</v>
      </c>
      <c r="CT497" s="26" t="s">
        <v>4287</v>
      </c>
      <c r="CU497" s="5" t="s">
        <v>108</v>
      </c>
      <c r="CV497" s="5" t="s">
        <v>108</v>
      </c>
      <c r="CW497" s="5" t="s">
        <v>108</v>
      </c>
      <c r="CX497" s="5" t="s">
        <v>108</v>
      </c>
      <c r="CY497" s="13" t="s">
        <v>4288</v>
      </c>
      <c r="CZ497" s="6"/>
      <c r="DA497" s="6"/>
      <c r="DB497" s="6"/>
      <c r="DC497" s="6"/>
      <c r="DD497" s="6"/>
      <c r="DE497" s="6"/>
      <c r="DF497" s="6"/>
      <c r="DG497" s="6"/>
      <c r="DH497" s="6"/>
      <c r="DI497" s="6"/>
    </row>
    <row r="498">
      <c r="A498" s="5" t="s">
        <v>103</v>
      </c>
      <c r="B498" s="5" t="s">
        <v>4275</v>
      </c>
      <c r="C498" s="5" t="s">
        <v>4276</v>
      </c>
      <c r="D498" s="5">
        <v>30906.0</v>
      </c>
      <c r="E498" s="5" t="s">
        <v>4289</v>
      </c>
      <c r="F498" s="5">
        <v>2010.0</v>
      </c>
      <c r="G498" s="5" t="s">
        <v>316</v>
      </c>
      <c r="H498" s="5">
        <v>15.0</v>
      </c>
      <c r="I498" s="5" t="s">
        <v>217</v>
      </c>
      <c r="J498" s="5" t="s">
        <v>127</v>
      </c>
      <c r="K498" s="5" t="s">
        <v>111</v>
      </c>
      <c r="L498" s="5" t="s">
        <v>108</v>
      </c>
      <c r="M498" s="5" t="s">
        <v>218</v>
      </c>
      <c r="N498" s="5">
        <v>2.0</v>
      </c>
      <c r="O498" s="26" t="s">
        <v>4290</v>
      </c>
      <c r="P498" s="5" t="s">
        <v>4291</v>
      </c>
      <c r="Q498" s="5" t="s">
        <v>4292</v>
      </c>
      <c r="R498" s="5" t="s">
        <v>4293</v>
      </c>
      <c r="S498" s="5" t="s">
        <v>4294</v>
      </c>
      <c r="T498" s="5" t="s">
        <v>108</v>
      </c>
      <c r="U498" s="5" t="s">
        <v>108</v>
      </c>
      <c r="V498" s="6"/>
      <c r="W498" s="5" t="s">
        <v>108</v>
      </c>
      <c r="X498" s="5">
        <v>200.0</v>
      </c>
      <c r="Y498" s="5" t="s">
        <v>108</v>
      </c>
      <c r="Z498" s="5" t="s">
        <v>108</v>
      </c>
      <c r="AA498" s="5" t="s">
        <v>286</v>
      </c>
      <c r="AB498" s="5">
        <v>59.0</v>
      </c>
      <c r="AC498" s="5" t="s">
        <v>4295</v>
      </c>
      <c r="AD498" s="5" t="s">
        <v>108</v>
      </c>
      <c r="AE498" s="5" t="s">
        <v>108</v>
      </c>
      <c r="AF498" s="5" t="s">
        <v>108</v>
      </c>
      <c r="AG498" s="5" t="s">
        <v>108</v>
      </c>
      <c r="AH498" s="5">
        <v>0.5</v>
      </c>
      <c r="AI498" s="15" t="s">
        <v>108</v>
      </c>
      <c r="AJ498" s="22" t="s">
        <v>108</v>
      </c>
      <c r="AK498" s="25" t="s">
        <v>108</v>
      </c>
      <c r="AL498" s="5" t="s">
        <v>108</v>
      </c>
      <c r="AM498" s="5">
        <v>1.0</v>
      </c>
      <c r="AN498" s="5" t="s">
        <v>108</v>
      </c>
      <c r="AO498" s="5" t="s">
        <v>108</v>
      </c>
      <c r="AP498" s="5" t="s">
        <v>108</v>
      </c>
      <c r="AQ498" s="5" t="s">
        <v>108</v>
      </c>
      <c r="AR498" s="5" t="s">
        <v>108</v>
      </c>
      <c r="AS498" s="5" t="s">
        <v>108</v>
      </c>
      <c r="AT498" s="5" t="s">
        <v>108</v>
      </c>
      <c r="AU498" s="5" t="s">
        <v>108</v>
      </c>
      <c r="AV498" s="5" t="s">
        <v>108</v>
      </c>
      <c r="AW498" s="5" t="s">
        <v>173</v>
      </c>
      <c r="AX498" s="5" t="s">
        <v>108</v>
      </c>
      <c r="AY498" s="5" t="s">
        <v>108</v>
      </c>
      <c r="AZ498" s="5" t="s">
        <v>108</v>
      </c>
      <c r="BA498" s="5" t="s">
        <v>108</v>
      </c>
      <c r="BB498" s="5" t="s">
        <v>108</v>
      </c>
      <c r="BC498" s="5" t="s">
        <v>108</v>
      </c>
      <c r="BD498" s="5" t="s">
        <v>108</v>
      </c>
      <c r="BE498" s="5" t="s">
        <v>108</v>
      </c>
      <c r="BF498" s="5" t="s">
        <v>108</v>
      </c>
      <c r="BG498" s="5" t="s">
        <v>108</v>
      </c>
      <c r="BH498" s="5" t="s">
        <v>108</v>
      </c>
      <c r="BI498" s="5" t="s">
        <v>108</v>
      </c>
      <c r="BJ498" s="5" t="s">
        <v>108</v>
      </c>
      <c r="BK498" s="5" t="s">
        <v>108</v>
      </c>
      <c r="BL498" s="5" t="s">
        <v>108</v>
      </c>
      <c r="BM498" s="5" t="s">
        <v>108</v>
      </c>
      <c r="BN498" s="5" t="s">
        <v>108</v>
      </c>
      <c r="BO498" s="5" t="s">
        <v>108</v>
      </c>
      <c r="BP498" s="5" t="s">
        <v>108</v>
      </c>
      <c r="BQ498" s="5" t="s">
        <v>108</v>
      </c>
      <c r="BR498" s="5" t="s">
        <v>108</v>
      </c>
      <c r="BS498" s="5" t="s">
        <v>765</v>
      </c>
      <c r="BT498" s="5" t="s">
        <v>108</v>
      </c>
      <c r="BU498" s="5" t="s">
        <v>218</v>
      </c>
      <c r="BV498" s="5" t="s">
        <v>108</v>
      </c>
      <c r="BW498" s="5" t="s">
        <v>4296</v>
      </c>
      <c r="BX498" s="5" t="s">
        <v>122</v>
      </c>
      <c r="BY498" s="5" t="s">
        <v>351</v>
      </c>
      <c r="BZ498" s="10" t="s">
        <v>108</v>
      </c>
      <c r="CA498" s="5" t="s">
        <v>108</v>
      </c>
      <c r="CB498" s="5" t="s">
        <v>108</v>
      </c>
      <c r="CC498" s="5" t="s">
        <v>108</v>
      </c>
      <c r="CD498" s="5" t="s">
        <v>108</v>
      </c>
      <c r="CE498" s="5" t="s">
        <v>108</v>
      </c>
      <c r="CF498" s="5" t="s">
        <v>108</v>
      </c>
      <c r="CG498" s="5" t="s">
        <v>108</v>
      </c>
      <c r="CH498" s="5" t="s">
        <v>108</v>
      </c>
      <c r="CI498" s="5" t="s">
        <v>108</v>
      </c>
      <c r="CJ498" s="5" t="s">
        <v>108</v>
      </c>
      <c r="CK498" s="5" t="s">
        <v>108</v>
      </c>
      <c r="CL498" s="5" t="s">
        <v>108</v>
      </c>
      <c r="CM498" s="5" t="s">
        <v>108</v>
      </c>
      <c r="CN498" s="5" t="s">
        <v>108</v>
      </c>
      <c r="CO498" s="5" t="s">
        <v>108</v>
      </c>
      <c r="CP498" s="5" t="s">
        <v>108</v>
      </c>
      <c r="CQ498" s="5" t="s">
        <v>108</v>
      </c>
      <c r="CR498" s="5" t="s">
        <v>108</v>
      </c>
      <c r="CS498" s="5" t="s">
        <v>108</v>
      </c>
      <c r="CT498" s="26" t="s">
        <v>4297</v>
      </c>
      <c r="CU498" s="5" t="s">
        <v>108</v>
      </c>
      <c r="CV498" s="5" t="s">
        <v>108</v>
      </c>
      <c r="CW498" s="5" t="s">
        <v>108</v>
      </c>
      <c r="CX498" s="5" t="s">
        <v>108</v>
      </c>
      <c r="CY498" s="13" t="s">
        <v>4298</v>
      </c>
      <c r="CZ498" s="6"/>
      <c r="DA498" s="6"/>
      <c r="DB498" s="6"/>
      <c r="DC498" s="6"/>
      <c r="DD498" s="6"/>
      <c r="DE498" s="6"/>
      <c r="DF498" s="6"/>
      <c r="DG498" s="6"/>
      <c r="DH498" s="6"/>
      <c r="DI498" s="6"/>
    </row>
    <row r="499">
      <c r="A499" s="5" t="s">
        <v>103</v>
      </c>
      <c r="B499" s="5" t="s">
        <v>4275</v>
      </c>
      <c r="C499" s="5" t="s">
        <v>1274</v>
      </c>
      <c r="D499" s="5">
        <v>6496.0</v>
      </c>
      <c r="E499" s="5" t="s">
        <v>106</v>
      </c>
      <c r="F499" s="5">
        <v>1974.0</v>
      </c>
      <c r="G499" s="5" t="s">
        <v>138</v>
      </c>
      <c r="H499" s="5" t="s">
        <v>108</v>
      </c>
      <c r="I499" s="5" t="s">
        <v>139</v>
      </c>
      <c r="J499" s="5" t="s">
        <v>110</v>
      </c>
      <c r="K499" s="5" t="s">
        <v>111</v>
      </c>
      <c r="L499" s="5" t="s">
        <v>108</v>
      </c>
      <c r="M499" s="5" t="s">
        <v>375</v>
      </c>
      <c r="N499" s="5">
        <v>1.0</v>
      </c>
      <c r="O499" s="26" t="s">
        <v>4299</v>
      </c>
      <c r="P499" s="5" t="s">
        <v>108</v>
      </c>
      <c r="Q499" s="5" t="s">
        <v>4300</v>
      </c>
      <c r="R499" s="5" t="s">
        <v>4301</v>
      </c>
      <c r="S499" s="5" t="s">
        <v>4302</v>
      </c>
      <c r="T499" s="5" t="s">
        <v>108</v>
      </c>
      <c r="U499" s="5" t="s">
        <v>108</v>
      </c>
      <c r="V499" s="5" t="s">
        <v>108</v>
      </c>
      <c r="W499" s="5" t="s">
        <v>108</v>
      </c>
      <c r="X499" s="5">
        <v>2200.0</v>
      </c>
      <c r="Y499" s="5" t="s">
        <v>1047</v>
      </c>
      <c r="Z499" s="5" t="s">
        <v>108</v>
      </c>
      <c r="AA499" s="5" t="s">
        <v>108</v>
      </c>
      <c r="AB499" s="5" t="s">
        <v>108</v>
      </c>
      <c r="AC499" s="5" t="s">
        <v>953</v>
      </c>
      <c r="AD499" s="5" t="s">
        <v>4303</v>
      </c>
      <c r="AE499" s="5" t="s">
        <v>108</v>
      </c>
      <c r="AF499" s="5" t="s">
        <v>108</v>
      </c>
      <c r="AG499" s="5" t="s">
        <v>108</v>
      </c>
      <c r="AH499" s="5" t="s">
        <v>108</v>
      </c>
      <c r="AI499" s="28">
        <f t="shared" ref="AI499:AI503" si="134">CONVERT(AJ499, "ft", "m")</f>
        <v>6.858</v>
      </c>
      <c r="AJ499" s="22">
        <v>22.5</v>
      </c>
      <c r="AK499" s="24">
        <f t="shared" ref="AK499:AK503" si="135">CONVERT(AJ499, "ft", "yd")</f>
        <v>7.5</v>
      </c>
      <c r="AL499" s="5" t="s">
        <v>108</v>
      </c>
      <c r="AM499" s="5">
        <v>1.0</v>
      </c>
      <c r="AN499" s="5">
        <v>6.0</v>
      </c>
      <c r="AO499" s="5" t="s">
        <v>108</v>
      </c>
      <c r="AP499" s="5" t="s">
        <v>108</v>
      </c>
      <c r="AQ499" s="5" t="s">
        <v>108</v>
      </c>
      <c r="AR499" s="5" t="s">
        <v>108</v>
      </c>
      <c r="AS499" s="5" t="s">
        <v>108</v>
      </c>
      <c r="AT499" s="5">
        <v>400.0</v>
      </c>
      <c r="AU499" s="5" t="s">
        <v>108</v>
      </c>
      <c r="AV499" s="5" t="s">
        <v>108</v>
      </c>
      <c r="AW499" s="5" t="s">
        <v>445</v>
      </c>
      <c r="AX499" s="5" t="s">
        <v>108</v>
      </c>
      <c r="AY499" s="5" t="s">
        <v>108</v>
      </c>
      <c r="AZ499" s="5" t="s">
        <v>108</v>
      </c>
      <c r="BA499" s="5" t="s">
        <v>173</v>
      </c>
      <c r="BB499" s="5" t="s">
        <v>108</v>
      </c>
      <c r="BC499" s="5" t="s">
        <v>108</v>
      </c>
      <c r="BD499" s="5" t="s">
        <v>4304</v>
      </c>
      <c r="BE499" s="5" t="s">
        <v>108</v>
      </c>
      <c r="BF499" s="5" t="s">
        <v>108</v>
      </c>
      <c r="BG499" s="5" t="s">
        <v>121</v>
      </c>
      <c r="BH499" s="5" t="s">
        <v>108</v>
      </c>
      <c r="BI499" s="5" t="s">
        <v>121</v>
      </c>
      <c r="BJ499" s="5" t="s">
        <v>658</v>
      </c>
      <c r="BK499" s="5" t="s">
        <v>108</v>
      </c>
      <c r="BL499" s="5" t="s">
        <v>108</v>
      </c>
      <c r="BM499" s="5" t="s">
        <v>659</v>
      </c>
      <c r="BN499" s="5" t="s">
        <v>121</v>
      </c>
      <c r="BO499" s="5" t="s">
        <v>108</v>
      </c>
      <c r="BP499" s="5" t="s">
        <v>4013</v>
      </c>
      <c r="BQ499" s="5" t="s">
        <v>108</v>
      </c>
      <c r="BR499" s="5" t="s">
        <v>108</v>
      </c>
      <c r="BS499" s="5" t="s">
        <v>4305</v>
      </c>
      <c r="BT499" s="5" t="s">
        <v>108</v>
      </c>
      <c r="BU499" s="5" t="s">
        <v>4306</v>
      </c>
      <c r="BV499" s="5" t="s">
        <v>108</v>
      </c>
      <c r="BW499" s="5" t="s">
        <v>4307</v>
      </c>
      <c r="BX499" s="5" t="s">
        <v>449</v>
      </c>
      <c r="BY499" s="5" t="s">
        <v>108</v>
      </c>
      <c r="BZ499" s="5" t="s">
        <v>108</v>
      </c>
      <c r="CA499" s="5" t="s">
        <v>108</v>
      </c>
      <c r="CB499" s="5" t="s">
        <v>108</v>
      </c>
      <c r="CC499" s="5" t="s">
        <v>108</v>
      </c>
      <c r="CD499" s="5" t="s">
        <v>108</v>
      </c>
      <c r="CE499" s="5" t="s">
        <v>108</v>
      </c>
      <c r="CF499" s="5" t="s">
        <v>108</v>
      </c>
      <c r="CG499" s="5" t="s">
        <v>108</v>
      </c>
      <c r="CH499" s="5" t="s">
        <v>108</v>
      </c>
      <c r="CI499" s="5" t="s">
        <v>108</v>
      </c>
      <c r="CJ499" s="5" t="s">
        <v>108</v>
      </c>
      <c r="CK499" s="5" t="s">
        <v>108</v>
      </c>
      <c r="CL499" s="5" t="s">
        <v>108</v>
      </c>
      <c r="CM499" s="5" t="s">
        <v>108</v>
      </c>
      <c r="CN499" s="5" t="s">
        <v>108</v>
      </c>
      <c r="CO499" s="5" t="s">
        <v>108</v>
      </c>
      <c r="CP499" s="5" t="s">
        <v>108</v>
      </c>
      <c r="CQ499" s="5" t="s">
        <v>108</v>
      </c>
      <c r="CR499" s="5" t="s">
        <v>108</v>
      </c>
      <c r="CS499" s="5" t="s">
        <v>4308</v>
      </c>
      <c r="CT499" s="26" t="s">
        <v>4309</v>
      </c>
      <c r="CU499" s="5" t="s">
        <v>108</v>
      </c>
      <c r="CV499" s="5" t="s">
        <v>121</v>
      </c>
      <c r="CW499" s="5" t="s">
        <v>108</v>
      </c>
      <c r="CX499" s="5" t="s">
        <v>108</v>
      </c>
      <c r="CY499" s="13" t="s">
        <v>4310</v>
      </c>
      <c r="CZ499" s="6"/>
      <c r="DA499" s="6"/>
      <c r="DB499" s="6"/>
      <c r="DC499" s="6"/>
      <c r="DD499" s="6"/>
      <c r="DE499" s="6"/>
      <c r="DF499" s="6"/>
      <c r="DG499" s="6"/>
      <c r="DH499" s="6"/>
      <c r="DI499" s="6"/>
    </row>
    <row r="500">
      <c r="A500" s="5" t="s">
        <v>103</v>
      </c>
      <c r="B500" s="5" t="s">
        <v>4275</v>
      </c>
      <c r="C500" s="5" t="s">
        <v>1274</v>
      </c>
      <c r="D500" s="5">
        <v>6643.0</v>
      </c>
      <c r="E500" s="5" t="s">
        <v>108</v>
      </c>
      <c r="F500" s="5">
        <v>1978.0</v>
      </c>
      <c r="G500" s="5" t="s">
        <v>108</v>
      </c>
      <c r="H500" s="5" t="s">
        <v>108</v>
      </c>
      <c r="I500" s="5" t="s">
        <v>153</v>
      </c>
      <c r="J500" s="5" t="s">
        <v>110</v>
      </c>
      <c r="K500" s="5" t="s">
        <v>111</v>
      </c>
      <c r="L500" s="5" t="s">
        <v>108</v>
      </c>
      <c r="M500" s="5" t="s">
        <v>269</v>
      </c>
      <c r="N500" s="5">
        <v>2.0</v>
      </c>
      <c r="O500" s="26" t="s">
        <v>4311</v>
      </c>
      <c r="P500" s="5" t="s">
        <v>4312</v>
      </c>
      <c r="Q500" s="5" t="s">
        <v>4313</v>
      </c>
      <c r="R500" s="5" t="s">
        <v>4314</v>
      </c>
      <c r="S500" s="5" t="s">
        <v>4315</v>
      </c>
      <c r="T500" s="5" t="s">
        <v>108</v>
      </c>
      <c r="U500" s="5" t="s">
        <v>108</v>
      </c>
      <c r="V500" s="6"/>
      <c r="W500" s="5" t="s">
        <v>108</v>
      </c>
      <c r="X500" s="5">
        <v>2100.0</v>
      </c>
      <c r="Y500" s="5" t="s">
        <v>108</v>
      </c>
      <c r="Z500" s="5" t="s">
        <v>108</v>
      </c>
      <c r="AA500" s="5" t="s">
        <v>108</v>
      </c>
      <c r="AB500" s="5" t="s">
        <v>108</v>
      </c>
      <c r="AC500" s="5" t="s">
        <v>1560</v>
      </c>
      <c r="AD500" s="5" t="s">
        <v>4316</v>
      </c>
      <c r="AE500" s="5" t="s">
        <v>108</v>
      </c>
      <c r="AF500" s="5" t="s">
        <v>108</v>
      </c>
      <c r="AG500" s="5" t="s">
        <v>108</v>
      </c>
      <c r="AH500" s="6">
        <f>10/60</f>
        <v>0.1666666667</v>
      </c>
      <c r="AI500" s="28">
        <f t="shared" si="134"/>
        <v>6.61416</v>
      </c>
      <c r="AJ500" s="22">
        <f>14.7+7</f>
        <v>21.7</v>
      </c>
      <c r="AK500" s="24">
        <f t="shared" si="135"/>
        <v>7.233333333</v>
      </c>
      <c r="AL500" s="5" t="s">
        <v>108</v>
      </c>
      <c r="AM500" s="5">
        <v>1.0</v>
      </c>
      <c r="AN500" s="5">
        <v>6.5</v>
      </c>
      <c r="AO500" s="5" t="s">
        <v>108</v>
      </c>
      <c r="AP500" s="5" t="s">
        <v>108</v>
      </c>
      <c r="AQ500" s="5" t="s">
        <v>108</v>
      </c>
      <c r="AR500" s="5" t="s">
        <v>108</v>
      </c>
      <c r="AS500" s="5" t="s">
        <v>108</v>
      </c>
      <c r="AT500" s="5" t="s">
        <v>108</v>
      </c>
      <c r="AU500" s="5" t="s">
        <v>108</v>
      </c>
      <c r="AV500" s="5" t="s">
        <v>108</v>
      </c>
      <c r="AW500" s="5" t="s">
        <v>445</v>
      </c>
      <c r="AX500" s="5" t="s">
        <v>1184</v>
      </c>
      <c r="AY500" s="5" t="s">
        <v>108</v>
      </c>
      <c r="AZ500" s="5" t="s">
        <v>321</v>
      </c>
      <c r="BA500" s="5" t="s">
        <v>108</v>
      </c>
      <c r="BB500" s="5" t="s">
        <v>108</v>
      </c>
      <c r="BC500" s="5" t="s">
        <v>108</v>
      </c>
      <c r="BD500" s="5" t="s">
        <v>983</v>
      </c>
      <c r="BE500" s="5" t="s">
        <v>108</v>
      </c>
      <c r="BF500" s="5" t="s">
        <v>108</v>
      </c>
      <c r="BG500" s="5" t="s">
        <v>108</v>
      </c>
      <c r="BH500" s="5" t="s">
        <v>108</v>
      </c>
      <c r="BI500" s="5" t="s">
        <v>108</v>
      </c>
      <c r="BJ500" s="5" t="s">
        <v>108</v>
      </c>
      <c r="BK500" s="5" t="s">
        <v>108</v>
      </c>
      <c r="BL500" s="5" t="s">
        <v>108</v>
      </c>
      <c r="BM500" s="5" t="s">
        <v>108</v>
      </c>
      <c r="BN500" s="5" t="s">
        <v>309</v>
      </c>
      <c r="BO500" s="5" t="s">
        <v>108</v>
      </c>
      <c r="BP500" s="5" t="s">
        <v>108</v>
      </c>
      <c r="BQ500" s="5" t="s">
        <v>108</v>
      </c>
      <c r="BR500" s="5" t="s">
        <v>108</v>
      </c>
      <c r="BS500" s="5" t="s">
        <v>4317</v>
      </c>
      <c r="BT500" s="5" t="s">
        <v>108</v>
      </c>
      <c r="BU500" s="5" t="s">
        <v>4318</v>
      </c>
      <c r="BV500" s="5" t="s">
        <v>108</v>
      </c>
      <c r="BW500" s="5" t="s">
        <v>108</v>
      </c>
      <c r="BX500" s="5" t="s">
        <v>108</v>
      </c>
      <c r="BY500" s="5" t="s">
        <v>108</v>
      </c>
      <c r="BZ500" s="5" t="s">
        <v>108</v>
      </c>
      <c r="CA500" s="5" t="s">
        <v>108</v>
      </c>
      <c r="CB500" s="5" t="s">
        <v>108</v>
      </c>
      <c r="CC500" s="5" t="s">
        <v>108</v>
      </c>
      <c r="CD500" s="5" t="s">
        <v>108</v>
      </c>
      <c r="CE500" s="5" t="s">
        <v>108</v>
      </c>
      <c r="CF500" s="5" t="s">
        <v>108</v>
      </c>
      <c r="CG500" s="5" t="s">
        <v>108</v>
      </c>
      <c r="CH500" s="5" t="s">
        <v>108</v>
      </c>
      <c r="CI500" s="5" t="s">
        <v>108</v>
      </c>
      <c r="CJ500" s="5" t="s">
        <v>108</v>
      </c>
      <c r="CK500" s="5" t="s">
        <v>108</v>
      </c>
      <c r="CL500" s="5" t="s">
        <v>108</v>
      </c>
      <c r="CM500" s="5" t="s">
        <v>108</v>
      </c>
      <c r="CN500" s="5" t="s">
        <v>108</v>
      </c>
      <c r="CO500" s="5" t="s">
        <v>108</v>
      </c>
      <c r="CP500" s="5" t="s">
        <v>108</v>
      </c>
      <c r="CQ500" s="5" t="s">
        <v>108</v>
      </c>
      <c r="CR500" s="5" t="s">
        <v>108</v>
      </c>
      <c r="CS500" s="5" t="s">
        <v>108</v>
      </c>
      <c r="CT500" s="5" t="s">
        <v>108</v>
      </c>
      <c r="CU500" s="5" t="s">
        <v>108</v>
      </c>
      <c r="CV500" s="5" t="s">
        <v>108</v>
      </c>
      <c r="CW500" s="5" t="s">
        <v>108</v>
      </c>
      <c r="CX500" s="5" t="s">
        <v>108</v>
      </c>
      <c r="CY500" s="13" t="s">
        <v>4319</v>
      </c>
      <c r="CZ500" s="6"/>
      <c r="DA500" s="6"/>
      <c r="DB500" s="6"/>
      <c r="DC500" s="6"/>
      <c r="DD500" s="6"/>
      <c r="DE500" s="6"/>
      <c r="DF500" s="6"/>
      <c r="DG500" s="6"/>
      <c r="DH500" s="6"/>
      <c r="DI500" s="6"/>
    </row>
    <row r="501">
      <c r="A501" s="5" t="s">
        <v>103</v>
      </c>
      <c r="B501" s="5" t="s">
        <v>4275</v>
      </c>
      <c r="C501" s="5" t="s">
        <v>1274</v>
      </c>
      <c r="D501" s="5">
        <v>16746.0</v>
      </c>
      <c r="E501" s="5" t="s">
        <v>108</v>
      </c>
      <c r="F501" s="5">
        <v>2006.0</v>
      </c>
      <c r="G501" s="5" t="s">
        <v>497</v>
      </c>
      <c r="H501" s="5" t="s">
        <v>108</v>
      </c>
      <c r="I501" s="5" t="s">
        <v>139</v>
      </c>
      <c r="J501" s="5" t="s">
        <v>127</v>
      </c>
      <c r="K501" s="5" t="s">
        <v>628</v>
      </c>
      <c r="L501" s="5" t="s">
        <v>108</v>
      </c>
      <c r="M501" s="5" t="s">
        <v>4320</v>
      </c>
      <c r="N501" s="5">
        <v>1.0</v>
      </c>
      <c r="O501" s="26" t="s">
        <v>4321</v>
      </c>
      <c r="P501" s="5" t="s">
        <v>4322</v>
      </c>
      <c r="Q501" s="5" t="s">
        <v>4323</v>
      </c>
      <c r="R501" s="5" t="s">
        <v>4324</v>
      </c>
      <c r="S501" s="5" t="s">
        <v>4302</v>
      </c>
      <c r="T501" s="5" t="s">
        <v>108</v>
      </c>
      <c r="U501" s="5" t="s">
        <v>108</v>
      </c>
      <c r="V501" s="6"/>
      <c r="W501" s="5" t="s">
        <v>108</v>
      </c>
      <c r="X501" s="5">
        <v>1330.0</v>
      </c>
      <c r="Y501" s="5" t="s">
        <v>108</v>
      </c>
      <c r="Z501" s="5" t="s">
        <v>170</v>
      </c>
      <c r="AA501" s="5" t="s">
        <v>108</v>
      </c>
      <c r="AB501" s="5" t="s">
        <v>108</v>
      </c>
      <c r="AC501" s="5" t="s">
        <v>1560</v>
      </c>
      <c r="AD501" s="5" t="s">
        <v>4325</v>
      </c>
      <c r="AE501" s="5" t="s">
        <v>108</v>
      </c>
      <c r="AF501" s="5" t="s">
        <v>108</v>
      </c>
      <c r="AG501" s="5" t="s">
        <v>108</v>
      </c>
      <c r="AH501" s="5" t="s">
        <v>108</v>
      </c>
      <c r="AI501" s="28">
        <f t="shared" si="134"/>
        <v>0.3048</v>
      </c>
      <c r="AJ501" s="22">
        <v>1.0</v>
      </c>
      <c r="AK501" s="24">
        <f t="shared" si="135"/>
        <v>0.3333333333</v>
      </c>
      <c r="AL501" s="5" t="s">
        <v>108</v>
      </c>
      <c r="AM501" s="5" t="s">
        <v>108</v>
      </c>
      <c r="AN501" s="5" t="s">
        <v>108</v>
      </c>
      <c r="AO501" s="5" t="s">
        <v>108</v>
      </c>
      <c r="AP501" s="5" t="s">
        <v>108</v>
      </c>
      <c r="AQ501" s="5" t="s">
        <v>108</v>
      </c>
      <c r="AR501" s="5" t="s">
        <v>108</v>
      </c>
      <c r="AS501" s="5" t="s">
        <v>108</v>
      </c>
      <c r="AT501" s="5" t="s">
        <v>108</v>
      </c>
      <c r="AU501" s="5" t="s">
        <v>108</v>
      </c>
      <c r="AV501" s="5" t="s">
        <v>108</v>
      </c>
      <c r="AW501" s="5" t="s">
        <v>108</v>
      </c>
      <c r="AX501" s="5" t="s">
        <v>108</v>
      </c>
      <c r="AY501" s="5" t="s">
        <v>108</v>
      </c>
      <c r="AZ501" s="5" t="s">
        <v>108</v>
      </c>
      <c r="BA501" s="5" t="s">
        <v>108</v>
      </c>
      <c r="BB501" s="5" t="s">
        <v>108</v>
      </c>
      <c r="BC501" s="5" t="s">
        <v>108</v>
      </c>
      <c r="BD501" s="5" t="s">
        <v>108</v>
      </c>
      <c r="BE501" s="5" t="s">
        <v>108</v>
      </c>
      <c r="BF501" s="5" t="s">
        <v>108</v>
      </c>
      <c r="BG501" s="5" t="s">
        <v>108</v>
      </c>
      <c r="BH501" s="5" t="s">
        <v>108</v>
      </c>
      <c r="BI501" s="5" t="s">
        <v>108</v>
      </c>
      <c r="BJ501" s="5" t="s">
        <v>108</v>
      </c>
      <c r="BK501" s="5" t="s">
        <v>108</v>
      </c>
      <c r="BL501" s="5" t="s">
        <v>108</v>
      </c>
      <c r="BM501" s="5" t="s">
        <v>108</v>
      </c>
      <c r="BN501" s="5" t="s">
        <v>108</v>
      </c>
      <c r="BO501" s="5" t="s">
        <v>108</v>
      </c>
      <c r="BP501" s="5" t="s">
        <v>108</v>
      </c>
      <c r="BQ501" s="5" t="s">
        <v>108</v>
      </c>
      <c r="BR501" s="5" t="s">
        <v>108</v>
      </c>
      <c r="BS501" s="5" t="s">
        <v>108</v>
      </c>
      <c r="BT501" s="5" t="s">
        <v>108</v>
      </c>
      <c r="BU501" s="5" t="s">
        <v>108</v>
      </c>
      <c r="BV501" s="5" t="s">
        <v>108</v>
      </c>
      <c r="BW501" s="5" t="s">
        <v>108</v>
      </c>
      <c r="BX501" s="5" t="s">
        <v>108</v>
      </c>
      <c r="BY501" s="5" t="s">
        <v>108</v>
      </c>
      <c r="BZ501" s="5" t="s">
        <v>108</v>
      </c>
      <c r="CA501" s="5" t="s">
        <v>108</v>
      </c>
      <c r="CB501" s="5" t="s">
        <v>108</v>
      </c>
      <c r="CC501" s="5" t="s">
        <v>108</v>
      </c>
      <c r="CD501" s="5" t="s">
        <v>108</v>
      </c>
      <c r="CE501" s="5" t="s">
        <v>108</v>
      </c>
      <c r="CF501" s="5" t="s">
        <v>108</v>
      </c>
      <c r="CG501" s="5" t="s">
        <v>108</v>
      </c>
      <c r="CH501" s="5" t="s">
        <v>108</v>
      </c>
      <c r="CI501" s="5" t="s">
        <v>108</v>
      </c>
      <c r="CJ501" s="5" t="s">
        <v>108</v>
      </c>
      <c r="CK501" s="5" t="s">
        <v>108</v>
      </c>
      <c r="CL501" s="5" t="s">
        <v>108</v>
      </c>
      <c r="CM501" s="5" t="s">
        <v>108</v>
      </c>
      <c r="CN501" s="5" t="s">
        <v>108</v>
      </c>
      <c r="CO501" s="5" t="s">
        <v>108</v>
      </c>
      <c r="CP501" s="5" t="s">
        <v>108</v>
      </c>
      <c r="CQ501" s="5" t="s">
        <v>108</v>
      </c>
      <c r="CR501" s="5" t="s">
        <v>108</v>
      </c>
      <c r="CS501" s="5" t="s">
        <v>4326</v>
      </c>
      <c r="CT501" s="5" t="s">
        <v>108</v>
      </c>
      <c r="CU501" s="5" t="s">
        <v>108</v>
      </c>
      <c r="CV501" s="5" t="s">
        <v>108</v>
      </c>
      <c r="CW501" s="5" t="s">
        <v>108</v>
      </c>
      <c r="CX501" s="5" t="s">
        <v>108</v>
      </c>
      <c r="CY501" s="13" t="s">
        <v>4327</v>
      </c>
      <c r="CZ501" s="6"/>
      <c r="DA501" s="6"/>
      <c r="DB501" s="6"/>
      <c r="DC501" s="6"/>
      <c r="DD501" s="6"/>
      <c r="DE501" s="6"/>
      <c r="DF501" s="6"/>
      <c r="DG501" s="6"/>
      <c r="DH501" s="6"/>
      <c r="DI501" s="6"/>
    </row>
    <row r="502">
      <c r="A502" s="6"/>
      <c r="B502" s="6"/>
      <c r="C502" s="6"/>
      <c r="D502" s="6"/>
      <c r="E502" s="6"/>
      <c r="F502" s="6"/>
      <c r="G502" s="6"/>
      <c r="H502" s="6"/>
      <c r="I502" s="6"/>
      <c r="J502" s="6"/>
      <c r="K502" s="6"/>
      <c r="L502" s="6"/>
      <c r="M502" s="6"/>
      <c r="N502" s="6"/>
      <c r="O502" s="26"/>
      <c r="P502" s="6"/>
      <c r="Q502" s="6"/>
      <c r="R502" s="6"/>
      <c r="S502" s="6"/>
      <c r="T502" s="6"/>
      <c r="U502" s="6"/>
      <c r="V502" s="6"/>
      <c r="W502" s="6"/>
      <c r="X502" s="6"/>
      <c r="Y502" s="6"/>
      <c r="Z502" s="6"/>
      <c r="AA502" s="6"/>
      <c r="AB502" s="6"/>
      <c r="AC502" s="6"/>
      <c r="AD502" s="6"/>
      <c r="AE502" s="6"/>
      <c r="AF502" s="6"/>
      <c r="AG502" s="6"/>
      <c r="AH502" s="6"/>
      <c r="AI502" s="28">
        <f t="shared" si="134"/>
        <v>0.3048</v>
      </c>
      <c r="AJ502" s="22">
        <v>1.0</v>
      </c>
      <c r="AK502" s="24">
        <f t="shared" si="135"/>
        <v>0.3333333333</v>
      </c>
      <c r="AL502" s="6"/>
      <c r="AM502" s="6"/>
      <c r="AN502" s="6"/>
      <c r="AO502" s="6"/>
      <c r="AP502" s="6"/>
      <c r="AQ502" s="6"/>
      <c r="AR502" s="6"/>
      <c r="AS502" s="6"/>
      <c r="AT502" s="6"/>
      <c r="AU502" s="6"/>
      <c r="AV502" s="6"/>
      <c r="AW502" s="6"/>
      <c r="AX502" s="6"/>
      <c r="AY502" s="6"/>
      <c r="AZ502" s="6"/>
      <c r="BA502" s="6"/>
      <c r="BB502" s="6"/>
      <c r="BC502" s="6"/>
      <c r="BD502" s="6"/>
      <c r="BE502" s="6"/>
      <c r="BF502" s="6"/>
      <c r="BG502" s="5" t="s">
        <v>108</v>
      </c>
      <c r="BH502" s="5"/>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row>
    <row r="503">
      <c r="A503" s="5" t="s">
        <v>103</v>
      </c>
      <c r="B503" s="5" t="s">
        <v>4328</v>
      </c>
      <c r="C503" s="5" t="s">
        <v>4329</v>
      </c>
      <c r="D503" s="5">
        <v>1445.0</v>
      </c>
      <c r="E503" s="5" t="s">
        <v>108</v>
      </c>
      <c r="F503" s="5">
        <v>1986.0</v>
      </c>
      <c r="G503" s="5" t="s">
        <v>316</v>
      </c>
      <c r="H503" s="5">
        <v>4.0</v>
      </c>
      <c r="I503" s="5" t="s">
        <v>217</v>
      </c>
      <c r="J503" s="5" t="s">
        <v>127</v>
      </c>
      <c r="K503" s="5" t="s">
        <v>202</v>
      </c>
      <c r="L503" s="5" t="s">
        <v>108</v>
      </c>
      <c r="M503" s="5" t="s">
        <v>3516</v>
      </c>
      <c r="N503" s="5">
        <v>2.0</v>
      </c>
      <c r="O503" s="26" t="s">
        <v>4330</v>
      </c>
      <c r="P503" s="5" t="s">
        <v>4331</v>
      </c>
      <c r="Q503" s="5" t="s">
        <v>4332</v>
      </c>
      <c r="R503" s="5" t="s">
        <v>4333</v>
      </c>
      <c r="S503" s="5" t="s">
        <v>108</v>
      </c>
      <c r="T503" s="5" t="s">
        <v>108</v>
      </c>
      <c r="U503" s="5" t="s">
        <v>108</v>
      </c>
      <c r="V503" s="6"/>
      <c r="W503" s="5" t="s">
        <v>108</v>
      </c>
      <c r="X503" s="5">
        <v>200.0</v>
      </c>
      <c r="Y503" s="5">
        <v>60.0</v>
      </c>
      <c r="Z503" s="5" t="s">
        <v>170</v>
      </c>
      <c r="AA503" s="5" t="s">
        <v>223</v>
      </c>
      <c r="AB503" s="5">
        <v>8.0</v>
      </c>
      <c r="AC503" s="5" t="s">
        <v>4334</v>
      </c>
      <c r="AD503" s="5" t="s">
        <v>108</v>
      </c>
      <c r="AE503" s="5" t="s">
        <v>108</v>
      </c>
      <c r="AF503" s="5" t="s">
        <v>108</v>
      </c>
      <c r="AG503" s="5" t="s">
        <v>108</v>
      </c>
      <c r="AH503" s="5">
        <v>10.0</v>
      </c>
      <c r="AI503" s="28">
        <f t="shared" si="134"/>
        <v>114.3</v>
      </c>
      <c r="AJ503" s="22">
        <f>75*5</f>
        <v>375</v>
      </c>
      <c r="AK503" s="24">
        <f t="shared" si="135"/>
        <v>125</v>
      </c>
      <c r="AL503" s="5" t="s">
        <v>108</v>
      </c>
      <c r="AM503" s="5">
        <v>1.0</v>
      </c>
      <c r="AN503" s="5" t="s">
        <v>108</v>
      </c>
      <c r="AO503" s="5" t="s">
        <v>108</v>
      </c>
      <c r="AP503" s="5" t="s">
        <v>108</v>
      </c>
      <c r="AQ503" s="5" t="s">
        <v>108</v>
      </c>
      <c r="AR503" s="5" t="s">
        <v>108</v>
      </c>
      <c r="AS503" s="5" t="s">
        <v>108</v>
      </c>
      <c r="AT503" s="5" t="s">
        <v>108</v>
      </c>
      <c r="AU503" s="5" t="s">
        <v>108</v>
      </c>
      <c r="AV503" s="5" t="s">
        <v>108</v>
      </c>
      <c r="AW503" s="5" t="s">
        <v>108</v>
      </c>
      <c r="AX503" s="5" t="s">
        <v>108</v>
      </c>
      <c r="AY503" s="5" t="s">
        <v>108</v>
      </c>
      <c r="AZ503" s="5" t="s">
        <v>108</v>
      </c>
      <c r="BA503" s="5" t="s">
        <v>108</v>
      </c>
      <c r="BB503" s="5" t="s">
        <v>108</v>
      </c>
      <c r="BC503" s="5" t="s">
        <v>108</v>
      </c>
      <c r="BD503" s="5" t="s">
        <v>108</v>
      </c>
      <c r="BE503" s="15" t="s">
        <v>108</v>
      </c>
      <c r="BF503" s="5" t="s">
        <v>108</v>
      </c>
      <c r="BG503" s="5" t="s">
        <v>108</v>
      </c>
      <c r="BH503" s="5" t="s">
        <v>108</v>
      </c>
      <c r="BI503" s="5" t="s">
        <v>108</v>
      </c>
      <c r="BJ503" s="5" t="s">
        <v>108</v>
      </c>
      <c r="BK503" s="5" t="s">
        <v>108</v>
      </c>
      <c r="BL503" s="5" t="s">
        <v>108</v>
      </c>
      <c r="BM503" s="5" t="s">
        <v>108</v>
      </c>
      <c r="BN503" s="5" t="s">
        <v>108</v>
      </c>
      <c r="BO503" s="5" t="s">
        <v>108</v>
      </c>
      <c r="BP503" s="5" t="s">
        <v>108</v>
      </c>
      <c r="BQ503" s="5" t="s">
        <v>108</v>
      </c>
      <c r="BR503" s="5" t="s">
        <v>108</v>
      </c>
      <c r="BS503" s="5" t="s">
        <v>108</v>
      </c>
      <c r="BT503" s="5" t="s">
        <v>108</v>
      </c>
      <c r="BU503" s="5" t="s">
        <v>108</v>
      </c>
      <c r="BV503" s="5" t="s">
        <v>108</v>
      </c>
      <c r="BW503" s="5" t="s">
        <v>108</v>
      </c>
      <c r="BX503" s="5" t="s">
        <v>108</v>
      </c>
      <c r="BY503" s="5" t="s">
        <v>108</v>
      </c>
      <c r="BZ503" s="5" t="s">
        <v>108</v>
      </c>
      <c r="CA503" s="5" t="s">
        <v>371</v>
      </c>
      <c r="CB503" s="5" t="s">
        <v>108</v>
      </c>
      <c r="CC503" s="5" t="s">
        <v>108</v>
      </c>
      <c r="CD503" s="5" t="s">
        <v>108</v>
      </c>
      <c r="CE503" s="5" t="s">
        <v>108</v>
      </c>
      <c r="CF503" s="5" t="s">
        <v>108</v>
      </c>
      <c r="CG503" s="5" t="s">
        <v>108</v>
      </c>
      <c r="CH503" s="5" t="s">
        <v>108</v>
      </c>
      <c r="CI503" s="5" t="s">
        <v>108</v>
      </c>
      <c r="CJ503" s="5" t="s">
        <v>108</v>
      </c>
      <c r="CK503" s="5" t="s">
        <v>108</v>
      </c>
      <c r="CL503" s="5" t="s">
        <v>108</v>
      </c>
      <c r="CM503" s="5" t="s">
        <v>108</v>
      </c>
      <c r="CN503" s="5" t="s">
        <v>108</v>
      </c>
      <c r="CO503" s="5" t="s">
        <v>108</v>
      </c>
      <c r="CP503" s="5" t="s">
        <v>108</v>
      </c>
      <c r="CQ503" s="5" t="s">
        <v>108</v>
      </c>
      <c r="CR503" s="5" t="s">
        <v>108</v>
      </c>
      <c r="CS503" s="5" t="s">
        <v>4335</v>
      </c>
      <c r="CT503" s="26" t="s">
        <v>4336</v>
      </c>
      <c r="CU503" s="5" t="s">
        <v>108</v>
      </c>
      <c r="CV503" s="5" t="s">
        <v>108</v>
      </c>
      <c r="CW503" s="5" t="s">
        <v>108</v>
      </c>
      <c r="CX503" s="5" t="s">
        <v>108</v>
      </c>
      <c r="CY503" s="13" t="s">
        <v>4337</v>
      </c>
      <c r="CZ503" s="6"/>
      <c r="DA503" s="6"/>
      <c r="DB503" s="6"/>
      <c r="DC503" s="6"/>
      <c r="DD503" s="6"/>
      <c r="DE503" s="6"/>
      <c r="DF503" s="6"/>
      <c r="DG503" s="6"/>
      <c r="DH503" s="6"/>
      <c r="DI503" s="6"/>
    </row>
    <row r="504">
      <c r="A504" s="5" t="s">
        <v>103</v>
      </c>
      <c r="B504" s="5" t="s">
        <v>4328</v>
      </c>
      <c r="C504" s="5" t="s">
        <v>4338</v>
      </c>
      <c r="D504" s="5">
        <v>19350.0</v>
      </c>
      <c r="E504" s="5" t="s">
        <v>4339</v>
      </c>
      <c r="F504" s="5">
        <v>2003.0</v>
      </c>
      <c r="G504" s="5" t="s">
        <v>200</v>
      </c>
      <c r="H504" s="5" t="s">
        <v>108</v>
      </c>
      <c r="I504" s="5" t="s">
        <v>153</v>
      </c>
      <c r="J504" s="5" t="s">
        <v>127</v>
      </c>
      <c r="K504" s="5" t="s">
        <v>628</v>
      </c>
      <c r="L504" s="5" t="s">
        <v>202</v>
      </c>
      <c r="M504" s="5" t="s">
        <v>2500</v>
      </c>
      <c r="N504" s="5" t="s">
        <v>108</v>
      </c>
      <c r="O504" s="26" t="s">
        <v>4340</v>
      </c>
      <c r="P504" s="5" t="s">
        <v>108</v>
      </c>
      <c r="Q504" s="5" t="s">
        <v>4338</v>
      </c>
      <c r="R504" s="5" t="s">
        <v>4341</v>
      </c>
      <c r="S504" s="5" t="s">
        <v>108</v>
      </c>
      <c r="T504" s="5" t="s">
        <v>108</v>
      </c>
      <c r="U504" s="5" t="s">
        <v>108</v>
      </c>
      <c r="V504" s="6"/>
      <c r="W504" s="5" t="s">
        <v>108</v>
      </c>
      <c r="X504" s="5">
        <v>2307.0</v>
      </c>
      <c r="Y504" s="5" t="s">
        <v>108</v>
      </c>
      <c r="Z504" s="5" t="s">
        <v>108</v>
      </c>
      <c r="AA504" s="5" t="s">
        <v>108</v>
      </c>
      <c r="AB504" s="5" t="s">
        <v>108</v>
      </c>
      <c r="AC504" s="5" t="s">
        <v>4342</v>
      </c>
      <c r="AD504" s="5" t="s">
        <v>4343</v>
      </c>
      <c r="AE504" s="5" t="s">
        <v>108</v>
      </c>
      <c r="AF504" s="5" t="s">
        <v>108</v>
      </c>
      <c r="AG504" s="5" t="s">
        <v>108</v>
      </c>
      <c r="AH504" s="5" t="s">
        <v>108</v>
      </c>
      <c r="AI504" s="15" t="s">
        <v>108</v>
      </c>
      <c r="AJ504" s="22" t="s">
        <v>108</v>
      </c>
      <c r="AK504" s="25" t="s">
        <v>108</v>
      </c>
      <c r="AL504" s="5" t="s">
        <v>108</v>
      </c>
      <c r="AM504" s="5" t="s">
        <v>108</v>
      </c>
      <c r="AN504" s="5" t="s">
        <v>108</v>
      </c>
      <c r="AO504" s="5" t="s">
        <v>108</v>
      </c>
      <c r="AP504" s="5" t="s">
        <v>108</v>
      </c>
      <c r="AQ504" s="5" t="s">
        <v>108</v>
      </c>
      <c r="AR504" s="5" t="s">
        <v>108</v>
      </c>
      <c r="AS504" s="5" t="s">
        <v>108</v>
      </c>
      <c r="AT504" s="5" t="s">
        <v>108</v>
      </c>
      <c r="AU504" s="5" t="s">
        <v>108</v>
      </c>
      <c r="AV504" s="5" t="s">
        <v>108</v>
      </c>
      <c r="AW504" s="5" t="s">
        <v>289</v>
      </c>
      <c r="AX504" s="5" t="s">
        <v>108</v>
      </c>
      <c r="AY504" s="5" t="s">
        <v>108</v>
      </c>
      <c r="AZ504" s="5" t="s">
        <v>108</v>
      </c>
      <c r="BA504" s="5" t="s">
        <v>108</v>
      </c>
      <c r="BB504" s="5" t="s">
        <v>108</v>
      </c>
      <c r="BC504" s="5" t="s">
        <v>108</v>
      </c>
      <c r="BD504" s="5" t="s">
        <v>108</v>
      </c>
      <c r="BE504" s="15" t="s">
        <v>108</v>
      </c>
      <c r="BF504" s="5" t="s">
        <v>108</v>
      </c>
      <c r="BG504" s="5" t="s">
        <v>108</v>
      </c>
      <c r="BH504" s="5" t="s">
        <v>108</v>
      </c>
      <c r="BI504" s="5" t="s">
        <v>108</v>
      </c>
      <c r="BJ504" s="5" t="s">
        <v>108</v>
      </c>
      <c r="BK504" s="5" t="s">
        <v>108</v>
      </c>
      <c r="BL504" s="5" t="s">
        <v>108</v>
      </c>
      <c r="BM504" s="5" t="s">
        <v>108</v>
      </c>
      <c r="BN504" s="5" t="s">
        <v>108</v>
      </c>
      <c r="BO504" s="5" t="s">
        <v>108</v>
      </c>
      <c r="BP504" s="5" t="s">
        <v>108</v>
      </c>
      <c r="BQ504" s="5" t="s">
        <v>108</v>
      </c>
      <c r="BR504" s="5" t="s">
        <v>121</v>
      </c>
      <c r="BS504" s="5" t="s">
        <v>108</v>
      </c>
      <c r="BT504" s="5" t="s">
        <v>108</v>
      </c>
      <c r="BU504" s="5" t="s">
        <v>4344</v>
      </c>
      <c r="BV504" s="5" t="s">
        <v>108</v>
      </c>
      <c r="BW504" s="5" t="s">
        <v>108</v>
      </c>
      <c r="BX504" s="5" t="s">
        <v>108</v>
      </c>
      <c r="BY504" s="5" t="s">
        <v>108</v>
      </c>
      <c r="BZ504" s="5" t="s">
        <v>108</v>
      </c>
      <c r="CA504" s="5" t="s">
        <v>371</v>
      </c>
      <c r="CB504" s="5" t="s">
        <v>108</v>
      </c>
      <c r="CC504" s="5" t="s">
        <v>108</v>
      </c>
      <c r="CD504" s="5" t="s">
        <v>108</v>
      </c>
      <c r="CE504" s="5" t="s">
        <v>108</v>
      </c>
      <c r="CF504" s="5" t="s">
        <v>108</v>
      </c>
      <c r="CG504" s="5" t="s">
        <v>108</v>
      </c>
      <c r="CH504" s="5" t="s">
        <v>108</v>
      </c>
      <c r="CI504" s="5" t="s">
        <v>108</v>
      </c>
      <c r="CJ504" s="5" t="s">
        <v>108</v>
      </c>
      <c r="CK504" s="5" t="s">
        <v>108</v>
      </c>
      <c r="CL504" s="5" t="s">
        <v>108</v>
      </c>
      <c r="CM504" s="5" t="s">
        <v>108</v>
      </c>
      <c r="CN504" s="5" t="s">
        <v>108</v>
      </c>
      <c r="CO504" s="5" t="s">
        <v>108</v>
      </c>
      <c r="CP504" s="5" t="s">
        <v>108</v>
      </c>
      <c r="CQ504" s="5" t="s">
        <v>108</v>
      </c>
      <c r="CR504" s="5" t="s">
        <v>108</v>
      </c>
      <c r="CS504" s="5" t="s">
        <v>4345</v>
      </c>
      <c r="CT504" s="26" t="s">
        <v>4346</v>
      </c>
      <c r="CU504" s="5" t="s">
        <v>108</v>
      </c>
      <c r="CV504" s="5" t="s">
        <v>108</v>
      </c>
      <c r="CW504" s="5" t="s">
        <v>108</v>
      </c>
      <c r="CX504" s="5" t="s">
        <v>108</v>
      </c>
      <c r="CY504" s="13" t="s">
        <v>4347</v>
      </c>
      <c r="CZ504" s="6"/>
      <c r="DA504" s="6"/>
      <c r="DB504" s="6"/>
      <c r="DC504" s="6"/>
      <c r="DD504" s="6"/>
      <c r="DE504" s="6"/>
      <c r="DF504" s="6"/>
      <c r="DG504" s="6"/>
      <c r="DH504" s="6"/>
      <c r="DI504" s="6"/>
    </row>
    <row r="505">
      <c r="A505" s="5" t="s">
        <v>103</v>
      </c>
      <c r="B505" s="5" t="s">
        <v>4328</v>
      </c>
      <c r="C505" s="5" t="s">
        <v>4338</v>
      </c>
      <c r="D505" s="5">
        <v>7884.0</v>
      </c>
      <c r="E505" s="5" t="s">
        <v>108</v>
      </c>
      <c r="F505" s="5">
        <v>2003.0</v>
      </c>
      <c r="G505" s="5" t="s">
        <v>497</v>
      </c>
      <c r="H505" s="5">
        <v>3.0</v>
      </c>
      <c r="I505" s="5" t="s">
        <v>139</v>
      </c>
      <c r="J505" s="5" t="s">
        <v>110</v>
      </c>
      <c r="K505" s="5" t="s">
        <v>111</v>
      </c>
      <c r="L505" s="5" t="s">
        <v>108</v>
      </c>
      <c r="M505" s="5" t="s">
        <v>218</v>
      </c>
      <c r="N505" s="5">
        <v>1.0</v>
      </c>
      <c r="O505" s="26" t="s">
        <v>4348</v>
      </c>
      <c r="P505" s="26" t="s">
        <v>4349</v>
      </c>
      <c r="Q505" s="5" t="s">
        <v>4338</v>
      </c>
      <c r="R505" s="5" t="s">
        <v>4341</v>
      </c>
      <c r="S505" s="5" t="s">
        <v>4350</v>
      </c>
      <c r="T505" s="5" t="s">
        <v>108</v>
      </c>
      <c r="U505" s="5" t="s">
        <v>108</v>
      </c>
      <c r="V505" s="6"/>
      <c r="W505" s="5" t="s">
        <v>108</v>
      </c>
      <c r="X505" s="5">
        <v>2100.0</v>
      </c>
      <c r="Y505" s="5" t="s">
        <v>274</v>
      </c>
      <c r="Z505" s="5" t="s">
        <v>170</v>
      </c>
      <c r="AA505" s="5" t="s">
        <v>144</v>
      </c>
      <c r="AB505" s="5">
        <v>58.0</v>
      </c>
      <c r="AC505" s="5" t="s">
        <v>4351</v>
      </c>
      <c r="AD505" s="5" t="s">
        <v>406</v>
      </c>
      <c r="AE505" s="5" t="s">
        <v>108</v>
      </c>
      <c r="AF505" s="5" t="s">
        <v>108</v>
      </c>
      <c r="AG505" s="5" t="s">
        <v>108</v>
      </c>
      <c r="AH505" s="5" t="s">
        <v>108</v>
      </c>
      <c r="AI505" s="28">
        <f>CONVERT(AJ505, "ft", "m")</f>
        <v>11.43</v>
      </c>
      <c r="AJ505" s="22">
        <f>12.5*3</f>
        <v>37.5</v>
      </c>
      <c r="AK505" s="24">
        <f>CONVERT(AJ505, "ft", "yd")</f>
        <v>12.5</v>
      </c>
      <c r="AL505" s="5" t="s">
        <v>108</v>
      </c>
      <c r="AM505" s="5">
        <v>1.0</v>
      </c>
      <c r="AN505" s="5">
        <v>6.5</v>
      </c>
      <c r="AO505" s="5" t="s">
        <v>108</v>
      </c>
      <c r="AP505" s="5" t="s">
        <v>108</v>
      </c>
      <c r="AQ505" s="5" t="s">
        <v>108</v>
      </c>
      <c r="AR505" s="5" t="s">
        <v>108</v>
      </c>
      <c r="AS505" s="5" t="s">
        <v>108</v>
      </c>
      <c r="AT505" s="5" t="s">
        <v>108</v>
      </c>
      <c r="AU505" s="5" t="s">
        <v>108</v>
      </c>
      <c r="AV505" s="5" t="s">
        <v>108</v>
      </c>
      <c r="AW505" s="5" t="s">
        <v>561</v>
      </c>
      <c r="AX505" s="5" t="s">
        <v>235</v>
      </c>
      <c r="AY505" s="5" t="s">
        <v>108</v>
      </c>
      <c r="AZ505" s="5" t="s">
        <v>108</v>
      </c>
      <c r="BA505" s="5" t="s">
        <v>108</v>
      </c>
      <c r="BB505" s="5" t="s">
        <v>108</v>
      </c>
      <c r="BC505" s="5" t="s">
        <v>108</v>
      </c>
      <c r="BD505" s="5" t="s">
        <v>108</v>
      </c>
      <c r="BE505" s="15" t="s">
        <v>108</v>
      </c>
      <c r="BF505" s="5" t="s">
        <v>108</v>
      </c>
      <c r="BG505" s="5" t="s">
        <v>108</v>
      </c>
      <c r="BH505" s="5" t="s">
        <v>108</v>
      </c>
      <c r="BI505" s="5" t="s">
        <v>108</v>
      </c>
      <c r="BJ505" s="5" t="s">
        <v>108</v>
      </c>
      <c r="BK505" s="5" t="s">
        <v>108</v>
      </c>
      <c r="BL505" s="5" t="s">
        <v>108</v>
      </c>
      <c r="BM505" s="5" t="s">
        <v>108</v>
      </c>
      <c r="BN505" s="5" t="s">
        <v>108</v>
      </c>
      <c r="BO505" s="5" t="s">
        <v>321</v>
      </c>
      <c r="BP505" s="5" t="s">
        <v>2407</v>
      </c>
      <c r="BQ505" s="5" t="s">
        <v>108</v>
      </c>
      <c r="BR505" s="5" t="s">
        <v>108</v>
      </c>
      <c r="BS505" s="5" t="s">
        <v>994</v>
      </c>
      <c r="BT505" s="5" t="s">
        <v>108</v>
      </c>
      <c r="BU505" s="5" t="s">
        <v>4352</v>
      </c>
      <c r="BV505" s="5" t="s">
        <v>108</v>
      </c>
      <c r="BW505" s="5" t="s">
        <v>108</v>
      </c>
      <c r="BX505" s="5" t="s">
        <v>122</v>
      </c>
      <c r="BY505" s="5" t="s">
        <v>108</v>
      </c>
      <c r="BZ505" s="5" t="s">
        <v>108</v>
      </c>
      <c r="CA505" s="5" t="s">
        <v>108</v>
      </c>
      <c r="CB505" s="5" t="s">
        <v>108</v>
      </c>
      <c r="CC505" s="5" t="s">
        <v>108</v>
      </c>
      <c r="CD505" s="5" t="s">
        <v>108</v>
      </c>
      <c r="CE505" s="5" t="s">
        <v>108</v>
      </c>
      <c r="CF505" s="5" t="s">
        <v>108</v>
      </c>
      <c r="CG505" s="5" t="s">
        <v>108</v>
      </c>
      <c r="CH505" s="5" t="s">
        <v>108</v>
      </c>
      <c r="CI505" s="5" t="s">
        <v>108</v>
      </c>
      <c r="CJ505" s="5" t="s">
        <v>108</v>
      </c>
      <c r="CK505" s="5" t="s">
        <v>108</v>
      </c>
      <c r="CL505" s="5" t="s">
        <v>108</v>
      </c>
      <c r="CM505" s="5" t="s">
        <v>108</v>
      </c>
      <c r="CN505" s="5" t="s">
        <v>108</v>
      </c>
      <c r="CO505" s="5" t="s">
        <v>108</v>
      </c>
      <c r="CP505" s="5" t="s">
        <v>108</v>
      </c>
      <c r="CQ505" s="5" t="s">
        <v>108</v>
      </c>
      <c r="CR505" s="5" t="s">
        <v>108</v>
      </c>
      <c r="CS505" s="5" t="s">
        <v>4353</v>
      </c>
      <c r="CT505" s="26" t="s">
        <v>4354</v>
      </c>
      <c r="CU505" s="5" t="s">
        <v>108</v>
      </c>
      <c r="CV505" s="5" t="s">
        <v>108</v>
      </c>
      <c r="CW505" s="5" t="s">
        <v>108</v>
      </c>
      <c r="CX505" s="5" t="s">
        <v>108</v>
      </c>
      <c r="CY505" s="13" t="s">
        <v>4355</v>
      </c>
      <c r="CZ505" s="6"/>
      <c r="DA505" s="6"/>
      <c r="DB505" s="6"/>
      <c r="DC505" s="6"/>
      <c r="DD505" s="6"/>
      <c r="DE505" s="6"/>
      <c r="DF505" s="6"/>
      <c r="DG505" s="6"/>
      <c r="DH505" s="6"/>
      <c r="DI505" s="6"/>
    </row>
    <row r="506">
      <c r="A506" s="5" t="s">
        <v>103</v>
      </c>
      <c r="B506" s="5" t="s">
        <v>4328</v>
      </c>
      <c r="C506" s="5" t="s">
        <v>4356</v>
      </c>
      <c r="D506" s="5">
        <v>1098.0</v>
      </c>
      <c r="E506" s="5" t="s">
        <v>108</v>
      </c>
      <c r="F506" s="5">
        <v>1999.0</v>
      </c>
      <c r="G506" s="5" t="s">
        <v>200</v>
      </c>
      <c r="H506" s="5" t="s">
        <v>108</v>
      </c>
      <c r="I506" s="5" t="s">
        <v>153</v>
      </c>
      <c r="J506" s="5" t="s">
        <v>110</v>
      </c>
      <c r="K506" s="5" t="s">
        <v>111</v>
      </c>
      <c r="L506" s="5" t="s">
        <v>108</v>
      </c>
      <c r="M506" s="5" t="s">
        <v>1082</v>
      </c>
      <c r="N506" s="5">
        <v>5.0</v>
      </c>
      <c r="O506" s="26" t="s">
        <v>4357</v>
      </c>
      <c r="P506" s="5" t="s">
        <v>4358</v>
      </c>
      <c r="Q506" s="5" t="s">
        <v>4359</v>
      </c>
      <c r="R506" s="5" t="s">
        <v>108</v>
      </c>
      <c r="S506" s="5" t="s">
        <v>4358</v>
      </c>
      <c r="T506" s="5">
        <v>45.082828</v>
      </c>
      <c r="U506" s="5">
        <v>-101.125213</v>
      </c>
      <c r="V506" s="6"/>
      <c r="W506" s="5">
        <v>2370.0</v>
      </c>
      <c r="X506" s="5" t="s">
        <v>108</v>
      </c>
      <c r="Y506" s="5" t="s">
        <v>108</v>
      </c>
      <c r="Z506" s="5" t="s">
        <v>108</v>
      </c>
      <c r="AA506" s="5" t="s">
        <v>108</v>
      </c>
      <c r="AB506" s="5" t="s">
        <v>108</v>
      </c>
      <c r="AC506" s="5" t="s">
        <v>4360</v>
      </c>
      <c r="AD506" s="5" t="s">
        <v>4361</v>
      </c>
      <c r="AE506" s="5" t="s">
        <v>108</v>
      </c>
      <c r="AF506" s="5" t="s">
        <v>108</v>
      </c>
      <c r="AG506" s="5" t="s">
        <v>108</v>
      </c>
      <c r="AH506" s="5" t="s">
        <v>108</v>
      </c>
      <c r="AI506" s="5" t="s">
        <v>108</v>
      </c>
      <c r="AJ506" s="5" t="s">
        <v>108</v>
      </c>
      <c r="AK506" s="5" t="s">
        <v>108</v>
      </c>
      <c r="AL506" s="5" t="s">
        <v>108</v>
      </c>
      <c r="AM506" s="5">
        <v>1.0</v>
      </c>
      <c r="AN506" s="5" t="s">
        <v>108</v>
      </c>
      <c r="AO506" s="5" t="s">
        <v>108</v>
      </c>
      <c r="AP506" s="5" t="s">
        <v>108</v>
      </c>
      <c r="AQ506" s="5" t="s">
        <v>108</v>
      </c>
      <c r="AR506" s="5" t="s">
        <v>108</v>
      </c>
      <c r="AS506" s="5" t="s">
        <v>108</v>
      </c>
      <c r="AT506" s="5" t="s">
        <v>108</v>
      </c>
      <c r="AU506" s="5" t="s">
        <v>108</v>
      </c>
      <c r="AV506" s="5" t="s">
        <v>108</v>
      </c>
      <c r="AW506" s="5" t="s">
        <v>108</v>
      </c>
      <c r="AX506" s="5" t="s">
        <v>108</v>
      </c>
      <c r="AY506" s="5" t="s">
        <v>108</v>
      </c>
      <c r="AZ506" s="5" t="s">
        <v>108</v>
      </c>
      <c r="BA506" s="5" t="s">
        <v>108</v>
      </c>
      <c r="BB506" s="5" t="s">
        <v>108</v>
      </c>
      <c r="BC506" s="5" t="s">
        <v>108</v>
      </c>
      <c r="BD506" s="5" t="s">
        <v>108</v>
      </c>
      <c r="BE506" s="15" t="s">
        <v>108</v>
      </c>
      <c r="BF506" s="5" t="s">
        <v>108</v>
      </c>
      <c r="BG506" s="5" t="s">
        <v>108</v>
      </c>
      <c r="BH506" s="5" t="s">
        <v>108</v>
      </c>
      <c r="BI506" s="5" t="s">
        <v>108</v>
      </c>
      <c r="BJ506" s="5" t="s">
        <v>108</v>
      </c>
      <c r="BK506" s="5" t="s">
        <v>108</v>
      </c>
      <c r="BL506" s="5" t="s">
        <v>108</v>
      </c>
      <c r="BM506" s="5" t="s">
        <v>108</v>
      </c>
      <c r="BN506" s="5" t="s">
        <v>108</v>
      </c>
      <c r="BO506" s="5" t="s">
        <v>108</v>
      </c>
      <c r="BP506" s="5" t="s">
        <v>108</v>
      </c>
      <c r="BQ506" s="5" t="s">
        <v>108</v>
      </c>
      <c r="BR506" s="5" t="s">
        <v>108</v>
      </c>
      <c r="BS506" s="5" t="s">
        <v>765</v>
      </c>
      <c r="BT506" s="5" t="s">
        <v>108</v>
      </c>
      <c r="BU506" s="5" t="s">
        <v>4362</v>
      </c>
      <c r="BV506" s="5" t="s">
        <v>108</v>
      </c>
      <c r="BW506" s="5" t="s">
        <v>4363</v>
      </c>
      <c r="BX506" s="5" t="s">
        <v>108</v>
      </c>
      <c r="BY506" s="5" t="s">
        <v>108</v>
      </c>
      <c r="BZ506" s="5" t="s">
        <v>108</v>
      </c>
      <c r="CA506" s="5" t="s">
        <v>108</v>
      </c>
      <c r="CB506" s="5" t="s">
        <v>108</v>
      </c>
      <c r="CC506" s="5" t="s">
        <v>108</v>
      </c>
      <c r="CD506" s="5" t="s">
        <v>108</v>
      </c>
      <c r="CE506" s="5" t="s">
        <v>108</v>
      </c>
      <c r="CF506" s="5" t="s">
        <v>108</v>
      </c>
      <c r="CG506" s="5" t="s">
        <v>108</v>
      </c>
      <c r="CH506" s="5" t="s">
        <v>108</v>
      </c>
      <c r="CI506" s="5" t="s">
        <v>108</v>
      </c>
      <c r="CJ506" s="5" t="s">
        <v>108</v>
      </c>
      <c r="CK506" s="5" t="s">
        <v>108</v>
      </c>
      <c r="CL506" s="5" t="s">
        <v>108</v>
      </c>
      <c r="CM506" s="5" t="s">
        <v>108</v>
      </c>
      <c r="CN506" s="5" t="s">
        <v>108</v>
      </c>
      <c r="CO506" s="5" t="s">
        <v>108</v>
      </c>
      <c r="CP506" s="5" t="s">
        <v>108</v>
      </c>
      <c r="CQ506" s="5" t="s">
        <v>108</v>
      </c>
      <c r="CR506" s="5" t="s">
        <v>108</v>
      </c>
      <c r="CS506" s="5" t="s">
        <v>108</v>
      </c>
      <c r="CT506" s="5" t="s">
        <v>108</v>
      </c>
      <c r="CU506" s="5" t="s">
        <v>121</v>
      </c>
      <c r="CV506" s="5" t="s">
        <v>108</v>
      </c>
      <c r="CW506" s="5" t="s">
        <v>108</v>
      </c>
      <c r="CX506" s="5" t="s">
        <v>108</v>
      </c>
      <c r="CY506" s="13" t="s">
        <v>4364</v>
      </c>
      <c r="CZ506" s="6"/>
      <c r="DA506" s="6"/>
      <c r="DB506" s="6"/>
      <c r="DC506" s="6"/>
      <c r="DD506" s="6"/>
      <c r="DE506" s="6"/>
      <c r="DF506" s="6"/>
      <c r="DG506" s="6"/>
      <c r="DH506" s="6"/>
      <c r="DI506" s="6"/>
    </row>
    <row r="507">
      <c r="A507" s="5" t="s">
        <v>103</v>
      </c>
      <c r="B507" s="5" t="s">
        <v>4328</v>
      </c>
      <c r="C507" s="5" t="s">
        <v>4356</v>
      </c>
      <c r="D507" s="5">
        <v>1098.0</v>
      </c>
      <c r="E507" s="5" t="s">
        <v>108</v>
      </c>
      <c r="F507" s="5">
        <v>1999.0</v>
      </c>
      <c r="G507" s="5" t="s">
        <v>200</v>
      </c>
      <c r="H507" s="5" t="s">
        <v>108</v>
      </c>
      <c r="I507" s="5" t="s">
        <v>153</v>
      </c>
      <c r="J507" s="5" t="s">
        <v>110</v>
      </c>
      <c r="K507" s="5" t="s">
        <v>111</v>
      </c>
      <c r="L507" s="5" t="s">
        <v>108</v>
      </c>
      <c r="M507" s="5" t="s">
        <v>108</v>
      </c>
      <c r="N507" s="5">
        <v>1.0</v>
      </c>
      <c r="O507" s="26" t="s">
        <v>4365</v>
      </c>
      <c r="P507" s="5" t="s">
        <v>108</v>
      </c>
      <c r="Q507" s="5" t="s">
        <v>4366</v>
      </c>
      <c r="R507" s="5" t="s">
        <v>108</v>
      </c>
      <c r="S507" s="5" t="s">
        <v>108</v>
      </c>
      <c r="T507" s="5" t="s">
        <v>108</v>
      </c>
      <c r="U507" s="5" t="s">
        <v>108</v>
      </c>
      <c r="V507" s="6"/>
      <c r="W507" s="5" t="s">
        <v>108</v>
      </c>
      <c r="X507" s="5" t="s">
        <v>108</v>
      </c>
      <c r="Y507" s="5" t="s">
        <v>108</v>
      </c>
      <c r="Z507" s="5" t="s">
        <v>108</v>
      </c>
      <c r="AA507" s="5" t="s">
        <v>108</v>
      </c>
      <c r="AB507" s="5" t="s">
        <v>108</v>
      </c>
      <c r="AC507" s="5" t="s">
        <v>4360</v>
      </c>
      <c r="AD507" s="5" t="s">
        <v>108</v>
      </c>
      <c r="AE507" s="5" t="s">
        <v>108</v>
      </c>
      <c r="AF507" s="5" t="s">
        <v>108</v>
      </c>
      <c r="AG507" s="5" t="s">
        <v>108</v>
      </c>
      <c r="AH507" s="5" t="s">
        <v>108</v>
      </c>
      <c r="AI507" s="5" t="s">
        <v>108</v>
      </c>
      <c r="AJ507" s="5" t="s">
        <v>108</v>
      </c>
      <c r="AK507" s="5" t="s">
        <v>108</v>
      </c>
      <c r="AL507" s="5" t="s">
        <v>108</v>
      </c>
      <c r="AM507" s="5">
        <v>1.0</v>
      </c>
      <c r="AN507" s="5" t="s">
        <v>108</v>
      </c>
      <c r="AO507" s="5" t="s">
        <v>108</v>
      </c>
      <c r="AP507" s="5" t="s">
        <v>108</v>
      </c>
      <c r="AQ507" s="5" t="s">
        <v>108</v>
      </c>
      <c r="AR507" s="5" t="s">
        <v>108</v>
      </c>
      <c r="AS507" s="5" t="s">
        <v>108</v>
      </c>
      <c r="AT507" s="5" t="s">
        <v>108</v>
      </c>
      <c r="AU507" s="5" t="s">
        <v>108</v>
      </c>
      <c r="AV507" s="5" t="s">
        <v>108</v>
      </c>
      <c r="AW507" s="5" t="s">
        <v>108</v>
      </c>
      <c r="AX507" s="5" t="s">
        <v>108</v>
      </c>
      <c r="AY507" s="5" t="s">
        <v>108</v>
      </c>
      <c r="AZ507" s="5" t="s">
        <v>108</v>
      </c>
      <c r="BA507" s="5" t="s">
        <v>108</v>
      </c>
      <c r="BB507" s="5" t="s">
        <v>108</v>
      </c>
      <c r="BC507" s="5" t="s">
        <v>108</v>
      </c>
      <c r="BD507" s="5" t="s">
        <v>108</v>
      </c>
      <c r="BE507" s="15" t="s">
        <v>108</v>
      </c>
      <c r="BF507" s="5" t="s">
        <v>108</v>
      </c>
      <c r="BG507" s="5" t="s">
        <v>108</v>
      </c>
      <c r="BH507" s="5" t="s">
        <v>108</v>
      </c>
      <c r="BI507" s="5" t="s">
        <v>108</v>
      </c>
      <c r="BJ507" s="5" t="s">
        <v>108</v>
      </c>
      <c r="BK507" s="5" t="s">
        <v>108</v>
      </c>
      <c r="BL507" s="5" t="s">
        <v>108</v>
      </c>
      <c r="BM507" s="5" t="s">
        <v>108</v>
      </c>
      <c r="BN507" s="5" t="s">
        <v>108</v>
      </c>
      <c r="BO507" s="5" t="s">
        <v>108</v>
      </c>
      <c r="BP507" s="5" t="s">
        <v>108</v>
      </c>
      <c r="BQ507" s="5" t="s">
        <v>108</v>
      </c>
      <c r="BR507" s="5" t="s">
        <v>108</v>
      </c>
      <c r="BS507" s="5" t="s">
        <v>4367</v>
      </c>
      <c r="BT507" s="5" t="s">
        <v>108</v>
      </c>
      <c r="BU507" s="5" t="s">
        <v>4368</v>
      </c>
      <c r="BV507" s="5" t="s">
        <v>108</v>
      </c>
      <c r="BW507" s="5" t="s">
        <v>108</v>
      </c>
      <c r="BX507" s="5" t="s">
        <v>108</v>
      </c>
      <c r="BY507" s="5" t="s">
        <v>108</v>
      </c>
      <c r="BZ507" s="5" t="s">
        <v>108</v>
      </c>
      <c r="CA507" s="5" t="s">
        <v>108</v>
      </c>
      <c r="CB507" s="5" t="s">
        <v>108</v>
      </c>
      <c r="CC507" s="5" t="s">
        <v>108</v>
      </c>
      <c r="CD507" s="5" t="s">
        <v>108</v>
      </c>
      <c r="CE507" s="5" t="s">
        <v>108</v>
      </c>
      <c r="CF507" s="5" t="s">
        <v>108</v>
      </c>
      <c r="CG507" s="5" t="s">
        <v>108</v>
      </c>
      <c r="CH507" s="5" t="s">
        <v>108</v>
      </c>
      <c r="CI507" s="5" t="s">
        <v>108</v>
      </c>
      <c r="CJ507" s="5" t="s">
        <v>108</v>
      </c>
      <c r="CK507" s="5" t="s">
        <v>108</v>
      </c>
      <c r="CL507" s="5" t="s">
        <v>108</v>
      </c>
      <c r="CM507" s="5" t="s">
        <v>108</v>
      </c>
      <c r="CN507" s="5" t="s">
        <v>108</v>
      </c>
      <c r="CO507" s="5" t="s">
        <v>108</v>
      </c>
      <c r="CP507" s="5" t="s">
        <v>108</v>
      </c>
      <c r="CQ507" s="5" t="s">
        <v>108</v>
      </c>
      <c r="CR507" s="5" t="s">
        <v>108</v>
      </c>
      <c r="CS507" s="5" t="s">
        <v>4369</v>
      </c>
      <c r="CT507" s="5" t="s">
        <v>108</v>
      </c>
      <c r="CU507" s="5" t="s">
        <v>108</v>
      </c>
      <c r="CV507" s="5" t="s">
        <v>108</v>
      </c>
      <c r="CW507" s="5" t="s">
        <v>108</v>
      </c>
      <c r="CX507" s="5" t="s">
        <v>108</v>
      </c>
      <c r="CY507" s="5" t="s">
        <v>4370</v>
      </c>
      <c r="CZ507" s="6"/>
      <c r="DA507" s="6"/>
      <c r="DB507" s="6"/>
      <c r="DC507" s="6"/>
      <c r="DD507" s="6"/>
      <c r="DE507" s="6"/>
      <c r="DF507" s="6"/>
      <c r="DG507" s="6"/>
      <c r="DH507" s="6"/>
      <c r="DI507" s="6"/>
    </row>
    <row r="508">
      <c r="A508" s="5" t="s">
        <v>103</v>
      </c>
      <c r="B508" s="5" t="s">
        <v>4328</v>
      </c>
      <c r="C508" s="5" t="s">
        <v>4356</v>
      </c>
      <c r="D508" s="5">
        <v>1098.0</v>
      </c>
      <c r="E508" s="5" t="s">
        <v>108</v>
      </c>
      <c r="F508" s="5">
        <v>1999.0</v>
      </c>
      <c r="G508" s="5" t="s">
        <v>200</v>
      </c>
      <c r="H508" s="5" t="s">
        <v>108</v>
      </c>
      <c r="I508" s="5" t="s">
        <v>153</v>
      </c>
      <c r="J508" s="5" t="s">
        <v>110</v>
      </c>
      <c r="K508" s="5" t="s">
        <v>111</v>
      </c>
      <c r="L508" s="5" t="s">
        <v>108</v>
      </c>
      <c r="M508" s="5" t="s">
        <v>108</v>
      </c>
      <c r="N508" s="5">
        <v>1.0</v>
      </c>
      <c r="O508" s="26" t="s">
        <v>4371</v>
      </c>
      <c r="P508" s="5" t="s">
        <v>4358</v>
      </c>
      <c r="Q508" s="5" t="s">
        <v>4359</v>
      </c>
      <c r="R508" s="5" t="s">
        <v>108</v>
      </c>
      <c r="S508" s="5" t="s">
        <v>4358</v>
      </c>
      <c r="T508" s="5">
        <v>45.082828</v>
      </c>
      <c r="U508" s="5">
        <v>-101.125213</v>
      </c>
      <c r="V508" s="6"/>
      <c r="W508" s="5">
        <v>2370.0</v>
      </c>
      <c r="X508" s="5" t="s">
        <v>108</v>
      </c>
      <c r="Y508" s="5" t="s">
        <v>108</v>
      </c>
      <c r="Z508" s="5" t="s">
        <v>108</v>
      </c>
      <c r="AA508" s="5" t="s">
        <v>108</v>
      </c>
      <c r="AB508" s="5" t="s">
        <v>108</v>
      </c>
      <c r="AC508" s="5" t="s">
        <v>108</v>
      </c>
      <c r="AD508" s="5" t="s">
        <v>108</v>
      </c>
      <c r="AE508" s="5" t="s">
        <v>108</v>
      </c>
      <c r="AF508" s="5" t="s">
        <v>108</v>
      </c>
      <c r="AG508" s="5" t="s">
        <v>108</v>
      </c>
      <c r="AH508" s="5" t="s">
        <v>108</v>
      </c>
      <c r="AI508" s="5" t="s">
        <v>108</v>
      </c>
      <c r="AJ508" s="5" t="s">
        <v>108</v>
      </c>
      <c r="AK508" s="5" t="s">
        <v>108</v>
      </c>
      <c r="AL508" s="5" t="s">
        <v>108</v>
      </c>
      <c r="AM508" s="5">
        <v>2.0</v>
      </c>
      <c r="AN508" s="5" t="s">
        <v>108</v>
      </c>
      <c r="AO508" s="5" t="s">
        <v>108</v>
      </c>
      <c r="AP508" s="5" t="s">
        <v>108</v>
      </c>
      <c r="AQ508" s="5" t="s">
        <v>108</v>
      </c>
      <c r="AR508" s="5" t="s">
        <v>108</v>
      </c>
      <c r="AS508" s="5" t="s">
        <v>108</v>
      </c>
      <c r="AT508" s="5" t="s">
        <v>108</v>
      </c>
      <c r="AU508" s="5" t="s">
        <v>108</v>
      </c>
      <c r="AV508" s="5" t="s">
        <v>108</v>
      </c>
      <c r="AW508" s="5" t="s">
        <v>108</v>
      </c>
      <c r="AX508" s="5" t="s">
        <v>108</v>
      </c>
      <c r="AY508" s="5" t="s">
        <v>108</v>
      </c>
      <c r="AZ508" s="5" t="s">
        <v>108</v>
      </c>
      <c r="BA508" s="5" t="s">
        <v>108</v>
      </c>
      <c r="BB508" s="5" t="s">
        <v>108</v>
      </c>
      <c r="BC508" s="5" t="s">
        <v>108</v>
      </c>
      <c r="BD508" s="5" t="s">
        <v>108</v>
      </c>
      <c r="BE508" s="15" t="s">
        <v>108</v>
      </c>
      <c r="BF508" s="5" t="s">
        <v>108</v>
      </c>
      <c r="BG508" s="5" t="s">
        <v>108</v>
      </c>
      <c r="BH508" s="5" t="s">
        <v>108</v>
      </c>
      <c r="BI508" s="5" t="s">
        <v>108</v>
      </c>
      <c r="BJ508" s="5" t="s">
        <v>108</v>
      </c>
      <c r="BK508" s="5" t="s">
        <v>108</v>
      </c>
      <c r="BL508" s="5" t="s">
        <v>108</v>
      </c>
      <c r="BM508" s="5" t="s">
        <v>108</v>
      </c>
      <c r="BN508" s="5" t="s">
        <v>108</v>
      </c>
      <c r="BO508" s="5" t="s">
        <v>108</v>
      </c>
      <c r="BP508" s="5" t="s">
        <v>108</v>
      </c>
      <c r="BQ508" s="5" t="s">
        <v>108</v>
      </c>
      <c r="BR508" s="5" t="s">
        <v>108</v>
      </c>
      <c r="BS508" s="5" t="s">
        <v>4372</v>
      </c>
      <c r="BT508" s="5" t="s">
        <v>121</v>
      </c>
      <c r="BU508" s="5" t="s">
        <v>108</v>
      </c>
      <c r="BV508" s="5" t="s">
        <v>108</v>
      </c>
      <c r="BW508" s="5" t="s">
        <v>108</v>
      </c>
      <c r="BX508" s="5" t="s">
        <v>108</v>
      </c>
      <c r="BY508" s="5" t="s">
        <v>108</v>
      </c>
      <c r="BZ508" s="5" t="s">
        <v>108</v>
      </c>
      <c r="CA508" s="5" t="s">
        <v>108</v>
      </c>
      <c r="CB508" s="5" t="s">
        <v>108</v>
      </c>
      <c r="CC508" s="5" t="s">
        <v>108</v>
      </c>
      <c r="CD508" s="5" t="s">
        <v>108</v>
      </c>
      <c r="CE508" s="5" t="s">
        <v>108</v>
      </c>
      <c r="CF508" s="5" t="s">
        <v>108</v>
      </c>
      <c r="CG508" s="5" t="s">
        <v>108</v>
      </c>
      <c r="CH508" s="5" t="s">
        <v>108</v>
      </c>
      <c r="CI508" s="5" t="s">
        <v>108</v>
      </c>
      <c r="CJ508" s="5" t="s">
        <v>108</v>
      </c>
      <c r="CK508" s="5" t="s">
        <v>108</v>
      </c>
      <c r="CL508" s="5" t="s">
        <v>108</v>
      </c>
      <c r="CM508" s="5" t="s">
        <v>108</v>
      </c>
      <c r="CN508" s="5" t="s">
        <v>108</v>
      </c>
      <c r="CO508" s="5" t="s">
        <v>108</v>
      </c>
      <c r="CP508" s="5" t="s">
        <v>108</v>
      </c>
      <c r="CQ508" s="5" t="s">
        <v>108</v>
      </c>
      <c r="CR508" s="5" t="s">
        <v>108</v>
      </c>
      <c r="CS508" s="5" t="s">
        <v>108</v>
      </c>
      <c r="CT508" s="5" t="s">
        <v>108</v>
      </c>
      <c r="CU508" s="5" t="s">
        <v>108</v>
      </c>
      <c r="CV508" s="5" t="s">
        <v>108</v>
      </c>
      <c r="CW508" s="5" t="s">
        <v>108</v>
      </c>
      <c r="CX508" s="5" t="s">
        <v>108</v>
      </c>
      <c r="CY508" s="5" t="s">
        <v>4373</v>
      </c>
      <c r="CZ508" s="6"/>
      <c r="DA508" s="6"/>
      <c r="DB508" s="6"/>
      <c r="DC508" s="6"/>
      <c r="DD508" s="6"/>
      <c r="DE508" s="6"/>
      <c r="DF508" s="6"/>
      <c r="DG508" s="6"/>
      <c r="DH508" s="6"/>
      <c r="DI508" s="6"/>
    </row>
    <row r="509">
      <c r="A509" s="5" t="s">
        <v>103</v>
      </c>
      <c r="B509" s="5" t="s">
        <v>4328</v>
      </c>
      <c r="C509" s="5" t="s">
        <v>4356</v>
      </c>
      <c r="D509" s="5">
        <v>1098.0</v>
      </c>
      <c r="E509" s="5" t="s">
        <v>108</v>
      </c>
      <c r="F509" s="5">
        <v>1999.0</v>
      </c>
      <c r="G509" s="5" t="s">
        <v>200</v>
      </c>
      <c r="H509" s="5" t="s">
        <v>108</v>
      </c>
      <c r="I509" s="5" t="s">
        <v>153</v>
      </c>
      <c r="J509" s="5" t="s">
        <v>110</v>
      </c>
      <c r="K509" s="5" t="s">
        <v>111</v>
      </c>
      <c r="L509" s="5" t="s">
        <v>108</v>
      </c>
      <c r="M509" s="5" t="s">
        <v>108</v>
      </c>
      <c r="N509" s="5" t="s">
        <v>108</v>
      </c>
      <c r="O509" s="26" t="s">
        <v>4374</v>
      </c>
      <c r="P509" s="5" t="s">
        <v>108</v>
      </c>
      <c r="Q509" s="5" t="s">
        <v>108</v>
      </c>
      <c r="R509" s="5" t="s">
        <v>108</v>
      </c>
      <c r="S509" s="5" t="s">
        <v>108</v>
      </c>
      <c r="T509" s="5" t="s">
        <v>108</v>
      </c>
      <c r="U509" s="5" t="s">
        <v>108</v>
      </c>
      <c r="V509" s="6"/>
      <c r="W509" s="5" t="s">
        <v>108</v>
      </c>
      <c r="X509" s="5">
        <v>1907.0</v>
      </c>
      <c r="Y509" s="5" t="s">
        <v>108</v>
      </c>
      <c r="Z509" s="5" t="s">
        <v>108</v>
      </c>
      <c r="AA509" s="5" t="s">
        <v>108</v>
      </c>
      <c r="AB509" s="5" t="s">
        <v>108</v>
      </c>
      <c r="AC509" s="5" t="s">
        <v>4360</v>
      </c>
      <c r="AD509" s="5" t="s">
        <v>108</v>
      </c>
      <c r="AE509" s="5" t="s">
        <v>108</v>
      </c>
      <c r="AF509" s="5" t="s">
        <v>108</v>
      </c>
      <c r="AG509" s="5" t="s">
        <v>108</v>
      </c>
      <c r="AH509" s="5" t="s">
        <v>108</v>
      </c>
      <c r="AI509" s="5" t="s">
        <v>108</v>
      </c>
      <c r="AJ509" s="5" t="s">
        <v>108</v>
      </c>
      <c r="AK509" s="5" t="s">
        <v>108</v>
      </c>
      <c r="AL509" s="5" t="s">
        <v>108</v>
      </c>
      <c r="AM509" s="5">
        <v>1.0</v>
      </c>
      <c r="AN509" s="5" t="s">
        <v>108</v>
      </c>
      <c r="AO509" s="5" t="s">
        <v>108</v>
      </c>
      <c r="AP509" s="5" t="s">
        <v>108</v>
      </c>
      <c r="AQ509" s="5" t="s">
        <v>108</v>
      </c>
      <c r="AR509" s="5" t="s">
        <v>108</v>
      </c>
      <c r="AS509" s="5" t="s">
        <v>108</v>
      </c>
      <c r="AT509" s="5" t="s">
        <v>108</v>
      </c>
      <c r="AU509" s="5" t="s">
        <v>108</v>
      </c>
      <c r="AV509" s="5" t="s">
        <v>108</v>
      </c>
      <c r="AW509" s="5" t="s">
        <v>108</v>
      </c>
      <c r="AX509" s="5" t="s">
        <v>108</v>
      </c>
      <c r="AY509" s="5" t="s">
        <v>108</v>
      </c>
      <c r="AZ509" s="5" t="s">
        <v>108</v>
      </c>
      <c r="BA509" s="5" t="s">
        <v>108</v>
      </c>
      <c r="BB509" s="5" t="s">
        <v>108</v>
      </c>
      <c r="BC509" s="5" t="s">
        <v>108</v>
      </c>
      <c r="BD509" s="5" t="s">
        <v>108</v>
      </c>
      <c r="BE509" s="15" t="s">
        <v>108</v>
      </c>
      <c r="BF509" s="5" t="s">
        <v>108</v>
      </c>
      <c r="BG509" s="5" t="s">
        <v>108</v>
      </c>
      <c r="BH509" s="5" t="s">
        <v>108</v>
      </c>
      <c r="BI509" s="5" t="s">
        <v>108</v>
      </c>
      <c r="BJ509" s="5" t="s">
        <v>108</v>
      </c>
      <c r="BK509" s="5" t="s">
        <v>108</v>
      </c>
      <c r="BL509" s="5" t="s">
        <v>108</v>
      </c>
      <c r="BM509" s="5" t="s">
        <v>108</v>
      </c>
      <c r="BN509" s="5" t="s">
        <v>108</v>
      </c>
      <c r="BO509" s="5" t="s">
        <v>108</v>
      </c>
      <c r="BP509" s="5" t="s">
        <v>108</v>
      </c>
      <c r="BQ509" s="5" t="s">
        <v>108</v>
      </c>
      <c r="BR509" s="5" t="s">
        <v>108</v>
      </c>
      <c r="BS509" s="5" t="s">
        <v>765</v>
      </c>
      <c r="BT509" s="5" t="s">
        <v>108</v>
      </c>
      <c r="BU509" s="5" t="s">
        <v>4375</v>
      </c>
      <c r="BV509" s="5" t="s">
        <v>121</v>
      </c>
      <c r="BW509" s="5" t="s">
        <v>4376</v>
      </c>
      <c r="BX509" s="5" t="s">
        <v>108</v>
      </c>
      <c r="BY509" s="5" t="s">
        <v>108</v>
      </c>
      <c r="BZ509" s="5" t="s">
        <v>108</v>
      </c>
      <c r="CA509" s="5" t="s">
        <v>4377</v>
      </c>
      <c r="CB509" s="5" t="s">
        <v>108</v>
      </c>
      <c r="CC509" s="5" t="s">
        <v>108</v>
      </c>
      <c r="CD509" s="5" t="s">
        <v>108</v>
      </c>
      <c r="CE509" s="5" t="s">
        <v>108</v>
      </c>
      <c r="CF509" s="5" t="s">
        <v>108</v>
      </c>
      <c r="CG509" s="5" t="s">
        <v>108</v>
      </c>
      <c r="CH509" s="5" t="s">
        <v>108</v>
      </c>
      <c r="CI509" s="5" t="s">
        <v>108</v>
      </c>
      <c r="CJ509" s="5" t="s">
        <v>108</v>
      </c>
      <c r="CK509" s="5" t="s">
        <v>108</v>
      </c>
      <c r="CL509" s="5" t="s">
        <v>108</v>
      </c>
      <c r="CM509" s="5" t="s">
        <v>108</v>
      </c>
      <c r="CN509" s="5" t="s">
        <v>108</v>
      </c>
      <c r="CO509" s="5" t="s">
        <v>108</v>
      </c>
      <c r="CP509" s="5" t="s">
        <v>108</v>
      </c>
      <c r="CQ509" s="5" t="s">
        <v>108</v>
      </c>
      <c r="CR509" s="5" t="s">
        <v>108</v>
      </c>
      <c r="CS509" s="5" t="s">
        <v>108</v>
      </c>
      <c r="CT509" s="5" t="s">
        <v>108</v>
      </c>
      <c r="CU509" s="5" t="s">
        <v>108</v>
      </c>
      <c r="CV509" s="5" t="s">
        <v>108</v>
      </c>
      <c r="CW509" s="5" t="s">
        <v>108</v>
      </c>
      <c r="CX509" s="5" t="s">
        <v>108</v>
      </c>
      <c r="CY509" s="5" t="s">
        <v>4378</v>
      </c>
      <c r="CZ509" s="6"/>
      <c r="DA509" s="6"/>
      <c r="DB509" s="6"/>
      <c r="DC509" s="6"/>
      <c r="DD509" s="6"/>
      <c r="DE509" s="6"/>
      <c r="DF509" s="6"/>
      <c r="DG509" s="6"/>
      <c r="DH509" s="6"/>
      <c r="DI509" s="6"/>
    </row>
    <row r="510">
      <c r="A510" s="5" t="s">
        <v>103</v>
      </c>
      <c r="B510" s="5" t="s">
        <v>4328</v>
      </c>
      <c r="C510" s="5" t="s">
        <v>4356</v>
      </c>
      <c r="D510" s="5">
        <v>1098.0</v>
      </c>
      <c r="E510" s="5" t="s">
        <v>108</v>
      </c>
      <c r="F510" s="5">
        <v>1999.0</v>
      </c>
      <c r="G510" s="5" t="s">
        <v>200</v>
      </c>
      <c r="H510" s="5" t="s">
        <v>108</v>
      </c>
      <c r="I510" s="5" t="s">
        <v>153</v>
      </c>
      <c r="J510" s="5" t="s">
        <v>110</v>
      </c>
      <c r="K510" s="5" t="s">
        <v>111</v>
      </c>
      <c r="L510" s="5" t="s">
        <v>2038</v>
      </c>
      <c r="M510" s="5" t="s">
        <v>108</v>
      </c>
      <c r="N510" s="5" t="s">
        <v>108</v>
      </c>
      <c r="O510" s="26" t="s">
        <v>4379</v>
      </c>
      <c r="P510" s="5" t="s">
        <v>108</v>
      </c>
      <c r="Q510" s="5" t="s">
        <v>4380</v>
      </c>
      <c r="R510" s="5" t="s">
        <v>108</v>
      </c>
      <c r="S510" s="5" t="s">
        <v>108</v>
      </c>
      <c r="T510" s="5" t="s">
        <v>108</v>
      </c>
      <c r="U510" s="5" t="s">
        <v>108</v>
      </c>
      <c r="V510" s="6"/>
      <c r="W510" s="5" t="s">
        <v>108</v>
      </c>
      <c r="X510" s="5" t="s">
        <v>108</v>
      </c>
      <c r="Y510" s="5" t="s">
        <v>108</v>
      </c>
      <c r="Z510" s="5" t="s">
        <v>108</v>
      </c>
      <c r="AA510" s="5" t="s">
        <v>108</v>
      </c>
      <c r="AB510" s="5" t="s">
        <v>108</v>
      </c>
      <c r="AC510" s="5" t="s">
        <v>108</v>
      </c>
      <c r="AD510" s="5" t="s">
        <v>108</v>
      </c>
      <c r="AE510" s="5" t="s">
        <v>108</v>
      </c>
      <c r="AF510" s="5" t="s">
        <v>108</v>
      </c>
      <c r="AG510" s="5" t="s">
        <v>108</v>
      </c>
      <c r="AH510" s="5" t="s">
        <v>108</v>
      </c>
      <c r="AI510" s="5" t="s">
        <v>108</v>
      </c>
      <c r="AJ510" s="5" t="s">
        <v>108</v>
      </c>
      <c r="AK510" s="5" t="s">
        <v>108</v>
      </c>
      <c r="AL510" s="5" t="s">
        <v>108</v>
      </c>
      <c r="AM510" s="5" t="s">
        <v>108</v>
      </c>
      <c r="AN510" s="5" t="s">
        <v>108</v>
      </c>
      <c r="AO510" s="5" t="s">
        <v>108</v>
      </c>
      <c r="AP510" s="5" t="s">
        <v>108</v>
      </c>
      <c r="AQ510" s="5" t="s">
        <v>108</v>
      </c>
      <c r="AR510" s="5" t="s">
        <v>108</v>
      </c>
      <c r="AS510" s="5" t="s">
        <v>108</v>
      </c>
      <c r="AT510" s="5" t="s">
        <v>108</v>
      </c>
      <c r="AU510" s="5" t="s">
        <v>108</v>
      </c>
      <c r="AV510" s="5" t="s">
        <v>108</v>
      </c>
      <c r="AW510" s="5" t="s">
        <v>108</v>
      </c>
      <c r="AX510" s="5" t="s">
        <v>108</v>
      </c>
      <c r="AY510" s="5" t="s">
        <v>108</v>
      </c>
      <c r="AZ510" s="5" t="s">
        <v>108</v>
      </c>
      <c r="BA510" s="5" t="s">
        <v>108</v>
      </c>
      <c r="BB510" s="5" t="s">
        <v>108</v>
      </c>
      <c r="BC510" s="5" t="s">
        <v>108</v>
      </c>
      <c r="BD510" s="5" t="s">
        <v>108</v>
      </c>
      <c r="BE510" s="15" t="s">
        <v>108</v>
      </c>
      <c r="BF510" s="5" t="s">
        <v>108</v>
      </c>
      <c r="BG510" s="5" t="s">
        <v>108</v>
      </c>
      <c r="BH510" s="5" t="s">
        <v>108</v>
      </c>
      <c r="BI510" s="5" t="s">
        <v>108</v>
      </c>
      <c r="BJ510" s="5" t="s">
        <v>108</v>
      </c>
      <c r="BK510" s="5" t="s">
        <v>108</v>
      </c>
      <c r="BL510" s="5" t="s">
        <v>108</v>
      </c>
      <c r="BM510" s="5" t="s">
        <v>108</v>
      </c>
      <c r="BN510" s="5" t="s">
        <v>108</v>
      </c>
      <c r="BO510" s="5" t="s">
        <v>108</v>
      </c>
      <c r="BP510" s="5" t="s">
        <v>108</v>
      </c>
      <c r="BQ510" s="5" t="s">
        <v>108</v>
      </c>
      <c r="BR510" s="5" t="s">
        <v>108</v>
      </c>
      <c r="BS510" s="5" t="s">
        <v>108</v>
      </c>
      <c r="BT510" s="5" t="s">
        <v>108</v>
      </c>
      <c r="BU510" s="5" t="s">
        <v>108</v>
      </c>
      <c r="BV510" s="5" t="s">
        <v>108</v>
      </c>
      <c r="BW510" s="5" t="s">
        <v>108</v>
      </c>
      <c r="BX510" s="5" t="s">
        <v>108</v>
      </c>
      <c r="BY510" s="5" t="s">
        <v>108</v>
      </c>
      <c r="BZ510" s="5" t="s">
        <v>108</v>
      </c>
      <c r="CA510" s="5" t="s">
        <v>108</v>
      </c>
      <c r="CB510" s="5" t="s">
        <v>108</v>
      </c>
      <c r="CC510" s="5" t="s">
        <v>108</v>
      </c>
      <c r="CD510" s="5" t="s">
        <v>108</v>
      </c>
      <c r="CE510" s="5" t="s">
        <v>108</v>
      </c>
      <c r="CF510" s="5" t="s">
        <v>108</v>
      </c>
      <c r="CG510" s="5" t="s">
        <v>108</v>
      </c>
      <c r="CH510" s="5" t="s">
        <v>108</v>
      </c>
      <c r="CI510" s="5" t="s">
        <v>108</v>
      </c>
      <c r="CJ510" s="5" t="s">
        <v>108</v>
      </c>
      <c r="CK510" s="5" t="s">
        <v>108</v>
      </c>
      <c r="CL510" s="5" t="s">
        <v>108</v>
      </c>
      <c r="CM510" s="5" t="s">
        <v>108</v>
      </c>
      <c r="CN510" s="5" t="s">
        <v>108</v>
      </c>
      <c r="CO510" s="5" t="s">
        <v>108</v>
      </c>
      <c r="CP510" s="5" t="s">
        <v>108</v>
      </c>
      <c r="CQ510" s="5" t="s">
        <v>108</v>
      </c>
      <c r="CR510" s="5" t="s">
        <v>108</v>
      </c>
      <c r="CS510" s="5" t="s">
        <v>108</v>
      </c>
      <c r="CT510" s="5" t="s">
        <v>108</v>
      </c>
      <c r="CU510" s="5" t="s">
        <v>108</v>
      </c>
      <c r="CV510" s="5" t="s">
        <v>108</v>
      </c>
      <c r="CW510" s="5" t="s">
        <v>108</v>
      </c>
      <c r="CX510" s="5" t="s">
        <v>108</v>
      </c>
      <c r="CY510" s="5" t="s">
        <v>4381</v>
      </c>
      <c r="CZ510" s="6"/>
      <c r="DA510" s="6"/>
      <c r="DB510" s="6"/>
      <c r="DC510" s="6"/>
      <c r="DD510" s="6"/>
      <c r="DE510" s="6"/>
      <c r="DF510" s="6"/>
      <c r="DG510" s="6"/>
      <c r="DH510" s="6"/>
      <c r="DI510" s="6"/>
    </row>
    <row r="511">
      <c r="A511" s="5" t="s">
        <v>103</v>
      </c>
      <c r="B511" s="5" t="s">
        <v>4328</v>
      </c>
      <c r="C511" s="5" t="s">
        <v>4382</v>
      </c>
      <c r="D511" s="5">
        <v>29455.0</v>
      </c>
      <c r="E511" s="5" t="s">
        <v>4383</v>
      </c>
      <c r="F511" s="5">
        <v>2006.0</v>
      </c>
      <c r="G511" s="5" t="s">
        <v>244</v>
      </c>
      <c r="H511" s="5">
        <v>16.0</v>
      </c>
      <c r="I511" s="5" t="s">
        <v>139</v>
      </c>
      <c r="J511" s="5" t="s">
        <v>110</v>
      </c>
      <c r="K511" s="5" t="s">
        <v>111</v>
      </c>
      <c r="L511" s="5" t="s">
        <v>108</v>
      </c>
      <c r="M511" s="5" t="s">
        <v>228</v>
      </c>
      <c r="N511" s="5">
        <v>1.0</v>
      </c>
      <c r="O511" s="26" t="s">
        <v>4384</v>
      </c>
      <c r="P511" s="5" t="s">
        <v>4385</v>
      </c>
      <c r="Q511" s="5" t="s">
        <v>4382</v>
      </c>
      <c r="R511" s="5" t="s">
        <v>4386</v>
      </c>
      <c r="S511" s="5" t="s">
        <v>108</v>
      </c>
      <c r="T511" s="5">
        <v>43.377031</v>
      </c>
      <c r="U511" s="5">
        <v>-99.187131</v>
      </c>
      <c r="V511" s="6"/>
      <c r="W511" s="5">
        <v>1949.0</v>
      </c>
      <c r="X511" s="5">
        <v>500.0</v>
      </c>
      <c r="Y511" s="5" t="s">
        <v>108</v>
      </c>
      <c r="Z511" s="5" t="s">
        <v>108</v>
      </c>
      <c r="AA511" s="5" t="s">
        <v>223</v>
      </c>
      <c r="AB511" s="5">
        <v>24.0</v>
      </c>
      <c r="AC511" s="5" t="s">
        <v>4387</v>
      </c>
      <c r="AD511" s="5" t="s">
        <v>4388</v>
      </c>
      <c r="AE511" s="5" t="s">
        <v>108</v>
      </c>
      <c r="AF511" s="5" t="s">
        <v>108</v>
      </c>
      <c r="AG511" s="5" t="s">
        <v>108</v>
      </c>
      <c r="AH511" s="6">
        <f>12.5/60</f>
        <v>0.2083333333</v>
      </c>
      <c r="AI511" s="28">
        <f t="shared" ref="AI511:AI512" si="136">CONVERT(AJ511, "ft", "m")</f>
        <v>4.572</v>
      </c>
      <c r="AJ511" s="22">
        <v>15.0</v>
      </c>
      <c r="AK511" s="24">
        <f t="shared" ref="AK511:AK512" si="137">CONVERT(AJ511, "ft", "yd")</f>
        <v>5</v>
      </c>
      <c r="AL511" s="5" t="s">
        <v>108</v>
      </c>
      <c r="AM511" s="5">
        <v>1.0</v>
      </c>
      <c r="AN511" s="5">
        <v>8.0</v>
      </c>
      <c r="AO511" s="5" t="s">
        <v>108</v>
      </c>
      <c r="AP511" s="5" t="s">
        <v>108</v>
      </c>
      <c r="AQ511" s="5" t="s">
        <v>108</v>
      </c>
      <c r="AR511" s="5" t="s">
        <v>108</v>
      </c>
      <c r="AS511" s="5" t="s">
        <v>108</v>
      </c>
      <c r="AT511" s="5" t="s">
        <v>108</v>
      </c>
      <c r="AU511" s="5" t="s">
        <v>108</v>
      </c>
      <c r="AV511" s="5" t="s">
        <v>108</v>
      </c>
      <c r="AW511" s="5" t="s">
        <v>119</v>
      </c>
      <c r="AX511" s="5" t="s">
        <v>108</v>
      </c>
      <c r="AY511" s="5" t="s">
        <v>108</v>
      </c>
      <c r="AZ511" s="5" t="s">
        <v>108</v>
      </c>
      <c r="BA511" s="5" t="s">
        <v>108</v>
      </c>
      <c r="BB511" s="5" t="s">
        <v>108</v>
      </c>
      <c r="BC511" s="5" t="s">
        <v>108</v>
      </c>
      <c r="BD511" s="5" t="s">
        <v>108</v>
      </c>
      <c r="BE511" s="15" t="s">
        <v>108</v>
      </c>
      <c r="BF511" s="5" t="s">
        <v>108</v>
      </c>
      <c r="BG511" s="5" t="s">
        <v>108</v>
      </c>
      <c r="BH511" s="5" t="s">
        <v>108</v>
      </c>
      <c r="BI511" s="5" t="s">
        <v>108</v>
      </c>
      <c r="BJ511" s="5" t="s">
        <v>108</v>
      </c>
      <c r="BK511" s="5" t="s">
        <v>108</v>
      </c>
      <c r="BL511" s="5" t="s">
        <v>108</v>
      </c>
      <c r="BM511" s="5" t="s">
        <v>108</v>
      </c>
      <c r="BN511" s="5" t="s">
        <v>108</v>
      </c>
      <c r="BO511" s="5" t="s">
        <v>108</v>
      </c>
      <c r="BP511" s="5" t="s">
        <v>108</v>
      </c>
      <c r="BQ511" s="5" t="s">
        <v>108</v>
      </c>
      <c r="BR511" s="5" t="s">
        <v>108</v>
      </c>
      <c r="BS511" s="5" t="s">
        <v>4389</v>
      </c>
      <c r="BT511" s="5" t="s">
        <v>108</v>
      </c>
      <c r="BU511" s="5" t="s">
        <v>4390</v>
      </c>
      <c r="BV511" s="5" t="s">
        <v>108</v>
      </c>
      <c r="BW511" s="5" t="s">
        <v>4391</v>
      </c>
      <c r="BX511" s="5" t="s">
        <v>122</v>
      </c>
      <c r="BY511" s="5" t="s">
        <v>108</v>
      </c>
      <c r="BZ511" s="5" t="s">
        <v>108</v>
      </c>
      <c r="CA511" s="5" t="s">
        <v>108</v>
      </c>
      <c r="CB511" s="5" t="s">
        <v>108</v>
      </c>
      <c r="CC511" s="5" t="s">
        <v>108</v>
      </c>
      <c r="CD511" s="5" t="s">
        <v>108</v>
      </c>
      <c r="CE511" s="5" t="s">
        <v>108</v>
      </c>
      <c r="CF511" s="5" t="s">
        <v>108</v>
      </c>
      <c r="CG511" s="5" t="s">
        <v>108</v>
      </c>
      <c r="CH511" s="5" t="s">
        <v>108</v>
      </c>
      <c r="CI511" s="5" t="s">
        <v>108</v>
      </c>
      <c r="CJ511" s="5" t="s">
        <v>108</v>
      </c>
      <c r="CK511" s="5" t="s">
        <v>108</v>
      </c>
      <c r="CL511" s="5" t="s">
        <v>108</v>
      </c>
      <c r="CM511" s="5" t="s">
        <v>108</v>
      </c>
      <c r="CN511" s="5" t="s">
        <v>108</v>
      </c>
      <c r="CO511" s="5" t="s">
        <v>108</v>
      </c>
      <c r="CP511" s="5" t="s">
        <v>108</v>
      </c>
      <c r="CQ511" s="5" t="s">
        <v>108</v>
      </c>
      <c r="CR511" s="5" t="s">
        <v>108</v>
      </c>
      <c r="CS511" s="5" t="s">
        <v>108</v>
      </c>
      <c r="CT511" s="26" t="s">
        <v>4392</v>
      </c>
      <c r="CU511" s="5" t="s">
        <v>121</v>
      </c>
      <c r="CV511" s="5" t="s">
        <v>108</v>
      </c>
      <c r="CW511" s="5" t="s">
        <v>108</v>
      </c>
      <c r="CX511" s="5" t="s">
        <v>108</v>
      </c>
      <c r="CY511" s="13" t="s">
        <v>4393</v>
      </c>
      <c r="CZ511" s="6"/>
      <c r="DA511" s="6"/>
      <c r="DB511" s="6"/>
      <c r="DC511" s="6"/>
      <c r="DD511" s="6"/>
      <c r="DE511" s="6"/>
      <c r="DF511" s="6"/>
      <c r="DG511" s="6"/>
      <c r="DH511" s="6"/>
      <c r="DI511" s="6"/>
    </row>
    <row r="512">
      <c r="A512" s="5" t="s">
        <v>103</v>
      </c>
      <c r="B512" s="5" t="s">
        <v>4328</v>
      </c>
      <c r="C512" s="5" t="s">
        <v>512</v>
      </c>
      <c r="D512" s="5">
        <v>13691.0</v>
      </c>
      <c r="E512" s="5" t="s">
        <v>4339</v>
      </c>
      <c r="F512" s="5">
        <v>2003.0</v>
      </c>
      <c r="G512" s="5" t="s">
        <v>244</v>
      </c>
      <c r="H512" s="5" t="s">
        <v>108</v>
      </c>
      <c r="I512" s="5" t="s">
        <v>139</v>
      </c>
      <c r="J512" s="5" t="s">
        <v>110</v>
      </c>
      <c r="K512" s="5" t="s">
        <v>111</v>
      </c>
      <c r="L512" s="5" t="s">
        <v>108</v>
      </c>
      <c r="M512" s="5" t="s">
        <v>218</v>
      </c>
      <c r="N512" s="5">
        <v>1.0</v>
      </c>
      <c r="O512" s="26" t="s">
        <v>4394</v>
      </c>
      <c r="P512" s="5" t="s">
        <v>108</v>
      </c>
      <c r="Q512" s="5" t="s">
        <v>4395</v>
      </c>
      <c r="R512" s="5" t="s">
        <v>4396</v>
      </c>
      <c r="S512" s="5" t="s">
        <v>108</v>
      </c>
      <c r="T512" s="5" t="s">
        <v>108</v>
      </c>
      <c r="U512" s="5" t="s">
        <v>108</v>
      </c>
      <c r="V512" s="6"/>
      <c r="W512" s="5" t="s">
        <v>108</v>
      </c>
      <c r="X512" s="5">
        <v>415.0</v>
      </c>
      <c r="Y512" s="5" t="s">
        <v>108</v>
      </c>
      <c r="Z512" s="5" t="s">
        <v>170</v>
      </c>
      <c r="AA512" s="5" t="s">
        <v>108</v>
      </c>
      <c r="AB512" s="5" t="s">
        <v>108</v>
      </c>
      <c r="AC512" s="5" t="s">
        <v>4397</v>
      </c>
      <c r="AD512" s="5" t="s">
        <v>108</v>
      </c>
      <c r="AE512" s="5" t="s">
        <v>108</v>
      </c>
      <c r="AF512" s="5" t="s">
        <v>108</v>
      </c>
      <c r="AG512" s="5" t="s">
        <v>108</v>
      </c>
      <c r="AH512" s="6">
        <f>3/60</f>
        <v>0.05</v>
      </c>
      <c r="AI512" s="28">
        <f t="shared" si="136"/>
        <v>1.524</v>
      </c>
      <c r="AJ512" s="22">
        <v>5.0</v>
      </c>
      <c r="AK512" s="24">
        <f t="shared" si="137"/>
        <v>1.666666667</v>
      </c>
      <c r="AL512" s="5" t="s">
        <v>108</v>
      </c>
      <c r="AM512" s="5">
        <v>1.0</v>
      </c>
      <c r="AN512" s="5" t="s">
        <v>108</v>
      </c>
      <c r="AO512" s="5" t="s">
        <v>108</v>
      </c>
      <c r="AP512" s="5" t="s">
        <v>108</v>
      </c>
      <c r="AQ512" s="5" t="s">
        <v>108</v>
      </c>
      <c r="AR512" s="5" t="s">
        <v>108</v>
      </c>
      <c r="AS512" s="5" t="s">
        <v>108</v>
      </c>
      <c r="AT512" s="5" t="s">
        <v>108</v>
      </c>
      <c r="AU512" s="5" t="s">
        <v>108</v>
      </c>
      <c r="AV512" s="5" t="s">
        <v>108</v>
      </c>
      <c r="AW512" s="5" t="s">
        <v>320</v>
      </c>
      <c r="AX512" s="5" t="s">
        <v>108</v>
      </c>
      <c r="AY512" s="5" t="s">
        <v>108</v>
      </c>
      <c r="AZ512" s="5">
        <v>4.5</v>
      </c>
      <c r="BA512" s="5" t="s">
        <v>108</v>
      </c>
      <c r="BB512" s="5" t="s">
        <v>108</v>
      </c>
      <c r="BC512" s="5" t="s">
        <v>108</v>
      </c>
      <c r="BD512" s="5" t="s">
        <v>108</v>
      </c>
      <c r="BE512" s="15" t="s">
        <v>108</v>
      </c>
      <c r="BF512" s="5" t="s">
        <v>108</v>
      </c>
      <c r="BG512" s="5" t="s">
        <v>108</v>
      </c>
      <c r="BH512" s="5" t="s">
        <v>108</v>
      </c>
      <c r="BI512" s="5" t="s">
        <v>108</v>
      </c>
      <c r="BJ512" s="5" t="s">
        <v>108</v>
      </c>
      <c r="BK512" s="5" t="s">
        <v>108</v>
      </c>
      <c r="BL512" s="5" t="s">
        <v>321</v>
      </c>
      <c r="BM512" s="5" t="s">
        <v>108</v>
      </c>
      <c r="BN512" s="5" t="s">
        <v>108</v>
      </c>
      <c r="BO512" s="5" t="s">
        <v>108</v>
      </c>
      <c r="BP512" s="5" t="s">
        <v>4398</v>
      </c>
      <c r="BQ512" s="5" t="s">
        <v>108</v>
      </c>
      <c r="BR512" s="5" t="s">
        <v>108</v>
      </c>
      <c r="BS512" s="5" t="s">
        <v>4399</v>
      </c>
      <c r="BT512" s="5" t="s">
        <v>108</v>
      </c>
      <c r="BU512" s="5" t="s">
        <v>218</v>
      </c>
      <c r="BV512" s="5" t="s">
        <v>108</v>
      </c>
      <c r="BW512" s="5" t="s">
        <v>4400</v>
      </c>
      <c r="BX512" s="5" t="s">
        <v>108</v>
      </c>
      <c r="BY512" s="5" t="s">
        <v>108</v>
      </c>
      <c r="BZ512" s="5" t="s">
        <v>121</v>
      </c>
      <c r="CA512" s="5" t="s">
        <v>108</v>
      </c>
      <c r="CB512" s="5" t="s">
        <v>108</v>
      </c>
      <c r="CC512" s="5" t="s">
        <v>108</v>
      </c>
      <c r="CD512" s="5" t="s">
        <v>108</v>
      </c>
      <c r="CE512" s="5" t="s">
        <v>108</v>
      </c>
      <c r="CF512" s="5" t="s">
        <v>108</v>
      </c>
      <c r="CG512" s="5" t="s">
        <v>108</v>
      </c>
      <c r="CH512" s="5" t="s">
        <v>108</v>
      </c>
      <c r="CI512" s="5" t="s">
        <v>108</v>
      </c>
      <c r="CJ512" s="5" t="s">
        <v>108</v>
      </c>
      <c r="CK512" s="5" t="s">
        <v>108</v>
      </c>
      <c r="CL512" s="5" t="s">
        <v>108</v>
      </c>
      <c r="CM512" s="5" t="s">
        <v>108</v>
      </c>
      <c r="CN512" s="5" t="s">
        <v>108</v>
      </c>
      <c r="CO512" s="5" t="s">
        <v>108</v>
      </c>
      <c r="CP512" s="5" t="s">
        <v>108</v>
      </c>
      <c r="CQ512" s="5" t="s">
        <v>108</v>
      </c>
      <c r="CR512" s="5" t="s">
        <v>108</v>
      </c>
      <c r="CS512" s="5" t="s">
        <v>108</v>
      </c>
      <c r="CT512" s="26" t="s">
        <v>4401</v>
      </c>
      <c r="CU512" s="5" t="s">
        <v>108</v>
      </c>
      <c r="CV512" s="5" t="s">
        <v>108</v>
      </c>
      <c r="CW512" s="5" t="s">
        <v>108</v>
      </c>
      <c r="CX512" s="5" t="s">
        <v>108</v>
      </c>
      <c r="CY512" s="13" t="s">
        <v>4402</v>
      </c>
      <c r="CZ512" s="6"/>
      <c r="DA512" s="6"/>
      <c r="DB512" s="6"/>
      <c r="DC512" s="6"/>
      <c r="DD512" s="6"/>
      <c r="DE512" s="6"/>
      <c r="DF512" s="6"/>
      <c r="DG512" s="6"/>
      <c r="DH512" s="6"/>
      <c r="DI512" s="6"/>
    </row>
    <row r="513">
      <c r="A513" s="5" t="s">
        <v>103</v>
      </c>
      <c r="B513" s="5" t="s">
        <v>4328</v>
      </c>
      <c r="C513" s="5" t="s">
        <v>4403</v>
      </c>
      <c r="D513" s="5">
        <v>25415.0</v>
      </c>
      <c r="E513" s="5" t="s">
        <v>618</v>
      </c>
      <c r="F513" s="5">
        <v>2008.0</v>
      </c>
      <c r="G513" s="5" t="s">
        <v>166</v>
      </c>
      <c r="H513" s="5">
        <v>22.0</v>
      </c>
      <c r="I513" s="5" t="s">
        <v>153</v>
      </c>
      <c r="J513" s="5" t="s">
        <v>127</v>
      </c>
      <c r="K513" s="5" t="s">
        <v>628</v>
      </c>
      <c r="L513" s="5" t="s">
        <v>108</v>
      </c>
      <c r="M513" s="5" t="s">
        <v>2500</v>
      </c>
      <c r="N513" s="5">
        <v>1.0</v>
      </c>
      <c r="O513" s="26" t="s">
        <v>4404</v>
      </c>
      <c r="P513" s="5" t="s">
        <v>4405</v>
      </c>
      <c r="Q513" s="5" t="s">
        <v>4406</v>
      </c>
      <c r="R513" s="5" t="s">
        <v>4407</v>
      </c>
      <c r="S513" s="5" t="s">
        <v>4408</v>
      </c>
      <c r="T513" s="5" t="s">
        <v>108</v>
      </c>
      <c r="U513" s="5" t="s">
        <v>108</v>
      </c>
      <c r="V513" s="6"/>
      <c r="W513" s="5" t="s">
        <v>108</v>
      </c>
      <c r="X513" s="5">
        <v>311.0</v>
      </c>
      <c r="Y513" s="5" t="s">
        <v>108</v>
      </c>
      <c r="Z513" s="5" t="s">
        <v>108</v>
      </c>
      <c r="AA513" s="5" t="s">
        <v>286</v>
      </c>
      <c r="AB513" s="5">
        <v>87.0</v>
      </c>
      <c r="AC513" s="5" t="s">
        <v>2179</v>
      </c>
      <c r="AD513" s="5" t="s">
        <v>406</v>
      </c>
      <c r="AE513" s="5" t="s">
        <v>121</v>
      </c>
      <c r="AF513" s="5" t="s">
        <v>108</v>
      </c>
      <c r="AG513" s="5" t="s">
        <v>108</v>
      </c>
      <c r="AH513" s="5" t="s">
        <v>108</v>
      </c>
      <c r="AI513" s="5" t="s">
        <v>108</v>
      </c>
      <c r="AJ513" s="5" t="s">
        <v>108</v>
      </c>
      <c r="AK513" s="5" t="s">
        <v>108</v>
      </c>
      <c r="AL513" s="5" t="s">
        <v>108</v>
      </c>
      <c r="AM513" s="5" t="s">
        <v>108</v>
      </c>
      <c r="AN513" s="5" t="s">
        <v>108</v>
      </c>
      <c r="AO513" s="5" t="s">
        <v>108</v>
      </c>
      <c r="AP513" s="5" t="s">
        <v>108</v>
      </c>
      <c r="AQ513" s="5" t="s">
        <v>108</v>
      </c>
      <c r="AR513" s="5" t="s">
        <v>108</v>
      </c>
      <c r="AS513" s="5" t="s">
        <v>108</v>
      </c>
      <c r="AT513" s="5" t="s">
        <v>108</v>
      </c>
      <c r="AU513" s="5" t="s">
        <v>108</v>
      </c>
      <c r="AV513" s="5" t="s">
        <v>108</v>
      </c>
      <c r="AW513" s="5" t="s">
        <v>108</v>
      </c>
      <c r="AX513" s="5" t="s">
        <v>108</v>
      </c>
      <c r="AY513" s="5" t="s">
        <v>108</v>
      </c>
      <c r="AZ513" s="5" t="s">
        <v>108</v>
      </c>
      <c r="BA513" s="5" t="s">
        <v>108</v>
      </c>
      <c r="BB513" s="5" t="s">
        <v>108</v>
      </c>
      <c r="BC513" s="5" t="s">
        <v>108</v>
      </c>
      <c r="BD513" s="5" t="s">
        <v>108</v>
      </c>
      <c r="BE513" s="15" t="s">
        <v>108</v>
      </c>
      <c r="BF513" s="5" t="s">
        <v>108</v>
      </c>
      <c r="BG513" s="5" t="s">
        <v>108</v>
      </c>
      <c r="BH513" s="5" t="s">
        <v>108</v>
      </c>
      <c r="BI513" s="5" t="s">
        <v>108</v>
      </c>
      <c r="BJ513" s="5" t="s">
        <v>108</v>
      </c>
      <c r="BK513" s="5" t="s">
        <v>108</v>
      </c>
      <c r="BL513" s="5" t="s">
        <v>108</v>
      </c>
      <c r="BM513" s="5" t="s">
        <v>108</v>
      </c>
      <c r="BN513" s="5" t="s">
        <v>108</v>
      </c>
      <c r="BO513" s="5" t="s">
        <v>108</v>
      </c>
      <c r="BP513" s="5" t="s">
        <v>108</v>
      </c>
      <c r="BQ513" s="5" t="s">
        <v>108</v>
      </c>
      <c r="BR513" s="5" t="s">
        <v>108</v>
      </c>
      <c r="BS513" s="5" t="s">
        <v>108</v>
      </c>
      <c r="BT513" s="5" t="s">
        <v>108</v>
      </c>
      <c r="BU513" s="5" t="s">
        <v>4409</v>
      </c>
      <c r="BV513" s="5" t="s">
        <v>108</v>
      </c>
      <c r="BW513" s="5" t="s">
        <v>108</v>
      </c>
      <c r="BX513" s="5" t="s">
        <v>108</v>
      </c>
      <c r="BY513" s="5" t="s">
        <v>108</v>
      </c>
      <c r="BZ513" s="5" t="s">
        <v>108</v>
      </c>
      <c r="CA513" s="5" t="s">
        <v>108</v>
      </c>
      <c r="CB513" s="5" t="s">
        <v>108</v>
      </c>
      <c r="CC513" s="5" t="s">
        <v>108</v>
      </c>
      <c r="CD513" s="5" t="s">
        <v>108</v>
      </c>
      <c r="CE513" s="5" t="s">
        <v>108</v>
      </c>
      <c r="CF513" s="5" t="s">
        <v>108</v>
      </c>
      <c r="CG513" s="5" t="s">
        <v>108</v>
      </c>
      <c r="CH513" s="5" t="s">
        <v>108</v>
      </c>
      <c r="CI513" s="5" t="s">
        <v>108</v>
      </c>
      <c r="CJ513" s="5" t="s">
        <v>108</v>
      </c>
      <c r="CK513" s="5" t="s">
        <v>108</v>
      </c>
      <c r="CL513" s="5" t="s">
        <v>108</v>
      </c>
      <c r="CM513" s="5" t="s">
        <v>108</v>
      </c>
      <c r="CN513" s="5" t="s">
        <v>108</v>
      </c>
      <c r="CO513" s="5" t="s">
        <v>108</v>
      </c>
      <c r="CP513" s="5" t="s">
        <v>108</v>
      </c>
      <c r="CQ513" s="5" t="s">
        <v>108</v>
      </c>
      <c r="CR513" s="5" t="s">
        <v>108</v>
      </c>
      <c r="CS513" s="5" t="s">
        <v>4410</v>
      </c>
      <c r="CT513" s="26" t="s">
        <v>4411</v>
      </c>
      <c r="CU513" s="5" t="s">
        <v>108</v>
      </c>
      <c r="CV513" s="5" t="s">
        <v>108</v>
      </c>
      <c r="CW513" s="5" t="s">
        <v>108</v>
      </c>
      <c r="CX513" s="5" t="s">
        <v>108</v>
      </c>
      <c r="CY513" s="13" t="s">
        <v>4412</v>
      </c>
      <c r="CZ513" s="6"/>
      <c r="DA513" s="6"/>
      <c r="DB513" s="6"/>
      <c r="DC513" s="6"/>
      <c r="DD513" s="6"/>
      <c r="DE513" s="6"/>
      <c r="DF513" s="6"/>
      <c r="DG513" s="6"/>
      <c r="DH513" s="6"/>
      <c r="DI513" s="6"/>
    </row>
    <row r="514">
      <c r="A514" s="5" t="s">
        <v>103</v>
      </c>
      <c r="B514" s="5" t="s">
        <v>4328</v>
      </c>
      <c r="C514" s="5" t="s">
        <v>4403</v>
      </c>
      <c r="D514" s="5">
        <v>62646.0</v>
      </c>
      <c r="E514" s="5" t="s">
        <v>1420</v>
      </c>
      <c r="F514" s="5">
        <v>2012.0</v>
      </c>
      <c r="G514" s="5" t="s">
        <v>497</v>
      </c>
      <c r="H514" s="5">
        <v>13.0</v>
      </c>
      <c r="I514" s="5" t="s">
        <v>139</v>
      </c>
      <c r="J514" s="5" t="s">
        <v>127</v>
      </c>
      <c r="K514" s="5" t="s">
        <v>628</v>
      </c>
      <c r="L514" s="5" t="s">
        <v>108</v>
      </c>
      <c r="M514" s="5" t="s">
        <v>2500</v>
      </c>
      <c r="N514" s="5">
        <v>1.0</v>
      </c>
      <c r="O514" s="26" t="s">
        <v>4413</v>
      </c>
      <c r="P514" s="26" t="s">
        <v>4414</v>
      </c>
      <c r="Q514" s="5" t="s">
        <v>4415</v>
      </c>
      <c r="R514" s="5" t="s">
        <v>4416</v>
      </c>
      <c r="S514" s="5" t="s">
        <v>4417</v>
      </c>
      <c r="T514" s="5" t="s">
        <v>108</v>
      </c>
      <c r="U514" s="5" t="s">
        <v>108</v>
      </c>
      <c r="V514" s="6"/>
      <c r="W514" s="5" t="s">
        <v>108</v>
      </c>
      <c r="X514" s="5">
        <v>2300.0</v>
      </c>
      <c r="Y514" s="5">
        <v>35.0</v>
      </c>
      <c r="Z514" s="5" t="s">
        <v>170</v>
      </c>
      <c r="AA514" s="5" t="s">
        <v>223</v>
      </c>
      <c r="AB514" s="5">
        <v>6.0</v>
      </c>
      <c r="AC514" s="5" t="s">
        <v>4418</v>
      </c>
      <c r="AD514" s="5" t="s">
        <v>4419</v>
      </c>
      <c r="AE514" s="5" t="s">
        <v>108</v>
      </c>
      <c r="AF514" s="5" t="s">
        <v>108</v>
      </c>
      <c r="AG514" s="5" t="s">
        <v>108</v>
      </c>
      <c r="AH514" s="5">
        <v>120.0</v>
      </c>
      <c r="AI514" s="15" t="s">
        <v>108</v>
      </c>
      <c r="AJ514" s="15" t="s">
        <v>108</v>
      </c>
      <c r="AK514" s="15" t="s">
        <v>108</v>
      </c>
      <c r="AL514" s="5" t="s">
        <v>121</v>
      </c>
      <c r="AM514" s="5" t="s">
        <v>108</v>
      </c>
      <c r="AN514" s="5" t="s">
        <v>108</v>
      </c>
      <c r="AO514" s="5" t="s">
        <v>108</v>
      </c>
      <c r="AP514" s="5" t="s">
        <v>108</v>
      </c>
      <c r="AQ514" s="5" t="s">
        <v>108</v>
      </c>
      <c r="AR514" s="5" t="s">
        <v>108</v>
      </c>
      <c r="AS514" s="5" t="s">
        <v>108</v>
      </c>
      <c r="AT514" s="5" t="s">
        <v>108</v>
      </c>
      <c r="AU514" s="5" t="s">
        <v>108</v>
      </c>
      <c r="AV514" s="5" t="s">
        <v>108</v>
      </c>
      <c r="AW514" s="5" t="s">
        <v>108</v>
      </c>
      <c r="AX514" s="5" t="s">
        <v>108</v>
      </c>
      <c r="AY514" s="5" t="s">
        <v>108</v>
      </c>
      <c r="AZ514" s="5" t="s">
        <v>108</v>
      </c>
      <c r="BA514" s="5" t="s">
        <v>108</v>
      </c>
      <c r="BB514" s="5" t="s">
        <v>108</v>
      </c>
      <c r="BC514" s="5" t="s">
        <v>108</v>
      </c>
      <c r="BD514" s="5" t="s">
        <v>108</v>
      </c>
      <c r="BE514" s="15" t="s">
        <v>108</v>
      </c>
      <c r="BF514" s="5" t="s">
        <v>108</v>
      </c>
      <c r="BG514" s="5" t="s">
        <v>108</v>
      </c>
      <c r="BH514" s="5" t="s">
        <v>108</v>
      </c>
      <c r="BI514" s="5" t="s">
        <v>108</v>
      </c>
      <c r="BJ514" s="5" t="s">
        <v>108</v>
      </c>
      <c r="BK514" s="5" t="s">
        <v>108</v>
      </c>
      <c r="BL514" s="5" t="s">
        <v>108</v>
      </c>
      <c r="BM514" s="5" t="s">
        <v>108</v>
      </c>
      <c r="BN514" s="5" t="s">
        <v>108</v>
      </c>
      <c r="BO514" s="5" t="s">
        <v>108</v>
      </c>
      <c r="BP514" s="5" t="s">
        <v>108</v>
      </c>
      <c r="BQ514" s="5" t="s">
        <v>108</v>
      </c>
      <c r="BR514" s="5" t="s">
        <v>108</v>
      </c>
      <c r="BS514" s="5" t="s">
        <v>108</v>
      </c>
      <c r="BT514" s="5" t="s">
        <v>108</v>
      </c>
      <c r="BU514" s="5" t="s">
        <v>4420</v>
      </c>
      <c r="BV514" s="5" t="s">
        <v>108</v>
      </c>
      <c r="BW514" s="5" t="s">
        <v>1528</v>
      </c>
      <c r="BX514" s="5" t="s">
        <v>122</v>
      </c>
      <c r="BY514" s="5" t="s">
        <v>108</v>
      </c>
      <c r="BZ514" s="5" t="s">
        <v>108</v>
      </c>
      <c r="CA514" s="5" t="s">
        <v>4421</v>
      </c>
      <c r="CB514" s="5" t="s">
        <v>121</v>
      </c>
      <c r="CC514" s="5" t="s">
        <v>108</v>
      </c>
      <c r="CD514" s="5" t="s">
        <v>108</v>
      </c>
      <c r="CE514" s="5" t="s">
        <v>108</v>
      </c>
      <c r="CF514" s="5" t="s">
        <v>108</v>
      </c>
      <c r="CG514" s="5" t="s">
        <v>108</v>
      </c>
      <c r="CH514" s="5" t="s">
        <v>108</v>
      </c>
      <c r="CI514" s="5" t="s">
        <v>108</v>
      </c>
      <c r="CJ514" s="5" t="s">
        <v>108</v>
      </c>
      <c r="CK514" s="5" t="s">
        <v>108</v>
      </c>
      <c r="CL514" s="5" t="s">
        <v>108</v>
      </c>
      <c r="CM514" s="5" t="s">
        <v>108</v>
      </c>
      <c r="CN514" s="5" t="s">
        <v>108</v>
      </c>
      <c r="CO514" s="5" t="s">
        <v>108</v>
      </c>
      <c r="CP514" s="5" t="s">
        <v>108</v>
      </c>
      <c r="CQ514" s="5" t="s">
        <v>108</v>
      </c>
      <c r="CR514" s="5" t="s">
        <v>108</v>
      </c>
      <c r="CS514" s="5" t="s">
        <v>108</v>
      </c>
      <c r="CT514" s="26" t="s">
        <v>4422</v>
      </c>
      <c r="CU514" s="5" t="s">
        <v>108</v>
      </c>
      <c r="CV514" s="5" t="s">
        <v>108</v>
      </c>
      <c r="CW514" s="5" t="s">
        <v>108</v>
      </c>
      <c r="CX514" s="5" t="s">
        <v>108</v>
      </c>
      <c r="CY514" s="13" t="s">
        <v>4423</v>
      </c>
      <c r="CZ514" s="6"/>
      <c r="DA514" s="6"/>
      <c r="DB514" s="6"/>
      <c r="DC514" s="6"/>
      <c r="DD514" s="6"/>
      <c r="DE514" s="6"/>
      <c r="DF514" s="6"/>
      <c r="DG514" s="6"/>
      <c r="DH514" s="6"/>
      <c r="DI514" s="6"/>
    </row>
    <row r="515">
      <c r="A515" s="5" t="s">
        <v>103</v>
      </c>
      <c r="B515" s="5" t="s">
        <v>4328</v>
      </c>
      <c r="C515" s="5" t="s">
        <v>4424</v>
      </c>
      <c r="D515" s="5">
        <v>1082.0</v>
      </c>
      <c r="E515" s="5" t="s">
        <v>108</v>
      </c>
      <c r="F515" s="5">
        <v>1996.0</v>
      </c>
      <c r="G515" s="5" t="s">
        <v>166</v>
      </c>
      <c r="H515" s="5" t="s">
        <v>108</v>
      </c>
      <c r="I515" s="5" t="s">
        <v>153</v>
      </c>
      <c r="J515" s="5" t="s">
        <v>110</v>
      </c>
      <c r="K515" s="5" t="s">
        <v>111</v>
      </c>
      <c r="L515" s="5" t="s">
        <v>108</v>
      </c>
      <c r="M515" s="5" t="s">
        <v>2500</v>
      </c>
      <c r="N515" s="5">
        <v>1.0</v>
      </c>
      <c r="O515" s="26" t="s">
        <v>4425</v>
      </c>
      <c r="P515" s="5" t="s">
        <v>4426</v>
      </c>
      <c r="Q515" s="5" t="s">
        <v>108</v>
      </c>
      <c r="R515" s="5" t="s">
        <v>108</v>
      </c>
      <c r="S515" s="5" t="s">
        <v>4427</v>
      </c>
      <c r="T515" s="5" t="s">
        <v>108</v>
      </c>
      <c r="U515" s="5" t="s">
        <v>108</v>
      </c>
      <c r="V515" s="5" t="s">
        <v>108</v>
      </c>
      <c r="W515" s="5" t="s">
        <v>108</v>
      </c>
      <c r="X515" s="5" t="s">
        <v>108</v>
      </c>
      <c r="Y515" s="5" t="s">
        <v>108</v>
      </c>
      <c r="Z515" s="5" t="s">
        <v>108</v>
      </c>
      <c r="AA515" s="5" t="s">
        <v>108</v>
      </c>
      <c r="AB515" s="5" t="s">
        <v>108</v>
      </c>
      <c r="AC515" s="5" t="s">
        <v>4428</v>
      </c>
      <c r="AD515" s="5" t="s">
        <v>406</v>
      </c>
      <c r="AE515" s="5" t="s">
        <v>108</v>
      </c>
      <c r="AF515" s="5" t="s">
        <v>108</v>
      </c>
      <c r="AG515" s="5" t="s">
        <v>108</v>
      </c>
      <c r="AH515" s="5" t="s">
        <v>108</v>
      </c>
      <c r="AI515" s="28">
        <f>CONVERT(AJ515, "ft", "m")</f>
        <v>91.44</v>
      </c>
      <c r="AJ515" s="22">
        <v>300.0</v>
      </c>
      <c r="AK515" s="24">
        <f>CONVERT(AJ515, "ft", "yd")</f>
        <v>100</v>
      </c>
      <c r="AL515" s="5" t="s">
        <v>108</v>
      </c>
      <c r="AM515" s="5">
        <v>1.0</v>
      </c>
      <c r="AN515" s="5" t="s">
        <v>108</v>
      </c>
      <c r="AO515" s="5" t="s">
        <v>108</v>
      </c>
      <c r="AP515" s="5" t="s">
        <v>108</v>
      </c>
      <c r="AQ515" s="5" t="s">
        <v>108</v>
      </c>
      <c r="AR515" s="5" t="s">
        <v>108</v>
      </c>
      <c r="AS515" s="5" t="s">
        <v>108</v>
      </c>
      <c r="AT515" s="5" t="s">
        <v>108</v>
      </c>
      <c r="AU515" s="5" t="s">
        <v>108</v>
      </c>
      <c r="AV515" s="5" t="s">
        <v>108</v>
      </c>
      <c r="AW515" s="5" t="s">
        <v>108</v>
      </c>
      <c r="AX515" s="5" t="s">
        <v>108</v>
      </c>
      <c r="AY515" s="5" t="s">
        <v>108</v>
      </c>
      <c r="AZ515" s="5" t="s">
        <v>108</v>
      </c>
      <c r="BA515" s="5" t="s">
        <v>108</v>
      </c>
      <c r="BB515" s="5" t="s">
        <v>108</v>
      </c>
      <c r="BC515" s="5" t="s">
        <v>108</v>
      </c>
      <c r="BD515" s="5" t="s">
        <v>108</v>
      </c>
      <c r="BE515" s="15" t="s">
        <v>108</v>
      </c>
      <c r="BF515" s="5" t="s">
        <v>108</v>
      </c>
      <c r="BG515" s="5" t="s">
        <v>108</v>
      </c>
      <c r="BH515" s="5" t="s">
        <v>108</v>
      </c>
      <c r="BI515" s="5" t="s">
        <v>108</v>
      </c>
      <c r="BJ515" s="5" t="s">
        <v>108</v>
      </c>
      <c r="BK515" s="5" t="s">
        <v>407</v>
      </c>
      <c r="BL515" s="5" t="s">
        <v>108</v>
      </c>
      <c r="BM515" s="5" t="s">
        <v>108</v>
      </c>
      <c r="BN515" s="5" t="s">
        <v>108</v>
      </c>
      <c r="BO515" s="5" t="s">
        <v>108</v>
      </c>
      <c r="BP515" s="5" t="s">
        <v>108</v>
      </c>
      <c r="BQ515" s="5" t="s">
        <v>108</v>
      </c>
      <c r="BR515" s="5" t="s">
        <v>108</v>
      </c>
      <c r="BS515" s="5" t="s">
        <v>108</v>
      </c>
      <c r="BT515" s="5" t="s">
        <v>108</v>
      </c>
      <c r="BU515" s="5" t="s">
        <v>4429</v>
      </c>
      <c r="BV515" s="5" t="s">
        <v>108</v>
      </c>
      <c r="BW515" s="5" t="s">
        <v>1528</v>
      </c>
      <c r="BX515" s="5" t="s">
        <v>108</v>
      </c>
      <c r="BY515" s="5" t="s">
        <v>108</v>
      </c>
      <c r="BZ515" s="5" t="s">
        <v>108</v>
      </c>
      <c r="CA515" s="5" t="s">
        <v>108</v>
      </c>
      <c r="CB515" s="5" t="s">
        <v>108</v>
      </c>
      <c r="CC515" s="5" t="s">
        <v>108</v>
      </c>
      <c r="CD515" s="5" t="s">
        <v>108</v>
      </c>
      <c r="CE515" s="5" t="s">
        <v>108</v>
      </c>
      <c r="CF515" s="5" t="s">
        <v>108</v>
      </c>
      <c r="CG515" s="5" t="s">
        <v>108</v>
      </c>
      <c r="CH515" s="5" t="s">
        <v>108</v>
      </c>
      <c r="CI515" s="5" t="s">
        <v>108</v>
      </c>
      <c r="CJ515" s="5" t="s">
        <v>108</v>
      </c>
      <c r="CK515" s="5" t="s">
        <v>108</v>
      </c>
      <c r="CL515" s="5" t="s">
        <v>108</v>
      </c>
      <c r="CM515" s="5" t="s">
        <v>108</v>
      </c>
      <c r="CN515" s="5" t="s">
        <v>108</v>
      </c>
      <c r="CO515" s="5" t="s">
        <v>108</v>
      </c>
      <c r="CP515" s="5" t="s">
        <v>108</v>
      </c>
      <c r="CQ515" s="5" t="s">
        <v>108</v>
      </c>
      <c r="CR515" s="5" t="s">
        <v>108</v>
      </c>
      <c r="CS515" s="5" t="s">
        <v>108</v>
      </c>
      <c r="CT515" s="5" t="s">
        <v>108</v>
      </c>
      <c r="CU515" s="5" t="s">
        <v>108</v>
      </c>
      <c r="CV515" s="5" t="s">
        <v>108</v>
      </c>
      <c r="CW515" s="5" t="s">
        <v>108</v>
      </c>
      <c r="CX515" s="5" t="s">
        <v>108</v>
      </c>
      <c r="CY515" s="13" t="s">
        <v>4430</v>
      </c>
      <c r="CZ515" s="6"/>
      <c r="DA515" s="6"/>
      <c r="DB515" s="6"/>
      <c r="DC515" s="6"/>
      <c r="DD515" s="6"/>
      <c r="DE515" s="6"/>
      <c r="DF515" s="6"/>
      <c r="DG515" s="6"/>
      <c r="DH515" s="6"/>
      <c r="DI515" s="6"/>
    </row>
    <row r="516">
      <c r="A516" s="5" t="s">
        <v>103</v>
      </c>
      <c r="B516" s="5" t="s">
        <v>4328</v>
      </c>
      <c r="C516" s="5" t="s">
        <v>4431</v>
      </c>
      <c r="D516" s="5">
        <v>16557.0</v>
      </c>
      <c r="E516" s="5" t="s">
        <v>4339</v>
      </c>
      <c r="F516" s="5">
        <v>2006.0</v>
      </c>
      <c r="G516" s="5" t="s">
        <v>244</v>
      </c>
      <c r="H516" s="5">
        <v>4.0</v>
      </c>
      <c r="I516" s="5" t="s">
        <v>139</v>
      </c>
      <c r="J516" s="5" t="s">
        <v>110</v>
      </c>
      <c r="K516" s="5" t="s">
        <v>111</v>
      </c>
      <c r="L516" s="5" t="s">
        <v>108</v>
      </c>
      <c r="M516" s="5" t="s">
        <v>228</v>
      </c>
      <c r="N516" s="5">
        <v>1.0</v>
      </c>
      <c r="O516" s="26" t="s">
        <v>4432</v>
      </c>
      <c r="P516" s="5" t="s">
        <v>4433</v>
      </c>
      <c r="Q516" s="5" t="s">
        <v>4434</v>
      </c>
      <c r="R516" s="5" t="s">
        <v>4435</v>
      </c>
      <c r="S516" s="5" t="s">
        <v>4436</v>
      </c>
      <c r="T516" s="5">
        <v>43.898222</v>
      </c>
      <c r="U516" s="5">
        <v>-103.488633</v>
      </c>
      <c r="V516" s="6"/>
      <c r="W516" s="5">
        <v>5050.0</v>
      </c>
      <c r="X516" s="5">
        <v>1720.0</v>
      </c>
      <c r="Y516" s="5" t="s">
        <v>108</v>
      </c>
      <c r="Z516" s="5" t="s">
        <v>108</v>
      </c>
      <c r="AA516" s="5" t="s">
        <v>144</v>
      </c>
      <c r="AB516" s="5">
        <v>98.0</v>
      </c>
      <c r="AC516" s="5" t="s">
        <v>572</v>
      </c>
      <c r="AD516" s="5" t="s">
        <v>406</v>
      </c>
      <c r="AE516" s="5" t="s">
        <v>108</v>
      </c>
      <c r="AF516" s="5" t="s">
        <v>108</v>
      </c>
      <c r="AG516" s="5" t="s">
        <v>108</v>
      </c>
      <c r="AH516" s="6">
        <f>2.5/60</f>
        <v>0.04166666667</v>
      </c>
      <c r="AI516" s="15" t="s">
        <v>108</v>
      </c>
      <c r="AJ516" s="15" t="s">
        <v>108</v>
      </c>
      <c r="AK516" s="15" t="s">
        <v>108</v>
      </c>
      <c r="AL516" s="15" t="s">
        <v>108</v>
      </c>
      <c r="AM516" s="5">
        <v>1.0</v>
      </c>
      <c r="AN516" s="5">
        <v>8.0</v>
      </c>
      <c r="AO516" s="5" t="s">
        <v>108</v>
      </c>
      <c r="AP516" s="5" t="s">
        <v>108</v>
      </c>
      <c r="AQ516" s="5" t="s">
        <v>108</v>
      </c>
      <c r="AR516" s="5" t="s">
        <v>108</v>
      </c>
      <c r="AS516" s="5" t="s">
        <v>108</v>
      </c>
      <c r="AT516" s="5" t="s">
        <v>108</v>
      </c>
      <c r="AU516" s="5" t="s">
        <v>108</v>
      </c>
      <c r="AV516" s="5" t="s">
        <v>108</v>
      </c>
      <c r="AW516" s="5" t="s">
        <v>320</v>
      </c>
      <c r="AX516" s="5" t="s">
        <v>108</v>
      </c>
      <c r="AY516" s="5" t="s">
        <v>108</v>
      </c>
      <c r="AZ516" s="5" t="s">
        <v>108</v>
      </c>
      <c r="BA516" s="5" t="s">
        <v>108</v>
      </c>
      <c r="BB516" s="5" t="s">
        <v>108</v>
      </c>
      <c r="BC516" s="5" t="s">
        <v>108</v>
      </c>
      <c r="BD516" s="5" t="s">
        <v>108</v>
      </c>
      <c r="BE516" s="15" t="s">
        <v>108</v>
      </c>
      <c r="BF516" s="5" t="s">
        <v>108</v>
      </c>
      <c r="BG516" s="5" t="s">
        <v>108</v>
      </c>
      <c r="BH516" s="5" t="s">
        <v>108</v>
      </c>
      <c r="BI516" s="5" t="s">
        <v>108</v>
      </c>
      <c r="BJ516" s="5" t="s">
        <v>108</v>
      </c>
      <c r="BK516" s="5" t="s">
        <v>108</v>
      </c>
      <c r="BL516" s="5" t="s">
        <v>754</v>
      </c>
      <c r="BM516" s="5" t="s">
        <v>108</v>
      </c>
      <c r="BN516" s="5" t="s">
        <v>108</v>
      </c>
      <c r="BO516" s="5" t="s">
        <v>108</v>
      </c>
      <c r="BP516" s="5" t="s">
        <v>408</v>
      </c>
      <c r="BQ516" s="5" t="s">
        <v>690</v>
      </c>
      <c r="BR516" s="5" t="s">
        <v>108</v>
      </c>
      <c r="BS516" s="5" t="s">
        <v>4437</v>
      </c>
      <c r="BT516" s="5" t="s">
        <v>108</v>
      </c>
      <c r="BU516" s="5" t="s">
        <v>237</v>
      </c>
      <c r="BV516" s="5" t="s">
        <v>108</v>
      </c>
      <c r="BW516" s="5" t="s">
        <v>108</v>
      </c>
      <c r="BX516" s="5" t="s">
        <v>122</v>
      </c>
      <c r="BY516" s="5" t="s">
        <v>108</v>
      </c>
      <c r="BZ516" s="5" t="s">
        <v>108</v>
      </c>
      <c r="CA516" s="5" t="s">
        <v>108</v>
      </c>
      <c r="CB516" s="5" t="s">
        <v>108</v>
      </c>
      <c r="CC516" s="5" t="s">
        <v>108</v>
      </c>
      <c r="CD516" s="5" t="s">
        <v>108</v>
      </c>
      <c r="CE516" s="5" t="s">
        <v>108</v>
      </c>
      <c r="CF516" s="5" t="s">
        <v>108</v>
      </c>
      <c r="CG516" s="5" t="s">
        <v>108</v>
      </c>
      <c r="CH516" s="5" t="s">
        <v>108</v>
      </c>
      <c r="CI516" s="5" t="s">
        <v>108</v>
      </c>
      <c r="CJ516" s="5" t="s">
        <v>108</v>
      </c>
      <c r="CK516" s="5" t="s">
        <v>108</v>
      </c>
      <c r="CL516" s="5" t="s">
        <v>108</v>
      </c>
      <c r="CM516" s="5" t="s">
        <v>108</v>
      </c>
      <c r="CN516" s="5" t="s">
        <v>108</v>
      </c>
      <c r="CO516" s="5" t="s">
        <v>108</v>
      </c>
      <c r="CP516" s="5" t="s">
        <v>108</v>
      </c>
      <c r="CQ516" s="5" t="s">
        <v>108</v>
      </c>
      <c r="CR516" s="5" t="s">
        <v>108</v>
      </c>
      <c r="CS516" s="5" t="s">
        <v>108</v>
      </c>
      <c r="CT516" s="26" t="s">
        <v>4438</v>
      </c>
      <c r="CU516" s="5" t="s">
        <v>121</v>
      </c>
      <c r="CV516" s="5" t="s">
        <v>108</v>
      </c>
      <c r="CW516" s="5" t="s">
        <v>108</v>
      </c>
      <c r="CX516" s="5" t="s">
        <v>108</v>
      </c>
      <c r="CY516" s="13" t="s">
        <v>4439</v>
      </c>
      <c r="CZ516" s="6"/>
      <c r="DA516" s="6"/>
      <c r="DB516" s="6"/>
      <c r="DC516" s="6"/>
      <c r="DD516" s="6"/>
      <c r="DE516" s="6"/>
      <c r="DF516" s="6"/>
      <c r="DG516" s="6"/>
      <c r="DH516" s="6"/>
      <c r="DI516" s="6"/>
    </row>
    <row r="517">
      <c r="A517" s="5" t="s">
        <v>103</v>
      </c>
      <c r="B517" s="5" t="s">
        <v>4328</v>
      </c>
      <c r="C517" s="5" t="s">
        <v>4431</v>
      </c>
      <c r="D517" s="5">
        <v>23214.0</v>
      </c>
      <c r="E517" s="5" t="s">
        <v>4339</v>
      </c>
      <c r="F517" s="5">
        <v>2008.0</v>
      </c>
      <c r="G517" s="5" t="s">
        <v>107</v>
      </c>
      <c r="H517" s="5" t="s">
        <v>4440</v>
      </c>
      <c r="I517" s="5" t="s">
        <v>109</v>
      </c>
      <c r="J517" s="5" t="s">
        <v>127</v>
      </c>
      <c r="K517" s="5" t="s">
        <v>202</v>
      </c>
      <c r="L517" s="5" t="s">
        <v>108</v>
      </c>
      <c r="M517" s="5" t="s">
        <v>3516</v>
      </c>
      <c r="N517" s="5">
        <v>2.0</v>
      </c>
      <c r="O517" s="26" t="s">
        <v>4441</v>
      </c>
      <c r="P517" s="5" t="s">
        <v>4442</v>
      </c>
      <c r="Q517" s="5" t="s">
        <v>4443</v>
      </c>
      <c r="R517" s="5" t="s">
        <v>108</v>
      </c>
      <c r="S517" s="5" t="s">
        <v>108</v>
      </c>
      <c r="T517" s="5" t="s">
        <v>108</v>
      </c>
      <c r="U517" s="5" t="s">
        <v>108</v>
      </c>
      <c r="V517" s="5" t="s">
        <v>108</v>
      </c>
      <c r="W517" s="5" t="s">
        <v>108</v>
      </c>
      <c r="X517" s="5">
        <v>1920.0</v>
      </c>
      <c r="Y517" s="5">
        <v>20.0</v>
      </c>
      <c r="Z517" s="5" t="s">
        <v>170</v>
      </c>
      <c r="AA517" s="5" t="s">
        <v>144</v>
      </c>
      <c r="AB517" s="5">
        <v>92.0</v>
      </c>
      <c r="AC517" s="5" t="s">
        <v>4444</v>
      </c>
      <c r="AD517" s="5" t="s">
        <v>4445</v>
      </c>
      <c r="AE517" s="5" t="s">
        <v>108</v>
      </c>
      <c r="AF517" s="5" t="s">
        <v>108</v>
      </c>
      <c r="AG517" s="5" t="s">
        <v>108</v>
      </c>
      <c r="AH517" s="5">
        <v>4.5</v>
      </c>
      <c r="AI517" s="15" t="s">
        <v>108</v>
      </c>
      <c r="AJ517" s="15" t="s">
        <v>108</v>
      </c>
      <c r="AK517" s="15" t="s">
        <v>108</v>
      </c>
      <c r="AL517" s="15" t="s">
        <v>108</v>
      </c>
      <c r="AM517" s="15" t="s">
        <v>108</v>
      </c>
      <c r="AN517" s="15" t="s">
        <v>108</v>
      </c>
      <c r="AO517" s="15" t="s">
        <v>108</v>
      </c>
      <c r="AP517" s="15" t="s">
        <v>108</v>
      </c>
      <c r="AQ517" s="15" t="s">
        <v>108</v>
      </c>
      <c r="AR517" s="15" t="s">
        <v>108</v>
      </c>
      <c r="AS517" s="15" t="s">
        <v>108</v>
      </c>
      <c r="AT517" s="15" t="s">
        <v>108</v>
      </c>
      <c r="AU517" s="15" t="s">
        <v>108</v>
      </c>
      <c r="AV517" s="15" t="s">
        <v>108</v>
      </c>
      <c r="AW517" s="15" t="s">
        <v>108</v>
      </c>
      <c r="AX517" s="15" t="s">
        <v>108</v>
      </c>
      <c r="AY517" s="15" t="s">
        <v>108</v>
      </c>
      <c r="AZ517" s="15" t="s">
        <v>108</v>
      </c>
      <c r="BA517" s="15" t="s">
        <v>108</v>
      </c>
      <c r="BB517" s="15" t="s">
        <v>108</v>
      </c>
      <c r="BC517" s="15" t="s">
        <v>108</v>
      </c>
      <c r="BD517" s="15" t="s">
        <v>108</v>
      </c>
      <c r="BE517" s="15" t="s">
        <v>108</v>
      </c>
      <c r="BF517" s="15" t="s">
        <v>108</v>
      </c>
      <c r="BG517" s="5" t="s">
        <v>108</v>
      </c>
      <c r="BH517" s="5" t="s">
        <v>108</v>
      </c>
      <c r="BI517" s="15" t="s">
        <v>108</v>
      </c>
      <c r="BJ517" s="15" t="s">
        <v>108</v>
      </c>
      <c r="BK517" s="15" t="s">
        <v>108</v>
      </c>
      <c r="BL517" s="15" t="s">
        <v>108</v>
      </c>
      <c r="BM517" s="15" t="s">
        <v>108</v>
      </c>
      <c r="BN517" s="15" t="s">
        <v>108</v>
      </c>
      <c r="BO517" s="15" t="s">
        <v>108</v>
      </c>
      <c r="BP517" s="15" t="s">
        <v>108</v>
      </c>
      <c r="BQ517" s="15" t="s">
        <v>108</v>
      </c>
      <c r="BR517" s="15" t="s">
        <v>108</v>
      </c>
      <c r="BS517" s="15" t="s">
        <v>108</v>
      </c>
      <c r="BT517" s="15" t="s">
        <v>108</v>
      </c>
      <c r="BU517" s="15" t="s">
        <v>108</v>
      </c>
      <c r="BV517" s="15" t="s">
        <v>108</v>
      </c>
      <c r="BW517" s="15" t="s">
        <v>108</v>
      </c>
      <c r="BX517" s="15" t="s">
        <v>108</v>
      </c>
      <c r="BY517" s="15" t="s">
        <v>108</v>
      </c>
      <c r="BZ517" s="15" t="s">
        <v>108</v>
      </c>
      <c r="CA517" s="5" t="s">
        <v>2101</v>
      </c>
      <c r="CB517" s="5" t="s">
        <v>108</v>
      </c>
      <c r="CC517" s="5" t="s">
        <v>108</v>
      </c>
      <c r="CD517" s="5" t="s">
        <v>108</v>
      </c>
      <c r="CE517" s="5" t="s">
        <v>108</v>
      </c>
      <c r="CF517" s="5" t="s">
        <v>108</v>
      </c>
      <c r="CG517" s="5" t="s">
        <v>108</v>
      </c>
      <c r="CH517" s="5" t="s">
        <v>108</v>
      </c>
      <c r="CI517" s="5" t="s">
        <v>108</v>
      </c>
      <c r="CJ517" s="5" t="s">
        <v>108</v>
      </c>
      <c r="CK517" s="5" t="s">
        <v>108</v>
      </c>
      <c r="CL517" s="5" t="s">
        <v>108</v>
      </c>
      <c r="CM517" s="5" t="s">
        <v>108</v>
      </c>
      <c r="CN517" s="5" t="s">
        <v>108</v>
      </c>
      <c r="CO517" s="5" t="s">
        <v>108</v>
      </c>
      <c r="CP517" s="5" t="s">
        <v>108</v>
      </c>
      <c r="CQ517" s="5" t="s">
        <v>108</v>
      </c>
      <c r="CR517" s="5" t="s">
        <v>108</v>
      </c>
      <c r="CS517" s="5" t="s">
        <v>108</v>
      </c>
      <c r="CT517" s="26" t="s">
        <v>4446</v>
      </c>
      <c r="CU517" s="5" t="s">
        <v>108</v>
      </c>
      <c r="CV517" s="5" t="s">
        <v>108</v>
      </c>
      <c r="CW517" s="5" t="s">
        <v>108</v>
      </c>
      <c r="CX517" s="5" t="s">
        <v>108</v>
      </c>
      <c r="CY517" s="13" t="s">
        <v>4447</v>
      </c>
      <c r="CZ517" s="6"/>
      <c r="DA517" s="6"/>
      <c r="DB517" s="6"/>
      <c r="DC517" s="6"/>
      <c r="DD517" s="6"/>
      <c r="DE517" s="6"/>
      <c r="DF517" s="6"/>
      <c r="DG517" s="6"/>
      <c r="DH517" s="6"/>
      <c r="DI517" s="6"/>
    </row>
    <row r="518">
      <c r="A518" s="5" t="s">
        <v>103</v>
      </c>
      <c r="B518" s="5" t="s">
        <v>4328</v>
      </c>
      <c r="C518" s="5" t="s">
        <v>4431</v>
      </c>
      <c r="D518" s="5">
        <v>65588.0</v>
      </c>
      <c r="E518" s="5" t="s">
        <v>108</v>
      </c>
      <c r="F518" s="5">
        <v>2019.0</v>
      </c>
      <c r="G518" s="5" t="s">
        <v>166</v>
      </c>
      <c r="H518" s="5">
        <v>27.0</v>
      </c>
      <c r="I518" s="5" t="s">
        <v>153</v>
      </c>
      <c r="J518" s="5" t="s">
        <v>127</v>
      </c>
      <c r="K518" s="5" t="s">
        <v>202</v>
      </c>
      <c r="L518" s="5" t="s">
        <v>108</v>
      </c>
      <c r="M518" s="5" t="s">
        <v>3516</v>
      </c>
      <c r="N518" s="5">
        <v>1.0</v>
      </c>
      <c r="O518" s="26" t="s">
        <v>4448</v>
      </c>
      <c r="P518" s="5" t="s">
        <v>4449</v>
      </c>
      <c r="Q518" s="5" t="s">
        <v>4450</v>
      </c>
      <c r="R518" s="5" t="s">
        <v>4451</v>
      </c>
      <c r="S518" s="5" t="s">
        <v>4452</v>
      </c>
      <c r="T518" s="5">
        <v>44.216125</v>
      </c>
      <c r="U518" s="5">
        <v>-103.773466</v>
      </c>
      <c r="V518" s="6"/>
      <c r="W518" s="5">
        <v>5885.0</v>
      </c>
      <c r="X518" s="5">
        <v>1900.0</v>
      </c>
      <c r="Y518" s="5" t="s">
        <v>108</v>
      </c>
      <c r="Z518" s="5" t="s">
        <v>108</v>
      </c>
      <c r="AA518" s="5" t="s">
        <v>223</v>
      </c>
      <c r="AB518" s="5">
        <v>30.0</v>
      </c>
      <c r="AC518" s="5" t="s">
        <v>4453</v>
      </c>
      <c r="AD518" s="5" t="s">
        <v>108</v>
      </c>
      <c r="AE518" s="5" t="s">
        <v>108</v>
      </c>
      <c r="AF518" s="5" t="s">
        <v>108</v>
      </c>
      <c r="AG518" s="5" t="s">
        <v>108</v>
      </c>
      <c r="AH518" s="5">
        <v>4.0</v>
      </c>
      <c r="AI518" s="15" t="s">
        <v>108</v>
      </c>
      <c r="AJ518" s="15" t="s">
        <v>108</v>
      </c>
      <c r="AK518" s="15" t="s">
        <v>108</v>
      </c>
      <c r="AL518" s="15" t="s">
        <v>108</v>
      </c>
      <c r="AM518" s="5">
        <v>1.0</v>
      </c>
      <c r="AN518" s="15" t="s">
        <v>108</v>
      </c>
      <c r="AO518" s="15" t="s">
        <v>108</v>
      </c>
      <c r="AP518" s="15" t="s">
        <v>108</v>
      </c>
      <c r="AQ518" s="15" t="s">
        <v>108</v>
      </c>
      <c r="AR518" s="15" t="s">
        <v>108</v>
      </c>
      <c r="AS518" s="15" t="s">
        <v>108</v>
      </c>
      <c r="AT518" s="15" t="s">
        <v>108</v>
      </c>
      <c r="AU518" s="15" t="s">
        <v>108</v>
      </c>
      <c r="AV518" s="15" t="s">
        <v>108</v>
      </c>
      <c r="AW518" s="15" t="s">
        <v>108</v>
      </c>
      <c r="AX518" s="15" t="s">
        <v>108</v>
      </c>
      <c r="AY518" s="15" t="s">
        <v>108</v>
      </c>
      <c r="AZ518" s="15" t="s">
        <v>108</v>
      </c>
      <c r="BA518" s="15" t="s">
        <v>108</v>
      </c>
      <c r="BB518" s="15" t="s">
        <v>108</v>
      </c>
      <c r="BC518" s="15" t="s">
        <v>108</v>
      </c>
      <c r="BD518" s="15" t="s">
        <v>108</v>
      </c>
      <c r="BE518" s="15" t="s">
        <v>108</v>
      </c>
      <c r="BF518" s="15" t="s">
        <v>108</v>
      </c>
      <c r="BG518" s="5" t="s">
        <v>108</v>
      </c>
      <c r="BH518" s="5" t="s">
        <v>108</v>
      </c>
      <c r="BI518" s="15" t="s">
        <v>108</v>
      </c>
      <c r="BJ518" s="15" t="s">
        <v>108</v>
      </c>
      <c r="BK518" s="15" t="s">
        <v>108</v>
      </c>
      <c r="BL518" s="15" t="s">
        <v>108</v>
      </c>
      <c r="BM518" s="15" t="s">
        <v>108</v>
      </c>
      <c r="BN518" s="15" t="s">
        <v>108</v>
      </c>
      <c r="BO518" s="15" t="s">
        <v>108</v>
      </c>
      <c r="BP518" s="15" t="s">
        <v>108</v>
      </c>
      <c r="BQ518" s="15" t="s">
        <v>108</v>
      </c>
      <c r="BR518" s="15" t="s">
        <v>108</v>
      </c>
      <c r="BS518" s="15" t="s">
        <v>108</v>
      </c>
      <c r="BT518" s="15" t="s">
        <v>108</v>
      </c>
      <c r="BU518" s="15" t="s">
        <v>108</v>
      </c>
      <c r="BV518" s="15" t="s">
        <v>108</v>
      </c>
      <c r="BW518" s="15" t="s">
        <v>108</v>
      </c>
      <c r="BX518" s="15" t="s">
        <v>108</v>
      </c>
      <c r="BY518" s="15" t="s">
        <v>108</v>
      </c>
      <c r="BZ518" s="15" t="s">
        <v>108</v>
      </c>
      <c r="CA518" s="5" t="s">
        <v>2101</v>
      </c>
      <c r="CB518" s="5" t="s">
        <v>108</v>
      </c>
      <c r="CC518" s="5" t="s">
        <v>108</v>
      </c>
      <c r="CD518" s="5" t="s">
        <v>108</v>
      </c>
      <c r="CE518" s="5" t="s">
        <v>108</v>
      </c>
      <c r="CF518" s="5" t="s">
        <v>108</v>
      </c>
      <c r="CG518" s="5" t="s">
        <v>108</v>
      </c>
      <c r="CH518" s="5" t="s">
        <v>108</v>
      </c>
      <c r="CI518" s="5" t="s">
        <v>108</v>
      </c>
      <c r="CJ518" s="5" t="s">
        <v>108</v>
      </c>
      <c r="CK518" s="5" t="s">
        <v>108</v>
      </c>
      <c r="CL518" s="5" t="s">
        <v>108</v>
      </c>
      <c r="CM518" s="5" t="s">
        <v>108</v>
      </c>
      <c r="CN518" s="5" t="s">
        <v>108</v>
      </c>
      <c r="CO518" s="5" t="s">
        <v>108</v>
      </c>
      <c r="CP518" s="5" t="s">
        <v>108</v>
      </c>
      <c r="CQ518" s="5" t="s">
        <v>108</v>
      </c>
      <c r="CR518" s="5" t="s">
        <v>108</v>
      </c>
      <c r="CS518" s="5" t="s">
        <v>4454</v>
      </c>
      <c r="CT518" s="5" t="s">
        <v>108</v>
      </c>
      <c r="CU518" s="5" t="s">
        <v>121</v>
      </c>
      <c r="CV518" s="5" t="s">
        <v>108</v>
      </c>
      <c r="CW518" s="5" t="s">
        <v>108</v>
      </c>
      <c r="CX518" s="5" t="s">
        <v>108</v>
      </c>
      <c r="CY518" s="13" t="s">
        <v>4455</v>
      </c>
      <c r="CZ518" s="6"/>
      <c r="DA518" s="6"/>
      <c r="DB518" s="6"/>
      <c r="DC518" s="6"/>
      <c r="DD518" s="6"/>
      <c r="DE518" s="6"/>
      <c r="DF518" s="6"/>
      <c r="DG518" s="6"/>
      <c r="DH518" s="6"/>
      <c r="DI518" s="6"/>
    </row>
    <row r="519">
      <c r="A519" s="5" t="s">
        <v>103</v>
      </c>
      <c r="B519" s="5" t="s">
        <v>4328</v>
      </c>
      <c r="C519" s="5" t="s">
        <v>4456</v>
      </c>
      <c r="D519" s="5">
        <v>5173.0</v>
      </c>
      <c r="E519" s="5" t="s">
        <v>108</v>
      </c>
      <c r="F519" s="5">
        <v>1998.0</v>
      </c>
      <c r="G519" s="5" t="s">
        <v>138</v>
      </c>
      <c r="H519" s="5" t="s">
        <v>108</v>
      </c>
      <c r="I519" s="5" t="s">
        <v>139</v>
      </c>
      <c r="J519" s="5" t="s">
        <v>110</v>
      </c>
      <c r="K519" s="5" t="s">
        <v>111</v>
      </c>
      <c r="L519" s="5" t="s">
        <v>108</v>
      </c>
      <c r="M519" s="5" t="s">
        <v>281</v>
      </c>
      <c r="N519" s="5">
        <v>9.0</v>
      </c>
      <c r="O519" s="26" t="s">
        <v>4457</v>
      </c>
      <c r="P519" s="5" t="s">
        <v>4458</v>
      </c>
      <c r="Q519" s="5" t="s">
        <v>4459</v>
      </c>
      <c r="R519" s="5" t="s">
        <v>4460</v>
      </c>
      <c r="S519" s="5" t="s">
        <v>4461</v>
      </c>
      <c r="T519" s="5">
        <v>43.34623</v>
      </c>
      <c r="U519" s="5">
        <v>-102.383923</v>
      </c>
      <c r="V519" s="6"/>
      <c r="W519" s="5">
        <v>2454.0</v>
      </c>
      <c r="X519" s="5">
        <v>207.0</v>
      </c>
      <c r="Y519" s="5" t="s">
        <v>108</v>
      </c>
      <c r="Z519" s="5" t="s">
        <v>108</v>
      </c>
      <c r="AA519" s="5" t="s">
        <v>108</v>
      </c>
      <c r="AB519" s="5" t="s">
        <v>108</v>
      </c>
      <c r="AC519" s="5" t="s">
        <v>4462</v>
      </c>
      <c r="AD519" s="5" t="s">
        <v>108</v>
      </c>
      <c r="AE519" s="5" t="s">
        <v>108</v>
      </c>
      <c r="AF519" s="5" t="s">
        <v>108</v>
      </c>
      <c r="AG519" s="5" t="s">
        <v>108</v>
      </c>
      <c r="AH519" s="5" t="s">
        <v>108</v>
      </c>
      <c r="AI519" s="15" t="s">
        <v>108</v>
      </c>
      <c r="AJ519" s="22" t="s">
        <v>108</v>
      </c>
      <c r="AK519" s="25" t="s">
        <v>108</v>
      </c>
      <c r="AL519" s="5" t="s">
        <v>108</v>
      </c>
      <c r="AM519" s="5">
        <v>1.0</v>
      </c>
      <c r="AN519" s="5">
        <v>9.0</v>
      </c>
      <c r="AO519" s="15" t="s">
        <v>108</v>
      </c>
      <c r="AP519" s="15" t="s">
        <v>108</v>
      </c>
      <c r="AQ519" s="15" t="s">
        <v>108</v>
      </c>
      <c r="AR519" s="15" t="s">
        <v>108</v>
      </c>
      <c r="AS519" s="15" t="s">
        <v>108</v>
      </c>
      <c r="AT519" s="15" t="s">
        <v>108</v>
      </c>
      <c r="AU519" s="15" t="s">
        <v>108</v>
      </c>
      <c r="AV519" s="15" t="s">
        <v>108</v>
      </c>
      <c r="AW519" s="5" t="s">
        <v>320</v>
      </c>
      <c r="AX519" s="5" t="s">
        <v>108</v>
      </c>
      <c r="AY519" s="5" t="s">
        <v>108</v>
      </c>
      <c r="AZ519" s="5" t="s">
        <v>108</v>
      </c>
      <c r="BA519" s="5" t="s">
        <v>108</v>
      </c>
      <c r="BB519" s="5" t="s">
        <v>108</v>
      </c>
      <c r="BC519" s="5" t="s">
        <v>4463</v>
      </c>
      <c r="BD519" s="15" t="s">
        <v>108</v>
      </c>
      <c r="BE519" s="15" t="s">
        <v>108</v>
      </c>
      <c r="BF519" s="15" t="s">
        <v>108</v>
      </c>
      <c r="BG519" s="5" t="s">
        <v>108</v>
      </c>
      <c r="BH519" s="5" t="s">
        <v>108</v>
      </c>
      <c r="BI519" s="15" t="s">
        <v>108</v>
      </c>
      <c r="BJ519" s="15" t="s">
        <v>108</v>
      </c>
      <c r="BK519" s="15" t="s">
        <v>108</v>
      </c>
      <c r="BL519" s="15" t="s">
        <v>108</v>
      </c>
      <c r="BM519" s="15" t="s">
        <v>108</v>
      </c>
      <c r="BN519" s="15" t="s">
        <v>108</v>
      </c>
      <c r="BO519" s="15" t="s">
        <v>108</v>
      </c>
      <c r="BP519" s="15" t="s">
        <v>108</v>
      </c>
      <c r="BQ519" s="15" t="s">
        <v>108</v>
      </c>
      <c r="BR519" s="15" t="s">
        <v>108</v>
      </c>
      <c r="BS519" s="5" t="s">
        <v>108</v>
      </c>
      <c r="BT519" s="5" t="s">
        <v>108</v>
      </c>
      <c r="BU519" s="5" t="s">
        <v>4464</v>
      </c>
      <c r="BV519" s="5" t="s">
        <v>108</v>
      </c>
      <c r="BW519" s="5" t="s">
        <v>2234</v>
      </c>
      <c r="BX519" s="5" t="s">
        <v>122</v>
      </c>
      <c r="BY519" s="5" t="s">
        <v>108</v>
      </c>
      <c r="BZ519" s="5" t="s">
        <v>108</v>
      </c>
      <c r="CA519" s="5" t="s">
        <v>108</v>
      </c>
      <c r="CB519" s="5" t="s">
        <v>108</v>
      </c>
      <c r="CC519" s="5" t="s">
        <v>108</v>
      </c>
      <c r="CD519" s="5" t="s">
        <v>108</v>
      </c>
      <c r="CE519" s="5" t="s">
        <v>108</v>
      </c>
      <c r="CF519" s="5" t="s">
        <v>108</v>
      </c>
      <c r="CG519" s="5">
        <v>18.0</v>
      </c>
      <c r="CH519" s="5">
        <v>7.0</v>
      </c>
      <c r="CI519" s="5" t="s">
        <v>108</v>
      </c>
      <c r="CJ519" s="5" t="s">
        <v>108</v>
      </c>
      <c r="CK519" s="5" t="s">
        <v>108</v>
      </c>
      <c r="CL519" s="5" t="s">
        <v>108</v>
      </c>
      <c r="CM519" s="5" t="s">
        <v>108</v>
      </c>
      <c r="CN519" s="5" t="s">
        <v>108</v>
      </c>
      <c r="CO519" s="5" t="s">
        <v>108</v>
      </c>
      <c r="CP519" s="5" t="s">
        <v>108</v>
      </c>
      <c r="CQ519" s="5" t="s">
        <v>108</v>
      </c>
      <c r="CR519" s="5" t="s">
        <v>108</v>
      </c>
      <c r="CS519" s="5" t="s">
        <v>4465</v>
      </c>
      <c r="CT519" s="5" t="s">
        <v>4466</v>
      </c>
      <c r="CU519" s="5" t="s">
        <v>108</v>
      </c>
      <c r="CV519" s="5" t="s">
        <v>108</v>
      </c>
      <c r="CW519" s="5" t="s">
        <v>108</v>
      </c>
      <c r="CX519" s="5" t="s">
        <v>108</v>
      </c>
      <c r="CY519" s="13" t="s">
        <v>4467</v>
      </c>
      <c r="CZ519" s="6"/>
      <c r="DA519" s="6"/>
      <c r="DB519" s="6"/>
      <c r="DC519" s="6"/>
      <c r="DD519" s="6"/>
      <c r="DE519" s="6"/>
      <c r="DF519" s="6"/>
      <c r="DG519" s="6"/>
      <c r="DH519" s="6"/>
      <c r="DI519" s="6"/>
    </row>
    <row r="520">
      <c r="A520" s="5"/>
      <c r="B520" s="5"/>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28">
        <f t="shared" ref="AI520:AI522" si="138">CONVERT(AJ520, "ft", "m")</f>
        <v>0.3048</v>
      </c>
      <c r="AJ520" s="22">
        <v>1.0</v>
      </c>
      <c r="AK520" s="24">
        <f t="shared" ref="AK520:AK522" si="139">CONVERT(AJ520, "ft", "yd")</f>
        <v>0.3333333333</v>
      </c>
      <c r="AL520" s="6"/>
      <c r="AM520" s="6"/>
      <c r="AN520" s="6"/>
      <c r="AO520" s="6"/>
      <c r="AP520" s="6"/>
      <c r="AQ520" s="6"/>
      <c r="AR520" s="6"/>
      <c r="AS520" s="6"/>
      <c r="AT520" s="6"/>
      <c r="AU520" s="6"/>
      <c r="AV520" s="6"/>
      <c r="AW520" s="6"/>
      <c r="AX520" s="6"/>
      <c r="AY520" s="6"/>
      <c r="AZ520" s="6"/>
      <c r="BA520" s="6"/>
      <c r="BB520" s="6"/>
      <c r="BC520" s="6"/>
      <c r="BD520" s="6"/>
      <c r="BE520" s="6"/>
      <c r="BF520" s="6"/>
      <c r="BG520" s="5" t="s">
        <v>108</v>
      </c>
      <c r="BH520" s="5"/>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row>
    <row r="521">
      <c r="A521" s="5" t="s">
        <v>103</v>
      </c>
      <c r="B521" s="5" t="s">
        <v>4468</v>
      </c>
      <c r="C521" s="5" t="s">
        <v>4469</v>
      </c>
      <c r="D521" s="5">
        <v>26113.0</v>
      </c>
      <c r="E521" s="5" t="s">
        <v>4470</v>
      </c>
      <c r="F521" s="5">
        <v>2008.0</v>
      </c>
      <c r="G521" s="5" t="s">
        <v>166</v>
      </c>
      <c r="H521" s="5">
        <v>10.0</v>
      </c>
      <c r="I521" s="5" t="s">
        <v>153</v>
      </c>
      <c r="J521" s="5" t="s">
        <v>110</v>
      </c>
      <c r="K521" s="5" t="s">
        <v>111</v>
      </c>
      <c r="L521" s="5" t="s">
        <v>202</v>
      </c>
      <c r="M521" s="5" t="s">
        <v>281</v>
      </c>
      <c r="N521" s="5">
        <v>1.0</v>
      </c>
      <c r="O521" s="26" t="s">
        <v>4471</v>
      </c>
      <c r="P521" s="5" t="s">
        <v>719</v>
      </c>
      <c r="Q521" s="5" t="s">
        <v>4472</v>
      </c>
      <c r="R521" s="5" t="s">
        <v>4473</v>
      </c>
      <c r="S521" s="5" t="s">
        <v>108</v>
      </c>
      <c r="T521" s="5" t="s">
        <v>108</v>
      </c>
      <c r="U521" s="5" t="s">
        <v>108</v>
      </c>
      <c r="V521" s="5" t="s">
        <v>108</v>
      </c>
      <c r="W521" s="5" t="s">
        <v>108</v>
      </c>
      <c r="X521" s="5">
        <v>2230.0</v>
      </c>
      <c r="Y521" s="5" t="s">
        <v>108</v>
      </c>
      <c r="Z521" s="5" t="s">
        <v>170</v>
      </c>
      <c r="AA521" s="5" t="s">
        <v>286</v>
      </c>
      <c r="AB521" s="5">
        <v>93.0</v>
      </c>
      <c r="AC521" s="5" t="s">
        <v>4474</v>
      </c>
      <c r="AD521" s="5" t="s">
        <v>108</v>
      </c>
      <c r="AE521" s="5" t="s">
        <v>108</v>
      </c>
      <c r="AF521" s="5" t="s">
        <v>108</v>
      </c>
      <c r="AG521" s="5" t="s">
        <v>108</v>
      </c>
      <c r="AH521" s="5" t="s">
        <v>108</v>
      </c>
      <c r="AI521" s="28">
        <f t="shared" si="138"/>
        <v>22.86</v>
      </c>
      <c r="AJ521" s="22">
        <v>75.0</v>
      </c>
      <c r="AK521" s="24">
        <f t="shared" si="139"/>
        <v>25</v>
      </c>
      <c r="AL521" s="5" t="s">
        <v>108</v>
      </c>
      <c r="AM521" s="5">
        <v>1.0</v>
      </c>
      <c r="AN521" s="5">
        <v>9.0</v>
      </c>
      <c r="AO521" s="5" t="s">
        <v>108</v>
      </c>
      <c r="AP521" s="5" t="s">
        <v>108</v>
      </c>
      <c r="AQ521" s="5" t="s">
        <v>108</v>
      </c>
      <c r="AR521" s="5" t="s">
        <v>108</v>
      </c>
      <c r="AS521" s="5" t="s">
        <v>108</v>
      </c>
      <c r="AT521" s="5" t="s">
        <v>108</v>
      </c>
      <c r="AU521" s="5" t="s">
        <v>108</v>
      </c>
      <c r="AV521" s="5" t="s">
        <v>108</v>
      </c>
      <c r="AW521" s="5" t="s">
        <v>561</v>
      </c>
      <c r="AX521" s="5" t="s">
        <v>108</v>
      </c>
      <c r="AY521" s="5" t="s">
        <v>108</v>
      </c>
      <c r="AZ521" s="5" t="s">
        <v>108</v>
      </c>
      <c r="BA521" s="5" t="s">
        <v>108</v>
      </c>
      <c r="BB521" s="5" t="s">
        <v>108</v>
      </c>
      <c r="BC521" s="5" t="s">
        <v>108</v>
      </c>
      <c r="BD521" s="5" t="s">
        <v>108</v>
      </c>
      <c r="BE521" s="5" t="s">
        <v>108</v>
      </c>
      <c r="BF521" s="5" t="s">
        <v>108</v>
      </c>
      <c r="BG521" s="5" t="s">
        <v>108</v>
      </c>
      <c r="BH521" s="5" t="s">
        <v>108</v>
      </c>
      <c r="BI521" s="5" t="s">
        <v>108</v>
      </c>
      <c r="BJ521" s="5" t="s">
        <v>108</v>
      </c>
      <c r="BK521" s="5" t="s">
        <v>108</v>
      </c>
      <c r="BL521" s="5" t="s">
        <v>108</v>
      </c>
      <c r="BM521" s="5" t="s">
        <v>108</v>
      </c>
      <c r="BN521" s="5" t="s">
        <v>108</v>
      </c>
      <c r="BO521" s="5" t="s">
        <v>108</v>
      </c>
      <c r="BP521" s="5" t="s">
        <v>108</v>
      </c>
      <c r="BQ521" s="5" t="s">
        <v>108</v>
      </c>
      <c r="BR521" s="5" t="s">
        <v>108</v>
      </c>
      <c r="BS521" s="5" t="s">
        <v>108</v>
      </c>
      <c r="BT521" s="5" t="s">
        <v>108</v>
      </c>
      <c r="BU521" s="5" t="s">
        <v>4475</v>
      </c>
      <c r="BV521" s="5" t="s">
        <v>108</v>
      </c>
      <c r="BW521" s="5" t="s">
        <v>1528</v>
      </c>
      <c r="BX521" s="5" t="s">
        <v>122</v>
      </c>
      <c r="BY521" s="5" t="s">
        <v>108</v>
      </c>
      <c r="BZ521" s="5" t="s">
        <v>108</v>
      </c>
      <c r="CA521" s="5" t="s">
        <v>1049</v>
      </c>
      <c r="CB521" s="5" t="s">
        <v>108</v>
      </c>
      <c r="CC521" s="5" t="s">
        <v>108</v>
      </c>
      <c r="CD521" s="5" t="s">
        <v>108</v>
      </c>
      <c r="CE521" s="5" t="s">
        <v>108</v>
      </c>
      <c r="CF521" s="5" t="s">
        <v>108</v>
      </c>
      <c r="CG521" s="5" t="s">
        <v>108</v>
      </c>
      <c r="CH521" s="5" t="s">
        <v>108</v>
      </c>
      <c r="CI521" s="5" t="s">
        <v>108</v>
      </c>
      <c r="CJ521" s="5" t="s">
        <v>108</v>
      </c>
      <c r="CK521" s="5" t="s">
        <v>108</v>
      </c>
      <c r="CL521" s="5" t="s">
        <v>108</v>
      </c>
      <c r="CM521" s="5" t="s">
        <v>108</v>
      </c>
      <c r="CN521" s="5" t="s">
        <v>108</v>
      </c>
      <c r="CO521" s="5" t="s">
        <v>108</v>
      </c>
      <c r="CP521" s="5" t="s">
        <v>108</v>
      </c>
      <c r="CQ521" s="5" t="s">
        <v>108</v>
      </c>
      <c r="CR521" s="5" t="s">
        <v>108</v>
      </c>
      <c r="CS521" s="5" t="s">
        <v>108</v>
      </c>
      <c r="CT521" s="26" t="s">
        <v>4476</v>
      </c>
      <c r="CU521" s="5" t="s">
        <v>108</v>
      </c>
      <c r="CV521" s="5" t="s">
        <v>108</v>
      </c>
      <c r="CW521" s="5" t="s">
        <v>108</v>
      </c>
      <c r="CX521" s="5" t="s">
        <v>108</v>
      </c>
      <c r="CY521" s="13" t="s">
        <v>4477</v>
      </c>
      <c r="CZ521" s="6"/>
      <c r="DA521" s="6"/>
      <c r="DB521" s="6"/>
      <c r="DC521" s="6"/>
      <c r="DD521" s="6"/>
      <c r="DE521" s="6"/>
      <c r="DF521" s="6"/>
      <c r="DG521" s="6"/>
      <c r="DH521" s="6"/>
      <c r="DI521" s="6"/>
    </row>
    <row r="522">
      <c r="A522" s="5" t="s">
        <v>103</v>
      </c>
      <c r="B522" s="5" t="s">
        <v>4468</v>
      </c>
      <c r="C522" s="5" t="s">
        <v>4478</v>
      </c>
      <c r="D522" s="5">
        <v>6668.0</v>
      </c>
      <c r="E522" s="5" t="s">
        <v>4479</v>
      </c>
      <c r="F522" s="5">
        <v>2003.0</v>
      </c>
      <c r="G522" s="5" t="s">
        <v>152</v>
      </c>
      <c r="H522" s="5">
        <v>20.0</v>
      </c>
      <c r="I522" s="5" t="s">
        <v>153</v>
      </c>
      <c r="J522" s="5" t="s">
        <v>127</v>
      </c>
      <c r="K522" s="5" t="s">
        <v>202</v>
      </c>
      <c r="L522" s="5" t="s">
        <v>108</v>
      </c>
      <c r="M522" s="5" t="s">
        <v>3516</v>
      </c>
      <c r="N522" s="5">
        <v>1.0</v>
      </c>
      <c r="O522" s="26" t="s">
        <v>4480</v>
      </c>
      <c r="P522" s="6"/>
      <c r="Q522" s="5" t="s">
        <v>4481</v>
      </c>
      <c r="R522" s="5" t="s">
        <v>4482</v>
      </c>
      <c r="S522" s="5" t="s">
        <v>108</v>
      </c>
      <c r="T522" s="5" t="s">
        <v>108</v>
      </c>
      <c r="U522" s="5" t="s">
        <v>108</v>
      </c>
      <c r="V522" s="6"/>
      <c r="W522" s="5" t="s">
        <v>108</v>
      </c>
      <c r="X522" s="5">
        <v>2400.0</v>
      </c>
      <c r="Y522" s="5" t="s">
        <v>193</v>
      </c>
      <c r="Z522" s="5" t="s">
        <v>4483</v>
      </c>
      <c r="AA522" s="5" t="s">
        <v>286</v>
      </c>
      <c r="AB522" s="5">
        <v>58.0</v>
      </c>
      <c r="AC522" s="5" t="s">
        <v>4484</v>
      </c>
      <c r="AD522" s="5" t="s">
        <v>108</v>
      </c>
      <c r="AE522" s="5" t="s">
        <v>108</v>
      </c>
      <c r="AF522" s="5" t="s">
        <v>108</v>
      </c>
      <c r="AG522" s="5" t="s">
        <v>108</v>
      </c>
      <c r="AH522" s="5">
        <v>2.0</v>
      </c>
      <c r="AI522" s="28">
        <f t="shared" si="138"/>
        <v>121.92</v>
      </c>
      <c r="AJ522" s="22">
        <v>400.0</v>
      </c>
      <c r="AK522" s="24">
        <f t="shared" si="139"/>
        <v>133.3333333</v>
      </c>
      <c r="AL522" s="5" t="s">
        <v>108</v>
      </c>
      <c r="AM522" s="5" t="s">
        <v>108</v>
      </c>
      <c r="AN522" s="5" t="s">
        <v>108</v>
      </c>
      <c r="AO522" s="5" t="s">
        <v>108</v>
      </c>
      <c r="AP522" s="5" t="s">
        <v>108</v>
      </c>
      <c r="AQ522" s="5" t="s">
        <v>108</v>
      </c>
      <c r="AR522" s="5" t="s">
        <v>108</v>
      </c>
      <c r="AS522" s="5" t="s">
        <v>108</v>
      </c>
      <c r="AT522" s="5" t="s">
        <v>108</v>
      </c>
      <c r="AU522" s="5" t="s">
        <v>108</v>
      </c>
      <c r="AV522" s="5" t="s">
        <v>108</v>
      </c>
      <c r="AW522" s="5" t="s">
        <v>108</v>
      </c>
      <c r="AX522" s="5" t="s">
        <v>108</v>
      </c>
      <c r="AY522" s="5" t="s">
        <v>108</v>
      </c>
      <c r="AZ522" s="5" t="s">
        <v>108</v>
      </c>
      <c r="BA522" s="5" t="s">
        <v>108</v>
      </c>
      <c r="BB522" s="5" t="s">
        <v>108</v>
      </c>
      <c r="BC522" s="5" t="s">
        <v>108</v>
      </c>
      <c r="BD522" s="5" t="s">
        <v>108</v>
      </c>
      <c r="BE522" s="5" t="s">
        <v>108</v>
      </c>
      <c r="BF522" s="5" t="s">
        <v>108</v>
      </c>
      <c r="BG522" s="5" t="s">
        <v>108</v>
      </c>
      <c r="BH522" s="5" t="s">
        <v>108</v>
      </c>
      <c r="BI522" s="5" t="s">
        <v>108</v>
      </c>
      <c r="BJ522" s="5" t="s">
        <v>108</v>
      </c>
      <c r="BK522" s="5" t="s">
        <v>108</v>
      </c>
      <c r="BL522" s="5" t="s">
        <v>108</v>
      </c>
      <c r="BM522" s="5" t="s">
        <v>108</v>
      </c>
      <c r="BN522" s="5" t="s">
        <v>108</v>
      </c>
      <c r="BO522" s="5" t="s">
        <v>108</v>
      </c>
      <c r="BP522" s="5" t="s">
        <v>108</v>
      </c>
      <c r="BQ522" s="5" t="s">
        <v>108</v>
      </c>
      <c r="BR522" s="5" t="s">
        <v>108</v>
      </c>
      <c r="BS522" s="5" t="s">
        <v>108</v>
      </c>
      <c r="BT522" s="5" t="s">
        <v>108</v>
      </c>
      <c r="BU522" s="5" t="s">
        <v>108</v>
      </c>
      <c r="BV522" s="5" t="s">
        <v>108</v>
      </c>
      <c r="BW522" s="5" t="s">
        <v>108</v>
      </c>
      <c r="BX522" s="5" t="s">
        <v>108</v>
      </c>
      <c r="BY522" s="5" t="s">
        <v>108</v>
      </c>
      <c r="BZ522" s="5" t="s">
        <v>108</v>
      </c>
      <c r="CA522" s="5" t="s">
        <v>4485</v>
      </c>
      <c r="CB522" s="5" t="s">
        <v>108</v>
      </c>
      <c r="CC522" s="5" t="s">
        <v>108</v>
      </c>
      <c r="CD522" s="5" t="s">
        <v>108</v>
      </c>
      <c r="CE522" s="5" t="s">
        <v>108</v>
      </c>
      <c r="CF522" s="5" t="s">
        <v>108</v>
      </c>
      <c r="CG522" s="5" t="s">
        <v>108</v>
      </c>
      <c r="CH522" s="5" t="s">
        <v>108</v>
      </c>
      <c r="CI522" s="5" t="s">
        <v>108</v>
      </c>
      <c r="CJ522" s="5" t="s">
        <v>108</v>
      </c>
      <c r="CK522" s="5" t="s">
        <v>108</v>
      </c>
      <c r="CL522" s="5" t="s">
        <v>108</v>
      </c>
      <c r="CM522" s="5" t="s">
        <v>108</v>
      </c>
      <c r="CN522" s="5" t="s">
        <v>108</v>
      </c>
      <c r="CO522" s="5" t="s">
        <v>108</v>
      </c>
      <c r="CP522" s="5" t="s">
        <v>108</v>
      </c>
      <c r="CQ522" s="5" t="s">
        <v>108</v>
      </c>
      <c r="CR522" s="5" t="s">
        <v>108</v>
      </c>
      <c r="CS522" s="5" t="s">
        <v>4486</v>
      </c>
      <c r="CT522" s="26" t="s">
        <v>4487</v>
      </c>
      <c r="CU522" s="5" t="s">
        <v>108</v>
      </c>
      <c r="CV522" s="5" t="s">
        <v>108</v>
      </c>
      <c r="CW522" s="5" t="s">
        <v>108</v>
      </c>
      <c r="CX522" s="5" t="s">
        <v>108</v>
      </c>
      <c r="CY522" s="13" t="s">
        <v>4488</v>
      </c>
      <c r="CZ522" s="6"/>
      <c r="DA522" s="6"/>
      <c r="DB522" s="6"/>
      <c r="DC522" s="6"/>
      <c r="DD522" s="6"/>
      <c r="DE522" s="6"/>
      <c r="DF522" s="6"/>
      <c r="DG522" s="6"/>
      <c r="DH522" s="6"/>
      <c r="DI522" s="6"/>
    </row>
    <row r="523">
      <c r="A523" s="5" t="s">
        <v>103</v>
      </c>
      <c r="B523" s="5" t="s">
        <v>4468</v>
      </c>
      <c r="C523" s="5" t="s">
        <v>1876</v>
      </c>
      <c r="D523" s="5">
        <v>1192.0</v>
      </c>
      <c r="E523" s="5" t="s">
        <v>108</v>
      </c>
      <c r="F523" s="5">
        <v>1930.0</v>
      </c>
      <c r="G523" s="5" t="s">
        <v>108</v>
      </c>
      <c r="H523" s="5" t="s">
        <v>108</v>
      </c>
      <c r="I523" s="5" t="s">
        <v>108</v>
      </c>
      <c r="J523" s="5" t="s">
        <v>127</v>
      </c>
      <c r="K523" s="5" t="s">
        <v>111</v>
      </c>
      <c r="L523" s="5" t="s">
        <v>108</v>
      </c>
      <c r="M523" s="5" t="s">
        <v>108</v>
      </c>
      <c r="N523" s="5" t="s">
        <v>108</v>
      </c>
      <c r="O523" s="26" t="s">
        <v>4489</v>
      </c>
      <c r="P523" s="5" t="s">
        <v>108</v>
      </c>
      <c r="Q523" s="5" t="s">
        <v>108</v>
      </c>
      <c r="R523" s="5" t="s">
        <v>108</v>
      </c>
      <c r="S523" s="5" t="s">
        <v>108</v>
      </c>
      <c r="T523" s="5" t="s">
        <v>108</v>
      </c>
      <c r="U523" s="5" t="s">
        <v>108</v>
      </c>
      <c r="V523" s="5" t="s">
        <v>108</v>
      </c>
      <c r="W523" s="5" t="s">
        <v>108</v>
      </c>
      <c r="X523" s="5" t="s">
        <v>108</v>
      </c>
      <c r="Y523" s="5" t="s">
        <v>108</v>
      </c>
      <c r="Z523" s="5" t="s">
        <v>108</v>
      </c>
      <c r="AA523" s="5" t="s">
        <v>108</v>
      </c>
      <c r="AB523" s="5" t="s">
        <v>108</v>
      </c>
      <c r="AC523" s="5" t="s">
        <v>287</v>
      </c>
      <c r="AD523" s="5" t="s">
        <v>108</v>
      </c>
      <c r="AE523" s="5" t="s">
        <v>108</v>
      </c>
      <c r="AF523" s="5" t="s">
        <v>108</v>
      </c>
      <c r="AG523" s="5" t="s">
        <v>108</v>
      </c>
      <c r="AH523" s="5" t="s">
        <v>108</v>
      </c>
      <c r="AI523" s="5" t="s">
        <v>108</v>
      </c>
      <c r="AJ523" s="5" t="s">
        <v>108</v>
      </c>
      <c r="AK523" s="5" t="s">
        <v>108</v>
      </c>
      <c r="AL523" s="5" t="s">
        <v>108</v>
      </c>
      <c r="AM523" s="5" t="s">
        <v>108</v>
      </c>
      <c r="AN523" s="5" t="s">
        <v>108</v>
      </c>
      <c r="AO523" s="5" t="s">
        <v>108</v>
      </c>
      <c r="AP523" s="5" t="s">
        <v>108</v>
      </c>
      <c r="AQ523" s="5" t="s">
        <v>108</v>
      </c>
      <c r="AR523" s="5" t="s">
        <v>108</v>
      </c>
      <c r="AS523" s="5" t="s">
        <v>108</v>
      </c>
      <c r="AT523" s="5" t="s">
        <v>108</v>
      </c>
      <c r="AU523" s="5" t="s">
        <v>108</v>
      </c>
      <c r="AV523" s="5" t="s">
        <v>108</v>
      </c>
      <c r="AW523" s="5" t="s">
        <v>147</v>
      </c>
      <c r="AX523" s="5" t="s">
        <v>108</v>
      </c>
      <c r="AY523" s="5" t="s">
        <v>108</v>
      </c>
      <c r="AZ523" s="5" t="s">
        <v>108</v>
      </c>
      <c r="BA523" s="5" t="s">
        <v>108</v>
      </c>
      <c r="BB523" s="5" t="s">
        <v>108</v>
      </c>
      <c r="BC523" s="5" t="s">
        <v>108</v>
      </c>
      <c r="BD523" s="5" t="s">
        <v>108</v>
      </c>
      <c r="BE523" s="5" t="s">
        <v>108</v>
      </c>
      <c r="BF523" s="5" t="s">
        <v>108</v>
      </c>
      <c r="BG523" s="5" t="s">
        <v>108</v>
      </c>
      <c r="BH523" s="5" t="s">
        <v>108</v>
      </c>
      <c r="BI523" s="5" t="s">
        <v>309</v>
      </c>
      <c r="BJ523" s="5" t="s">
        <v>108</v>
      </c>
      <c r="BK523" s="5" t="s">
        <v>108</v>
      </c>
      <c r="BL523" s="5" t="s">
        <v>108</v>
      </c>
      <c r="BM523" s="5" t="s">
        <v>108</v>
      </c>
      <c r="BN523" s="5" t="s">
        <v>108</v>
      </c>
      <c r="BO523" s="5" t="s">
        <v>108</v>
      </c>
      <c r="BP523" s="5" t="s">
        <v>1553</v>
      </c>
      <c r="BQ523" s="5" t="s">
        <v>108</v>
      </c>
      <c r="BR523" s="5" t="s">
        <v>108</v>
      </c>
      <c r="BS523" s="5" t="s">
        <v>4490</v>
      </c>
      <c r="BT523" s="5" t="s">
        <v>108</v>
      </c>
      <c r="BU523" s="5" t="s">
        <v>4491</v>
      </c>
      <c r="BV523" s="5" t="s">
        <v>108</v>
      </c>
      <c r="BW523" s="5" t="s">
        <v>4492</v>
      </c>
      <c r="BX523" s="5" t="s">
        <v>108</v>
      </c>
      <c r="BY523" s="5" t="s">
        <v>108</v>
      </c>
      <c r="BZ523" s="5" t="s">
        <v>108</v>
      </c>
      <c r="CA523" s="5" t="s">
        <v>371</v>
      </c>
      <c r="CB523" s="5" t="s">
        <v>108</v>
      </c>
      <c r="CC523" s="5" t="s">
        <v>108</v>
      </c>
      <c r="CD523" s="5" t="s">
        <v>108</v>
      </c>
      <c r="CE523" s="5" t="s">
        <v>108</v>
      </c>
      <c r="CF523" s="5" t="s">
        <v>108</v>
      </c>
      <c r="CG523" s="5" t="s">
        <v>108</v>
      </c>
      <c r="CH523" s="5" t="s">
        <v>108</v>
      </c>
      <c r="CI523" s="5" t="s">
        <v>108</v>
      </c>
      <c r="CJ523" s="5" t="s">
        <v>108</v>
      </c>
      <c r="CK523" s="5" t="s">
        <v>108</v>
      </c>
      <c r="CL523" s="5" t="s">
        <v>108</v>
      </c>
      <c r="CM523" s="5" t="s">
        <v>108</v>
      </c>
      <c r="CN523" s="5" t="s">
        <v>108</v>
      </c>
      <c r="CO523" s="5" t="s">
        <v>108</v>
      </c>
      <c r="CP523" s="5" t="s">
        <v>108</v>
      </c>
      <c r="CQ523" s="5" t="s">
        <v>108</v>
      </c>
      <c r="CR523" s="5" t="s">
        <v>108</v>
      </c>
      <c r="CS523" s="5" t="s">
        <v>108</v>
      </c>
      <c r="CT523" s="5" t="s">
        <v>108</v>
      </c>
      <c r="CU523" s="5" t="s">
        <v>108</v>
      </c>
      <c r="CV523" s="5" t="s">
        <v>108</v>
      </c>
      <c r="CW523" s="5" t="s">
        <v>108</v>
      </c>
      <c r="CX523" s="5" t="s">
        <v>108</v>
      </c>
      <c r="CY523" s="13" t="s">
        <v>4493</v>
      </c>
      <c r="CZ523" s="6"/>
      <c r="DA523" s="6"/>
      <c r="DB523" s="6"/>
      <c r="DC523" s="6"/>
      <c r="DD523" s="6"/>
      <c r="DE523" s="6"/>
      <c r="DF523" s="6"/>
      <c r="DG523" s="6"/>
      <c r="DH523" s="6"/>
      <c r="DI523" s="6"/>
    </row>
    <row r="524">
      <c r="A524" s="5" t="s">
        <v>103</v>
      </c>
      <c r="B524" s="5" t="s">
        <v>4468</v>
      </c>
      <c r="C524" s="5" t="s">
        <v>1876</v>
      </c>
      <c r="D524" s="5">
        <v>48403.0</v>
      </c>
      <c r="E524" s="5" t="s">
        <v>4494</v>
      </c>
      <c r="F524" s="5">
        <v>2014.0</v>
      </c>
      <c r="G524" s="5" t="s">
        <v>138</v>
      </c>
      <c r="H524" s="5" t="s">
        <v>108</v>
      </c>
      <c r="I524" s="5" t="s">
        <v>139</v>
      </c>
      <c r="J524" s="5" t="s">
        <v>127</v>
      </c>
      <c r="K524" s="5" t="s">
        <v>202</v>
      </c>
      <c r="L524" s="5" t="s">
        <v>108</v>
      </c>
      <c r="M524" s="5" t="s">
        <v>3516</v>
      </c>
      <c r="N524" s="5">
        <v>2.0</v>
      </c>
      <c r="O524" s="26" t="s">
        <v>4495</v>
      </c>
      <c r="P524" s="5" t="s">
        <v>4496</v>
      </c>
      <c r="Q524" s="5" t="s">
        <v>4497</v>
      </c>
      <c r="R524" s="5" t="s">
        <v>4498</v>
      </c>
      <c r="S524" s="5" t="s">
        <v>108</v>
      </c>
      <c r="T524" s="5" t="s">
        <v>108</v>
      </c>
      <c r="U524" s="5" t="s">
        <v>108</v>
      </c>
      <c r="V524" s="5" t="s">
        <v>108</v>
      </c>
      <c r="W524" s="5" t="s">
        <v>108</v>
      </c>
      <c r="X524" s="5">
        <v>1830.0</v>
      </c>
      <c r="Y524" s="5" t="s">
        <v>108</v>
      </c>
      <c r="Z524" s="5" t="s">
        <v>108</v>
      </c>
      <c r="AA524" s="5" t="s">
        <v>108</v>
      </c>
      <c r="AB524" s="5" t="s">
        <v>108</v>
      </c>
      <c r="AC524" s="5" t="s">
        <v>4499</v>
      </c>
      <c r="AD524" s="5" t="s">
        <v>108</v>
      </c>
      <c r="AE524" s="5" t="s">
        <v>108</v>
      </c>
      <c r="AF524" s="5" t="s">
        <v>108</v>
      </c>
      <c r="AG524" s="5" t="s">
        <v>108</v>
      </c>
      <c r="AH524" s="5" t="s">
        <v>108</v>
      </c>
      <c r="AI524" s="28">
        <f t="shared" ref="AI524:AI525" si="140">CONVERT(AJ524, "ft", "m")</f>
        <v>182.88</v>
      </c>
      <c r="AJ524" s="22">
        <v>600.0</v>
      </c>
      <c r="AK524" s="24">
        <f t="shared" ref="AK524:AK525" si="141">CONVERT(AJ524, "ft", "yd")</f>
        <v>200</v>
      </c>
      <c r="AL524" s="5" t="s">
        <v>108</v>
      </c>
      <c r="AM524" s="5" t="s">
        <v>108</v>
      </c>
      <c r="AN524" s="5" t="s">
        <v>108</v>
      </c>
      <c r="AO524" s="5" t="s">
        <v>108</v>
      </c>
      <c r="AP524" s="5" t="s">
        <v>108</v>
      </c>
      <c r="AQ524" s="5" t="s">
        <v>108</v>
      </c>
      <c r="AR524" s="5" t="s">
        <v>108</v>
      </c>
      <c r="AS524" s="5" t="s">
        <v>108</v>
      </c>
      <c r="AT524" s="5" t="s">
        <v>108</v>
      </c>
      <c r="AU524" s="5" t="s">
        <v>108</v>
      </c>
      <c r="AV524" s="5" t="s">
        <v>108</v>
      </c>
      <c r="AW524" s="5" t="s">
        <v>108</v>
      </c>
      <c r="AX524" s="5" t="s">
        <v>108</v>
      </c>
      <c r="AY524" s="5" t="s">
        <v>108</v>
      </c>
      <c r="AZ524" s="5" t="s">
        <v>108</v>
      </c>
      <c r="BA524" s="5" t="s">
        <v>108</v>
      </c>
      <c r="BB524" s="5" t="s">
        <v>108</v>
      </c>
      <c r="BC524" s="5" t="s">
        <v>108</v>
      </c>
      <c r="BD524" s="5" t="s">
        <v>108</v>
      </c>
      <c r="BE524" s="5" t="s">
        <v>108</v>
      </c>
      <c r="BF524" s="5" t="s">
        <v>108</v>
      </c>
      <c r="BG524" s="5" t="s">
        <v>108</v>
      </c>
      <c r="BH524" s="5" t="s">
        <v>108</v>
      </c>
      <c r="BI524" s="5" t="s">
        <v>108</v>
      </c>
      <c r="BJ524" s="5" t="s">
        <v>108</v>
      </c>
      <c r="BK524" s="5" t="s">
        <v>108</v>
      </c>
      <c r="BL524" s="5" t="s">
        <v>108</v>
      </c>
      <c r="BM524" s="5" t="s">
        <v>108</v>
      </c>
      <c r="BN524" s="5" t="s">
        <v>108</v>
      </c>
      <c r="BO524" s="5" t="s">
        <v>108</v>
      </c>
      <c r="BP524" s="5" t="s">
        <v>108</v>
      </c>
      <c r="BQ524" s="5" t="s">
        <v>108</v>
      </c>
      <c r="BR524" s="5" t="s">
        <v>108</v>
      </c>
      <c r="BS524" s="5" t="s">
        <v>108</v>
      </c>
      <c r="BT524" s="5" t="s">
        <v>108</v>
      </c>
      <c r="BU524" s="5" t="s">
        <v>108</v>
      </c>
      <c r="BV524" s="5" t="s">
        <v>108</v>
      </c>
      <c r="BW524" s="5" t="s">
        <v>108</v>
      </c>
      <c r="BX524" s="5" t="s">
        <v>108</v>
      </c>
      <c r="BY524" s="5" t="s">
        <v>108</v>
      </c>
      <c r="BZ524" s="5" t="s">
        <v>108</v>
      </c>
      <c r="CA524" s="5" t="s">
        <v>2101</v>
      </c>
      <c r="CB524" s="5" t="s">
        <v>108</v>
      </c>
      <c r="CC524" s="5" t="s">
        <v>108</v>
      </c>
      <c r="CD524" s="5" t="s">
        <v>108</v>
      </c>
      <c r="CE524" s="5" t="s">
        <v>108</v>
      </c>
      <c r="CF524" s="5" t="s">
        <v>108</v>
      </c>
      <c r="CG524" s="5" t="s">
        <v>108</v>
      </c>
      <c r="CH524" s="5" t="s">
        <v>108</v>
      </c>
      <c r="CI524" s="5" t="s">
        <v>108</v>
      </c>
      <c r="CJ524" s="5" t="s">
        <v>108</v>
      </c>
      <c r="CK524" s="5" t="s">
        <v>108</v>
      </c>
      <c r="CL524" s="5" t="s">
        <v>108</v>
      </c>
      <c r="CM524" s="5" t="s">
        <v>108</v>
      </c>
      <c r="CN524" s="5" t="s">
        <v>108</v>
      </c>
      <c r="CO524" s="5" t="s">
        <v>108</v>
      </c>
      <c r="CP524" s="5" t="s">
        <v>108</v>
      </c>
      <c r="CQ524" s="5" t="s">
        <v>108</v>
      </c>
      <c r="CR524" s="5" t="s">
        <v>108</v>
      </c>
      <c r="CS524" s="5" t="s">
        <v>4500</v>
      </c>
      <c r="CT524" s="26" t="s">
        <v>4501</v>
      </c>
      <c r="CU524" s="5" t="s">
        <v>108</v>
      </c>
      <c r="CV524" s="5" t="s">
        <v>108</v>
      </c>
      <c r="CW524" s="5" t="s">
        <v>108</v>
      </c>
      <c r="CX524" s="5" t="s">
        <v>108</v>
      </c>
      <c r="CY524" s="13" t="s">
        <v>4502</v>
      </c>
      <c r="CZ524" s="6"/>
      <c r="DA524" s="6"/>
      <c r="DB524" s="6"/>
      <c r="DC524" s="6"/>
      <c r="DD524" s="6"/>
      <c r="DE524" s="6"/>
      <c r="DF524" s="6"/>
      <c r="DG524" s="6"/>
      <c r="DH524" s="6"/>
      <c r="DI524" s="6"/>
    </row>
    <row r="525">
      <c r="A525" s="5" t="s">
        <v>103</v>
      </c>
      <c r="B525" s="5" t="s">
        <v>4468</v>
      </c>
      <c r="C525" s="5" t="s">
        <v>4503</v>
      </c>
      <c r="D525" s="5">
        <v>9009.0</v>
      </c>
      <c r="E525" s="5" t="s">
        <v>108</v>
      </c>
      <c r="F525" s="5">
        <v>2001.0</v>
      </c>
      <c r="G525" s="5" t="s">
        <v>674</v>
      </c>
      <c r="H525" s="5">
        <v>11.0</v>
      </c>
      <c r="I525" s="5" t="s">
        <v>109</v>
      </c>
      <c r="J525" s="5" t="s">
        <v>127</v>
      </c>
      <c r="K525" s="5" t="s">
        <v>154</v>
      </c>
      <c r="L525" s="5" t="s">
        <v>108</v>
      </c>
      <c r="M525" s="5" t="s">
        <v>154</v>
      </c>
      <c r="N525" s="5">
        <v>1.0</v>
      </c>
      <c r="O525" s="26" t="s">
        <v>4504</v>
      </c>
      <c r="P525" s="5" t="s">
        <v>4505</v>
      </c>
      <c r="Q525" s="5" t="s">
        <v>4506</v>
      </c>
      <c r="R525" s="5" t="s">
        <v>108</v>
      </c>
      <c r="S525" s="5" t="s">
        <v>4505</v>
      </c>
      <c r="T525" s="5" t="s">
        <v>108</v>
      </c>
      <c r="U525" s="5" t="s">
        <v>108</v>
      </c>
      <c r="V525" s="6"/>
      <c r="W525" s="5" t="s">
        <v>108</v>
      </c>
      <c r="X525" s="5">
        <v>1407.0</v>
      </c>
      <c r="Y525" s="5" t="s">
        <v>108</v>
      </c>
      <c r="Z525" s="5" t="s">
        <v>108</v>
      </c>
      <c r="AA525" s="5" t="s">
        <v>286</v>
      </c>
      <c r="AB525" s="5">
        <v>96.0</v>
      </c>
      <c r="AC525" s="5" t="s">
        <v>4507</v>
      </c>
      <c r="AD525" s="5" t="s">
        <v>108</v>
      </c>
      <c r="AE525" s="5" t="s">
        <v>108</v>
      </c>
      <c r="AF525" s="5" t="s">
        <v>121</v>
      </c>
      <c r="AG525" s="5">
        <f>3.5*12</f>
        <v>42</v>
      </c>
      <c r="AH525" s="5" t="s">
        <v>108</v>
      </c>
      <c r="AI525" s="28">
        <f t="shared" si="140"/>
        <v>0.3048</v>
      </c>
      <c r="AJ525" s="22">
        <v>1.0</v>
      </c>
      <c r="AK525" s="24">
        <f t="shared" si="141"/>
        <v>0.3333333333</v>
      </c>
      <c r="AL525" s="5" t="s">
        <v>108</v>
      </c>
      <c r="AM525" s="5" t="s">
        <v>108</v>
      </c>
      <c r="AN525" s="5" t="s">
        <v>108</v>
      </c>
      <c r="AO525" s="5" t="s">
        <v>108</v>
      </c>
      <c r="AP525" s="5" t="s">
        <v>108</v>
      </c>
      <c r="AQ525" s="5" t="s">
        <v>108</v>
      </c>
      <c r="AR525" s="5" t="s">
        <v>108</v>
      </c>
      <c r="AS525" s="5" t="s">
        <v>108</v>
      </c>
      <c r="AT525" s="5" t="s">
        <v>108</v>
      </c>
      <c r="AU525" s="5" t="s">
        <v>108</v>
      </c>
      <c r="AV525" s="5" t="s">
        <v>108</v>
      </c>
      <c r="AW525" s="5" t="s">
        <v>108</v>
      </c>
      <c r="AX525" s="5" t="s">
        <v>108</v>
      </c>
      <c r="AY525" s="5" t="s">
        <v>108</v>
      </c>
      <c r="AZ525" s="5" t="s">
        <v>108</v>
      </c>
      <c r="BA525" s="5" t="s">
        <v>108</v>
      </c>
      <c r="BB525" s="5" t="s">
        <v>108</v>
      </c>
      <c r="BC525" s="5" t="s">
        <v>108</v>
      </c>
      <c r="BD525" s="5" t="s">
        <v>108</v>
      </c>
      <c r="BE525" s="5" t="s">
        <v>108</v>
      </c>
      <c r="BF525" s="5" t="s">
        <v>108</v>
      </c>
      <c r="BG525" s="5" t="s">
        <v>108</v>
      </c>
      <c r="BH525" s="5" t="s">
        <v>108</v>
      </c>
      <c r="BI525" s="5" t="s">
        <v>108</v>
      </c>
      <c r="BJ525" s="5" t="s">
        <v>108</v>
      </c>
      <c r="BK525" s="5" t="s">
        <v>108</v>
      </c>
      <c r="BL525" s="5" t="s">
        <v>108</v>
      </c>
      <c r="BM525" s="5" t="s">
        <v>108</v>
      </c>
      <c r="BN525" s="5" t="s">
        <v>108</v>
      </c>
      <c r="BO525" s="5" t="s">
        <v>108</v>
      </c>
      <c r="BP525" s="5" t="s">
        <v>108</v>
      </c>
      <c r="BQ525" s="5" t="s">
        <v>108</v>
      </c>
      <c r="BR525" s="5" t="s">
        <v>108</v>
      </c>
      <c r="BS525" s="5" t="s">
        <v>108</v>
      </c>
      <c r="BT525" s="5" t="s">
        <v>108</v>
      </c>
      <c r="BU525" s="5" t="s">
        <v>4508</v>
      </c>
      <c r="BV525" s="5" t="s">
        <v>108</v>
      </c>
      <c r="BW525" s="5" t="s">
        <v>108</v>
      </c>
      <c r="BX525" s="5" t="s">
        <v>108</v>
      </c>
      <c r="BY525" s="5" t="s">
        <v>108</v>
      </c>
      <c r="BZ525" s="5" t="s">
        <v>108</v>
      </c>
      <c r="CA525" s="5" t="s">
        <v>108</v>
      </c>
      <c r="CB525" s="5" t="s">
        <v>108</v>
      </c>
      <c r="CC525" s="5" t="s">
        <v>108</v>
      </c>
      <c r="CD525" s="5">
        <v>1.0</v>
      </c>
      <c r="CE525" s="5" t="s">
        <v>108</v>
      </c>
      <c r="CF525" s="5" t="s">
        <v>108</v>
      </c>
      <c r="CG525" s="5">
        <v>18.0</v>
      </c>
      <c r="CH525" s="5">
        <v>8.0</v>
      </c>
      <c r="CI525" s="5" t="s">
        <v>108</v>
      </c>
      <c r="CJ525" s="5" t="s">
        <v>108</v>
      </c>
      <c r="CK525" s="5" t="s">
        <v>108</v>
      </c>
      <c r="CL525" s="5" t="s">
        <v>108</v>
      </c>
      <c r="CM525" s="5" t="s">
        <v>108</v>
      </c>
      <c r="CN525" s="5" t="s">
        <v>108</v>
      </c>
      <c r="CO525" s="5" t="s">
        <v>108</v>
      </c>
      <c r="CP525" s="5" t="s">
        <v>108</v>
      </c>
      <c r="CQ525" s="6">
        <f>((24+30)/2)/12</f>
        <v>2.25</v>
      </c>
      <c r="CR525" s="5">
        <f>CQ525*2</f>
        <v>4.5</v>
      </c>
      <c r="CS525" s="5" t="s">
        <v>108</v>
      </c>
      <c r="CT525" s="26" t="s">
        <v>4509</v>
      </c>
      <c r="CU525" s="5" t="s">
        <v>108</v>
      </c>
      <c r="CV525" s="5" t="s">
        <v>108</v>
      </c>
      <c r="CW525" s="5" t="s">
        <v>108</v>
      </c>
      <c r="CX525" s="5" t="s">
        <v>108</v>
      </c>
      <c r="CY525" s="13" t="s">
        <v>4510</v>
      </c>
      <c r="CZ525" s="6"/>
      <c r="DA525" s="6"/>
      <c r="DB525" s="6"/>
      <c r="DC525" s="6"/>
      <c r="DD525" s="6"/>
      <c r="DE525" s="6"/>
      <c r="DF525" s="6"/>
      <c r="DG525" s="6"/>
      <c r="DH525" s="6"/>
      <c r="DI525" s="6"/>
    </row>
    <row r="526">
      <c r="A526" s="5" t="s">
        <v>103</v>
      </c>
      <c r="B526" s="5" t="s">
        <v>4468</v>
      </c>
      <c r="C526" s="5" t="s">
        <v>4503</v>
      </c>
      <c r="D526" s="5">
        <v>6623.0</v>
      </c>
      <c r="E526" s="5" t="s">
        <v>4479</v>
      </c>
      <c r="F526" s="5">
        <v>2003.0</v>
      </c>
      <c r="G526" s="5" t="s">
        <v>152</v>
      </c>
      <c r="H526" s="5">
        <v>12.0</v>
      </c>
      <c r="I526" s="5" t="s">
        <v>153</v>
      </c>
      <c r="J526" s="5" t="s">
        <v>127</v>
      </c>
      <c r="K526" s="5" t="s">
        <v>202</v>
      </c>
      <c r="L526" s="5" t="s">
        <v>108</v>
      </c>
      <c r="M526" s="5" t="s">
        <v>3516</v>
      </c>
      <c r="N526" s="5">
        <v>4.0</v>
      </c>
      <c r="O526" s="26" t="s">
        <v>4511</v>
      </c>
      <c r="P526" s="5" t="s">
        <v>4512</v>
      </c>
      <c r="Q526" s="5" t="s">
        <v>4513</v>
      </c>
      <c r="R526" s="5" t="s">
        <v>4514</v>
      </c>
      <c r="S526" s="5" t="s">
        <v>4515</v>
      </c>
      <c r="T526" s="5">
        <v>44.047322</v>
      </c>
      <c r="U526" s="5">
        <v>-71.559178</v>
      </c>
      <c r="V526" s="6"/>
      <c r="W526" s="5">
        <v>1553.0</v>
      </c>
      <c r="X526" s="5">
        <v>200.0</v>
      </c>
      <c r="Y526" s="5" t="s">
        <v>108</v>
      </c>
      <c r="Z526" s="5" t="s">
        <v>285</v>
      </c>
      <c r="AA526" s="5" t="s">
        <v>144</v>
      </c>
      <c r="AB526" s="5">
        <v>98.0</v>
      </c>
      <c r="AC526" s="5" t="s">
        <v>3532</v>
      </c>
      <c r="AD526" s="5" t="s">
        <v>108</v>
      </c>
      <c r="AE526" s="5" t="s">
        <v>108</v>
      </c>
      <c r="AF526" s="5" t="s">
        <v>108</v>
      </c>
      <c r="AG526" s="5" t="s">
        <v>108</v>
      </c>
      <c r="AH526" s="5">
        <v>10.0</v>
      </c>
      <c r="AI526" s="15" t="s">
        <v>108</v>
      </c>
      <c r="AJ526" s="15" t="s">
        <v>108</v>
      </c>
      <c r="AK526" s="15" t="s">
        <v>108</v>
      </c>
      <c r="AL526" s="15" t="s">
        <v>108</v>
      </c>
      <c r="AM526" s="15" t="s">
        <v>108</v>
      </c>
      <c r="AN526" s="15" t="s">
        <v>108</v>
      </c>
      <c r="AO526" s="15" t="s">
        <v>108</v>
      </c>
      <c r="AP526" s="15" t="s">
        <v>108</v>
      </c>
      <c r="AQ526" s="15" t="s">
        <v>108</v>
      </c>
      <c r="AR526" s="15" t="s">
        <v>108</v>
      </c>
      <c r="AS526" s="15" t="s">
        <v>108</v>
      </c>
      <c r="AT526" s="15" t="s">
        <v>108</v>
      </c>
      <c r="AU526" s="15" t="s">
        <v>108</v>
      </c>
      <c r="AV526" s="15" t="s">
        <v>108</v>
      </c>
      <c r="AW526" s="15" t="s">
        <v>108</v>
      </c>
      <c r="AX526" s="15" t="s">
        <v>108</v>
      </c>
      <c r="AY526" s="15" t="s">
        <v>108</v>
      </c>
      <c r="AZ526" s="15" t="s">
        <v>108</v>
      </c>
      <c r="BA526" s="15" t="s">
        <v>108</v>
      </c>
      <c r="BB526" s="15" t="s">
        <v>108</v>
      </c>
      <c r="BC526" s="15" t="s">
        <v>108</v>
      </c>
      <c r="BD526" s="15" t="s">
        <v>108</v>
      </c>
      <c r="BE526" s="5" t="s">
        <v>108</v>
      </c>
      <c r="BF526" s="15" t="s">
        <v>108</v>
      </c>
      <c r="BG526" s="5" t="s">
        <v>108</v>
      </c>
      <c r="BH526" s="5" t="s">
        <v>108</v>
      </c>
      <c r="BI526" s="15" t="s">
        <v>108</v>
      </c>
      <c r="BJ526" s="15" t="s">
        <v>108</v>
      </c>
      <c r="BK526" s="15" t="s">
        <v>108</v>
      </c>
      <c r="BL526" s="15" t="s">
        <v>108</v>
      </c>
      <c r="BM526" s="15" t="s">
        <v>108</v>
      </c>
      <c r="BN526" s="15" t="s">
        <v>108</v>
      </c>
      <c r="BO526" s="15" t="s">
        <v>108</v>
      </c>
      <c r="BP526" s="15" t="s">
        <v>108</v>
      </c>
      <c r="BQ526" s="15" t="s">
        <v>108</v>
      </c>
      <c r="BR526" s="15" t="s">
        <v>108</v>
      </c>
      <c r="BS526" s="15" t="s">
        <v>108</v>
      </c>
      <c r="BT526" s="15" t="s">
        <v>108</v>
      </c>
      <c r="BU526" s="15" t="s">
        <v>108</v>
      </c>
      <c r="BV526" s="15" t="s">
        <v>108</v>
      </c>
      <c r="BW526" s="15" t="s">
        <v>108</v>
      </c>
      <c r="BX526" s="15" t="s">
        <v>108</v>
      </c>
      <c r="BY526" s="15" t="s">
        <v>108</v>
      </c>
      <c r="BZ526" s="15" t="s">
        <v>108</v>
      </c>
      <c r="CA526" s="5" t="s">
        <v>1314</v>
      </c>
      <c r="CB526" s="5" t="s">
        <v>108</v>
      </c>
      <c r="CC526" s="5" t="s">
        <v>108</v>
      </c>
      <c r="CD526" s="5" t="s">
        <v>108</v>
      </c>
      <c r="CE526" s="5" t="s">
        <v>108</v>
      </c>
      <c r="CF526" s="5" t="s">
        <v>108</v>
      </c>
      <c r="CG526" s="5" t="s">
        <v>108</v>
      </c>
      <c r="CH526" s="5" t="s">
        <v>108</v>
      </c>
      <c r="CI526" s="5" t="s">
        <v>108</v>
      </c>
      <c r="CJ526" s="5" t="s">
        <v>108</v>
      </c>
      <c r="CK526" s="5" t="s">
        <v>108</v>
      </c>
      <c r="CL526" s="5" t="s">
        <v>108</v>
      </c>
      <c r="CM526" s="5" t="s">
        <v>108</v>
      </c>
      <c r="CN526" s="5" t="s">
        <v>108</v>
      </c>
      <c r="CO526" s="5" t="s">
        <v>108</v>
      </c>
      <c r="CP526" s="5" t="s">
        <v>108</v>
      </c>
      <c r="CQ526" s="5" t="s">
        <v>108</v>
      </c>
      <c r="CR526" s="5" t="s">
        <v>108</v>
      </c>
      <c r="CS526" s="5" t="s">
        <v>4516</v>
      </c>
      <c r="CT526" s="26" t="s">
        <v>4517</v>
      </c>
      <c r="CU526" s="5" t="s">
        <v>108</v>
      </c>
      <c r="CV526" s="5" t="s">
        <v>108</v>
      </c>
      <c r="CW526" s="5" t="s">
        <v>108</v>
      </c>
      <c r="CX526" s="5" t="s">
        <v>108</v>
      </c>
      <c r="CY526" s="13" t="s">
        <v>4518</v>
      </c>
      <c r="CZ526" s="6"/>
      <c r="DA526" s="6"/>
      <c r="DB526" s="6"/>
      <c r="DC526" s="6"/>
      <c r="DD526" s="6"/>
      <c r="DE526" s="6"/>
      <c r="DF526" s="6"/>
      <c r="DG526" s="6"/>
      <c r="DH526" s="6"/>
      <c r="DI526" s="6"/>
    </row>
    <row r="527">
      <c r="A527" s="5" t="s">
        <v>103</v>
      </c>
      <c r="B527" s="5" t="s">
        <v>4468</v>
      </c>
      <c r="C527" s="5" t="s">
        <v>4000</v>
      </c>
      <c r="D527" s="5">
        <v>52031.0</v>
      </c>
      <c r="E527" s="5" t="s">
        <v>4519</v>
      </c>
      <c r="F527" s="5" t="s">
        <v>4520</v>
      </c>
      <c r="G527" s="5" t="s">
        <v>108</v>
      </c>
      <c r="H527" s="5" t="s">
        <v>108</v>
      </c>
      <c r="I527" s="5" t="s">
        <v>217</v>
      </c>
      <c r="J527" s="5" t="s">
        <v>127</v>
      </c>
      <c r="K527" s="5" t="s">
        <v>628</v>
      </c>
      <c r="L527" s="5" t="s">
        <v>202</v>
      </c>
      <c r="M527" s="5" t="s">
        <v>281</v>
      </c>
      <c r="N527" s="5" t="s">
        <v>108</v>
      </c>
      <c r="O527" s="26" t="s">
        <v>4521</v>
      </c>
      <c r="P527" s="5" t="s">
        <v>719</v>
      </c>
      <c r="Q527" s="5" t="s">
        <v>4522</v>
      </c>
      <c r="R527" s="5" t="s">
        <v>108</v>
      </c>
      <c r="S527" s="5" t="s">
        <v>108</v>
      </c>
      <c r="T527" s="5" t="s">
        <v>108</v>
      </c>
      <c r="U527" s="5" t="s">
        <v>108</v>
      </c>
      <c r="V527" s="6"/>
      <c r="W527" s="5" t="s">
        <v>108</v>
      </c>
      <c r="X527" s="5" t="s">
        <v>108</v>
      </c>
      <c r="Y527" s="5" t="s">
        <v>108</v>
      </c>
      <c r="Z527" s="5" t="s">
        <v>108</v>
      </c>
      <c r="AA527" s="5" t="s">
        <v>108</v>
      </c>
      <c r="AB527" s="5" t="s">
        <v>108</v>
      </c>
      <c r="AC527" s="5" t="s">
        <v>4523</v>
      </c>
      <c r="AD527" s="5" t="s">
        <v>108</v>
      </c>
      <c r="AE527" s="5" t="s">
        <v>108</v>
      </c>
      <c r="AF527" s="5" t="s">
        <v>108</v>
      </c>
      <c r="AG527" s="5" t="s">
        <v>108</v>
      </c>
      <c r="AH527" s="5" t="s">
        <v>108</v>
      </c>
      <c r="AI527" s="5" t="s">
        <v>108</v>
      </c>
      <c r="AJ527" s="5" t="s">
        <v>108</v>
      </c>
      <c r="AK527" s="5" t="s">
        <v>108</v>
      </c>
      <c r="AL527" s="5" t="s">
        <v>108</v>
      </c>
      <c r="AM527" s="5" t="s">
        <v>108</v>
      </c>
      <c r="AN527" s="5" t="s">
        <v>108</v>
      </c>
      <c r="AO527" s="5" t="s">
        <v>108</v>
      </c>
      <c r="AP527" s="5" t="s">
        <v>108</v>
      </c>
      <c r="AQ527" s="5" t="s">
        <v>108</v>
      </c>
      <c r="AR527" s="5" t="s">
        <v>108</v>
      </c>
      <c r="AS527" s="5" t="s">
        <v>108</v>
      </c>
      <c r="AT527" s="5" t="s">
        <v>108</v>
      </c>
      <c r="AU527" s="5" t="s">
        <v>108</v>
      </c>
      <c r="AV527" s="5" t="s">
        <v>108</v>
      </c>
      <c r="AW527" s="5" t="s">
        <v>108</v>
      </c>
      <c r="AX527" s="5" t="s">
        <v>108</v>
      </c>
      <c r="AY527" s="5" t="s">
        <v>108</v>
      </c>
      <c r="AZ527" s="5" t="s">
        <v>108</v>
      </c>
      <c r="BA527" s="5" t="s">
        <v>108</v>
      </c>
      <c r="BB527" s="5" t="s">
        <v>108</v>
      </c>
      <c r="BC527" s="5" t="s">
        <v>108</v>
      </c>
      <c r="BD527" s="5" t="s">
        <v>108</v>
      </c>
      <c r="BE527" s="5" t="s">
        <v>108</v>
      </c>
      <c r="BF527" s="5" t="s">
        <v>108</v>
      </c>
      <c r="BG527" s="5" t="s">
        <v>108</v>
      </c>
      <c r="BH527" s="5" t="s">
        <v>108</v>
      </c>
      <c r="BI527" s="5" t="s">
        <v>108</v>
      </c>
      <c r="BJ527" s="5" t="s">
        <v>108</v>
      </c>
      <c r="BK527" s="5" t="s">
        <v>108</v>
      </c>
      <c r="BL527" s="5" t="s">
        <v>108</v>
      </c>
      <c r="BM527" s="5" t="s">
        <v>108</v>
      </c>
      <c r="BN527" s="5" t="s">
        <v>108</v>
      </c>
      <c r="BO527" s="5" t="s">
        <v>108</v>
      </c>
      <c r="BP527" s="5" t="s">
        <v>108</v>
      </c>
      <c r="BQ527" s="5" t="s">
        <v>108</v>
      </c>
      <c r="BR527" s="5" t="s">
        <v>121</v>
      </c>
      <c r="BS527" s="15" t="s">
        <v>108</v>
      </c>
      <c r="BT527" s="15" t="s">
        <v>108</v>
      </c>
      <c r="BU527" s="15" t="s">
        <v>1569</v>
      </c>
      <c r="BV527" s="15" t="s">
        <v>108</v>
      </c>
      <c r="BW527" s="15" t="s">
        <v>108</v>
      </c>
      <c r="BX527" s="15" t="s">
        <v>108</v>
      </c>
      <c r="BY527" s="15" t="s">
        <v>108</v>
      </c>
      <c r="BZ527" s="15" t="s">
        <v>108</v>
      </c>
      <c r="CA527" s="5" t="s">
        <v>607</v>
      </c>
      <c r="CB527" s="5" t="s">
        <v>121</v>
      </c>
      <c r="CC527" s="5" t="s">
        <v>108</v>
      </c>
      <c r="CD527" s="5" t="s">
        <v>108</v>
      </c>
      <c r="CE527" s="5" t="s">
        <v>108</v>
      </c>
      <c r="CF527" s="5" t="s">
        <v>108</v>
      </c>
      <c r="CG527" s="5" t="s">
        <v>108</v>
      </c>
      <c r="CH527" s="5" t="s">
        <v>108</v>
      </c>
      <c r="CI527" s="5" t="s">
        <v>108</v>
      </c>
      <c r="CJ527" s="5" t="s">
        <v>108</v>
      </c>
      <c r="CK527" s="5" t="s">
        <v>108</v>
      </c>
      <c r="CL527" s="5" t="s">
        <v>108</v>
      </c>
      <c r="CM527" s="5" t="s">
        <v>108</v>
      </c>
      <c r="CN527" s="5" t="s">
        <v>108</v>
      </c>
      <c r="CO527" s="5" t="s">
        <v>108</v>
      </c>
      <c r="CP527" s="5" t="s">
        <v>108</v>
      </c>
      <c r="CQ527" s="5" t="s">
        <v>108</v>
      </c>
      <c r="CR527" s="5" t="s">
        <v>108</v>
      </c>
      <c r="CS527" s="5" t="s">
        <v>108</v>
      </c>
      <c r="CT527" s="26" t="s">
        <v>4524</v>
      </c>
      <c r="CU527" s="5" t="s">
        <v>108</v>
      </c>
      <c r="CV527" s="5" t="s">
        <v>108</v>
      </c>
      <c r="CW527" s="5" t="s">
        <v>108</v>
      </c>
      <c r="CX527" s="5" t="s">
        <v>108</v>
      </c>
      <c r="CY527" s="13" t="s">
        <v>4525</v>
      </c>
      <c r="CZ527" s="6"/>
      <c r="DA527" s="6"/>
      <c r="DB527" s="6"/>
      <c r="DC527" s="6"/>
      <c r="DD527" s="6"/>
      <c r="DE527" s="6"/>
      <c r="DF527" s="6"/>
      <c r="DG527" s="6"/>
      <c r="DH527" s="6"/>
      <c r="DI527" s="6"/>
    </row>
    <row r="528">
      <c r="A528" s="5" t="s">
        <v>103</v>
      </c>
      <c r="B528" s="5" t="s">
        <v>4468</v>
      </c>
      <c r="C528" s="5" t="s">
        <v>4000</v>
      </c>
      <c r="D528" s="5">
        <v>51934.0</v>
      </c>
      <c r="E528" s="5" t="s">
        <v>4494</v>
      </c>
      <c r="F528" s="5">
        <v>2016.0</v>
      </c>
      <c r="G528" s="5" t="s">
        <v>216</v>
      </c>
      <c r="H528" s="5">
        <v>27.0</v>
      </c>
      <c r="I528" s="5" t="s">
        <v>217</v>
      </c>
      <c r="J528" s="5" t="s">
        <v>127</v>
      </c>
      <c r="K528" s="5" t="s">
        <v>628</v>
      </c>
      <c r="L528" s="5" t="s">
        <v>328</v>
      </c>
      <c r="M528" s="5" t="s">
        <v>3516</v>
      </c>
      <c r="N528" s="5">
        <v>2.0</v>
      </c>
      <c r="O528" s="26" t="s">
        <v>4526</v>
      </c>
      <c r="P528" s="5" t="s">
        <v>719</v>
      </c>
      <c r="Q528" s="5" t="s">
        <v>4527</v>
      </c>
      <c r="R528" s="5" t="s">
        <v>108</v>
      </c>
      <c r="S528" s="5" t="s">
        <v>108</v>
      </c>
      <c r="T528" s="5" t="s">
        <v>108</v>
      </c>
      <c r="U528" s="5" t="s">
        <v>108</v>
      </c>
      <c r="V528" s="6"/>
      <c r="W528" s="5" t="s">
        <v>108</v>
      </c>
      <c r="X528" s="5">
        <v>300.0</v>
      </c>
      <c r="Y528" s="5" t="s">
        <v>108</v>
      </c>
      <c r="Z528" s="5" t="s">
        <v>108</v>
      </c>
      <c r="AA528" s="5" t="s">
        <v>286</v>
      </c>
      <c r="AB528" s="5">
        <v>71.0</v>
      </c>
      <c r="AC528" s="5" t="s">
        <v>4528</v>
      </c>
      <c r="AD528" s="5" t="s">
        <v>108</v>
      </c>
      <c r="AE528" s="5" t="s">
        <v>108</v>
      </c>
      <c r="AF528" s="5" t="s">
        <v>108</v>
      </c>
      <c r="AG528" s="5" t="s">
        <v>108</v>
      </c>
      <c r="AH528" s="5" t="s">
        <v>108</v>
      </c>
      <c r="AI528" s="28">
        <f t="shared" ref="AI528:AI533" si="142">CONVERT(AJ528, "ft", "m")</f>
        <v>45.72</v>
      </c>
      <c r="AJ528" s="22">
        <v>150.0</v>
      </c>
      <c r="AK528" s="24">
        <f t="shared" ref="AK528:AK533" si="143">CONVERT(AJ528, "ft", "yd")</f>
        <v>50</v>
      </c>
      <c r="AL528" s="5" t="s">
        <v>108</v>
      </c>
      <c r="AM528" s="5" t="s">
        <v>108</v>
      </c>
      <c r="AN528" s="5" t="s">
        <v>108</v>
      </c>
      <c r="AO528" s="5" t="s">
        <v>108</v>
      </c>
      <c r="AP528" s="5" t="s">
        <v>108</v>
      </c>
      <c r="AQ528" s="5" t="s">
        <v>108</v>
      </c>
      <c r="AR528" s="5" t="s">
        <v>108</v>
      </c>
      <c r="AS528" s="5" t="s">
        <v>108</v>
      </c>
      <c r="AT528" s="5" t="s">
        <v>108</v>
      </c>
      <c r="AU528" s="5" t="s">
        <v>108</v>
      </c>
      <c r="AV528" s="5" t="s">
        <v>108</v>
      </c>
      <c r="AW528" s="5" t="s">
        <v>108</v>
      </c>
      <c r="AX528" s="5" t="s">
        <v>108</v>
      </c>
      <c r="AY528" s="5" t="s">
        <v>108</v>
      </c>
      <c r="AZ528" s="5" t="s">
        <v>108</v>
      </c>
      <c r="BA528" s="5" t="s">
        <v>108</v>
      </c>
      <c r="BB528" s="5" t="s">
        <v>108</v>
      </c>
      <c r="BC528" s="5" t="s">
        <v>108</v>
      </c>
      <c r="BD528" s="5" t="s">
        <v>108</v>
      </c>
      <c r="BE528" s="5" t="s">
        <v>108</v>
      </c>
      <c r="BF528" s="5" t="s">
        <v>108</v>
      </c>
      <c r="BG528" s="5" t="s">
        <v>108</v>
      </c>
      <c r="BH528" s="5" t="s">
        <v>108</v>
      </c>
      <c r="BI528" s="5" t="s">
        <v>108</v>
      </c>
      <c r="BJ528" s="5" t="s">
        <v>108</v>
      </c>
      <c r="BK528" s="5" t="s">
        <v>108</v>
      </c>
      <c r="BL528" s="5" t="s">
        <v>108</v>
      </c>
      <c r="BM528" s="5" t="s">
        <v>108</v>
      </c>
      <c r="BN528" s="5" t="s">
        <v>108</v>
      </c>
      <c r="BO528" s="5" t="s">
        <v>108</v>
      </c>
      <c r="BP528" s="5" t="s">
        <v>108</v>
      </c>
      <c r="BQ528" s="5" t="s">
        <v>108</v>
      </c>
      <c r="BR528" s="5" t="s">
        <v>108</v>
      </c>
      <c r="BS528" s="5" t="s">
        <v>108</v>
      </c>
      <c r="BT528" s="5" t="s">
        <v>108</v>
      </c>
      <c r="BU528" s="5" t="s">
        <v>1349</v>
      </c>
      <c r="BV528" s="5" t="s">
        <v>108</v>
      </c>
      <c r="BW528" s="5" t="s">
        <v>108</v>
      </c>
      <c r="BX528" s="5" t="s">
        <v>108</v>
      </c>
      <c r="BY528" s="5" t="s">
        <v>108</v>
      </c>
      <c r="BZ528" s="5" t="s">
        <v>108</v>
      </c>
      <c r="CA528" s="5" t="s">
        <v>607</v>
      </c>
      <c r="CB528" s="5" t="s">
        <v>121</v>
      </c>
      <c r="CC528" s="5" t="s">
        <v>108</v>
      </c>
      <c r="CD528" s="5" t="s">
        <v>108</v>
      </c>
      <c r="CE528" s="5" t="s">
        <v>108</v>
      </c>
      <c r="CF528" s="5" t="s">
        <v>108</v>
      </c>
      <c r="CG528" s="5" t="s">
        <v>108</v>
      </c>
      <c r="CH528" s="5" t="s">
        <v>108</v>
      </c>
      <c r="CI528" s="5" t="s">
        <v>108</v>
      </c>
      <c r="CJ528" s="5" t="s">
        <v>108</v>
      </c>
      <c r="CK528" s="5" t="s">
        <v>108</v>
      </c>
      <c r="CL528" s="5" t="s">
        <v>108</v>
      </c>
      <c r="CM528" s="5" t="s">
        <v>108</v>
      </c>
      <c r="CN528" s="5" t="s">
        <v>108</v>
      </c>
      <c r="CO528" s="5" t="s">
        <v>108</v>
      </c>
      <c r="CP528" s="5" t="s">
        <v>108</v>
      </c>
      <c r="CQ528" s="5" t="s">
        <v>108</v>
      </c>
      <c r="CR528" s="5" t="s">
        <v>108</v>
      </c>
      <c r="CS528" s="5" t="s">
        <v>4529</v>
      </c>
      <c r="CT528" s="26" t="s">
        <v>4530</v>
      </c>
      <c r="CU528" s="5" t="s">
        <v>108</v>
      </c>
      <c r="CV528" s="5" t="s">
        <v>108</v>
      </c>
      <c r="CW528" s="5" t="s">
        <v>108</v>
      </c>
      <c r="CX528" s="5" t="s">
        <v>108</v>
      </c>
      <c r="CY528" s="13" t="s">
        <v>4531</v>
      </c>
      <c r="CZ528" s="6"/>
      <c r="DA528" s="6"/>
      <c r="DB528" s="6"/>
      <c r="DC528" s="6"/>
      <c r="DD528" s="6"/>
      <c r="DE528" s="6"/>
      <c r="DF528" s="6"/>
      <c r="DG528" s="6"/>
      <c r="DH528" s="6"/>
      <c r="DI528" s="6"/>
    </row>
    <row r="529">
      <c r="A529" s="5" t="s">
        <v>103</v>
      </c>
      <c r="B529" s="5" t="s">
        <v>4468</v>
      </c>
      <c r="C529" s="5" t="s">
        <v>4532</v>
      </c>
      <c r="D529" s="5">
        <v>48354.0</v>
      </c>
      <c r="E529" s="5" t="s">
        <v>4533</v>
      </c>
      <c r="F529" s="5">
        <v>1967.0</v>
      </c>
      <c r="G529" s="5" t="s">
        <v>152</v>
      </c>
      <c r="H529" s="5" t="s">
        <v>108</v>
      </c>
      <c r="I529" s="5" t="s">
        <v>153</v>
      </c>
      <c r="J529" s="5" t="s">
        <v>127</v>
      </c>
      <c r="K529" s="5" t="s">
        <v>628</v>
      </c>
      <c r="L529" s="5" t="s">
        <v>108</v>
      </c>
      <c r="M529" s="5" t="s">
        <v>2500</v>
      </c>
      <c r="N529" s="5" t="s">
        <v>108</v>
      </c>
      <c r="O529" s="26" t="s">
        <v>4534</v>
      </c>
      <c r="P529" s="5" t="s">
        <v>4535</v>
      </c>
      <c r="Q529" s="5" t="s">
        <v>4536</v>
      </c>
      <c r="R529" s="5" t="s">
        <v>4537</v>
      </c>
      <c r="S529" s="5" t="s">
        <v>4538</v>
      </c>
      <c r="T529" s="5" t="s">
        <v>108</v>
      </c>
      <c r="U529" s="5" t="s">
        <v>108</v>
      </c>
      <c r="V529" s="5" t="s">
        <v>108</v>
      </c>
      <c r="W529" s="5" t="s">
        <v>108</v>
      </c>
      <c r="X529" s="5">
        <v>130.0</v>
      </c>
      <c r="Y529" s="5" t="s">
        <v>108</v>
      </c>
      <c r="Z529" s="5" t="s">
        <v>108</v>
      </c>
      <c r="AA529" s="5" t="s">
        <v>108</v>
      </c>
      <c r="AB529" s="5" t="s">
        <v>108</v>
      </c>
      <c r="AC529" s="5" t="s">
        <v>287</v>
      </c>
      <c r="AD529" s="5" t="s">
        <v>108</v>
      </c>
      <c r="AE529" s="5" t="s">
        <v>108</v>
      </c>
      <c r="AF529" s="5" t="s">
        <v>108</v>
      </c>
      <c r="AG529" s="5" t="s">
        <v>108</v>
      </c>
      <c r="AH529" s="5" t="s">
        <v>108</v>
      </c>
      <c r="AI529" s="28">
        <f t="shared" si="142"/>
        <v>0.3048</v>
      </c>
      <c r="AJ529" s="22">
        <v>1.0</v>
      </c>
      <c r="AK529" s="24">
        <f t="shared" si="143"/>
        <v>0.3333333333</v>
      </c>
      <c r="AL529" s="5" t="s">
        <v>108</v>
      </c>
      <c r="AM529" s="5">
        <v>1.0</v>
      </c>
      <c r="AN529" s="5" t="s">
        <v>108</v>
      </c>
      <c r="AO529" s="5" t="s">
        <v>108</v>
      </c>
      <c r="AP529" s="5" t="s">
        <v>108</v>
      </c>
      <c r="AQ529" s="5" t="s">
        <v>108</v>
      </c>
      <c r="AR529" s="5" t="s">
        <v>108</v>
      </c>
      <c r="AS529" s="5" t="s">
        <v>108</v>
      </c>
      <c r="AT529" s="5" t="s">
        <v>108</v>
      </c>
      <c r="AU529" s="5" t="s">
        <v>108</v>
      </c>
      <c r="AV529" s="5" t="s">
        <v>108</v>
      </c>
      <c r="AW529" s="5" t="s">
        <v>108</v>
      </c>
      <c r="AX529" s="5" t="s">
        <v>108</v>
      </c>
      <c r="AY529" s="5" t="s">
        <v>108</v>
      </c>
      <c r="AZ529" s="5" t="s">
        <v>108</v>
      </c>
      <c r="BA529" s="5" t="s">
        <v>108</v>
      </c>
      <c r="BB529" s="5" t="s">
        <v>108</v>
      </c>
      <c r="BC529" s="5" t="s">
        <v>108</v>
      </c>
      <c r="BD529" s="5" t="s">
        <v>108</v>
      </c>
      <c r="BE529" s="5" t="s">
        <v>108</v>
      </c>
      <c r="BF529" s="5" t="s">
        <v>108</v>
      </c>
      <c r="BG529" s="5" t="s">
        <v>108</v>
      </c>
      <c r="BH529" s="5" t="s">
        <v>108</v>
      </c>
      <c r="BI529" s="5" t="s">
        <v>108</v>
      </c>
      <c r="BJ529" s="5" t="s">
        <v>108</v>
      </c>
      <c r="BK529" s="5" t="s">
        <v>108</v>
      </c>
      <c r="BL529" s="5" t="s">
        <v>108</v>
      </c>
      <c r="BM529" s="5" t="s">
        <v>108</v>
      </c>
      <c r="BN529" s="5" t="s">
        <v>108</v>
      </c>
      <c r="BO529" s="5" t="s">
        <v>108</v>
      </c>
      <c r="BP529" s="5" t="s">
        <v>108</v>
      </c>
      <c r="BQ529" s="5" t="s">
        <v>108</v>
      </c>
      <c r="BR529" s="5" t="s">
        <v>108</v>
      </c>
      <c r="BS529" s="5" t="s">
        <v>108</v>
      </c>
      <c r="BT529" s="5" t="s">
        <v>108</v>
      </c>
      <c r="BU529" s="5" t="s">
        <v>4539</v>
      </c>
      <c r="BV529" s="5" t="s">
        <v>121</v>
      </c>
      <c r="BW529" s="5" t="s">
        <v>108</v>
      </c>
      <c r="BX529" s="5" t="s">
        <v>108</v>
      </c>
      <c r="BY529" s="5" t="s">
        <v>108</v>
      </c>
      <c r="BZ529" s="5" t="s">
        <v>108</v>
      </c>
      <c r="CA529" s="5" t="s">
        <v>186</v>
      </c>
      <c r="CB529" s="5" t="s">
        <v>108</v>
      </c>
      <c r="CC529" s="5" t="s">
        <v>108</v>
      </c>
      <c r="CD529" s="5" t="s">
        <v>108</v>
      </c>
      <c r="CE529" s="5" t="s">
        <v>108</v>
      </c>
      <c r="CF529" s="5" t="s">
        <v>108</v>
      </c>
      <c r="CG529" s="5" t="s">
        <v>108</v>
      </c>
      <c r="CH529" s="5" t="s">
        <v>108</v>
      </c>
      <c r="CI529" s="5" t="s">
        <v>108</v>
      </c>
      <c r="CJ529" s="5" t="s">
        <v>108</v>
      </c>
      <c r="CK529" s="5" t="s">
        <v>108</v>
      </c>
      <c r="CL529" s="5" t="s">
        <v>108</v>
      </c>
      <c r="CM529" s="5" t="s">
        <v>108</v>
      </c>
      <c r="CN529" s="5" t="s">
        <v>108</v>
      </c>
      <c r="CO529" s="5" t="s">
        <v>108</v>
      </c>
      <c r="CP529" s="5" t="s">
        <v>108</v>
      </c>
      <c r="CQ529" s="5" t="s">
        <v>108</v>
      </c>
      <c r="CR529" s="5" t="s">
        <v>108</v>
      </c>
      <c r="CS529" s="5" t="s">
        <v>4540</v>
      </c>
      <c r="CT529" s="26" t="s">
        <v>4541</v>
      </c>
      <c r="CU529" s="5" t="s">
        <v>108</v>
      </c>
      <c r="CV529" s="5" t="s">
        <v>108</v>
      </c>
      <c r="CW529" s="5" t="s">
        <v>108</v>
      </c>
      <c r="CX529" s="5" t="s">
        <v>108</v>
      </c>
      <c r="CY529" s="13" t="s">
        <v>4542</v>
      </c>
      <c r="CZ529" s="6"/>
      <c r="DA529" s="6"/>
      <c r="DB529" s="6"/>
      <c r="DC529" s="6"/>
      <c r="DD529" s="6"/>
      <c r="DE529" s="6"/>
      <c r="DF529" s="6"/>
      <c r="DG529" s="6"/>
      <c r="DH529" s="6"/>
      <c r="DI529" s="6"/>
    </row>
    <row r="530">
      <c r="A530" s="5" t="s">
        <v>103</v>
      </c>
      <c r="B530" s="5" t="s">
        <v>4468</v>
      </c>
      <c r="C530" s="5" t="s">
        <v>4532</v>
      </c>
      <c r="D530" s="5">
        <v>1975.0</v>
      </c>
      <c r="E530" s="5" t="s">
        <v>108</v>
      </c>
      <c r="F530" s="5">
        <v>2001.0</v>
      </c>
      <c r="G530" s="5" t="s">
        <v>400</v>
      </c>
      <c r="H530" s="5" t="s">
        <v>108</v>
      </c>
      <c r="I530" s="5" t="s">
        <v>109</v>
      </c>
      <c r="J530" s="5" t="s">
        <v>127</v>
      </c>
      <c r="K530" s="5" t="s">
        <v>202</v>
      </c>
      <c r="L530" s="5" t="s">
        <v>108</v>
      </c>
      <c r="M530" s="5" t="s">
        <v>3516</v>
      </c>
      <c r="N530" s="5">
        <v>2.0</v>
      </c>
      <c r="O530" s="26" t="s">
        <v>4543</v>
      </c>
      <c r="P530" s="5" t="s">
        <v>4544</v>
      </c>
      <c r="Q530" s="5" t="s">
        <v>4545</v>
      </c>
      <c r="R530" s="5" t="s">
        <v>4546</v>
      </c>
      <c r="S530" s="5" t="s">
        <v>4547</v>
      </c>
      <c r="T530" s="5" t="s">
        <v>108</v>
      </c>
      <c r="U530" s="5" t="s">
        <v>108</v>
      </c>
      <c r="V530" s="6"/>
      <c r="W530" s="5" t="s">
        <v>108</v>
      </c>
      <c r="X530" s="5">
        <v>200.0</v>
      </c>
      <c r="Y530" s="5">
        <v>32.0</v>
      </c>
      <c r="Z530" s="5" t="s">
        <v>170</v>
      </c>
      <c r="AA530" s="5" t="s">
        <v>1847</v>
      </c>
      <c r="AB530" s="5">
        <v>0.0</v>
      </c>
      <c r="AC530" s="5" t="s">
        <v>287</v>
      </c>
      <c r="AD530" s="5" t="s">
        <v>4548</v>
      </c>
      <c r="AE530" s="5" t="s">
        <v>108</v>
      </c>
      <c r="AF530" s="5" t="s">
        <v>108</v>
      </c>
      <c r="AG530" s="5" t="s">
        <v>108</v>
      </c>
      <c r="AH530" s="6">
        <f>3/60</f>
        <v>0.05</v>
      </c>
      <c r="AI530" s="28">
        <f t="shared" si="142"/>
        <v>182.88</v>
      </c>
      <c r="AJ530" s="22">
        <v>600.0</v>
      </c>
      <c r="AK530" s="24">
        <f t="shared" si="143"/>
        <v>200</v>
      </c>
      <c r="AL530" s="5" t="s">
        <v>121</v>
      </c>
      <c r="AM530" s="5" t="s">
        <v>108</v>
      </c>
      <c r="AN530" s="5" t="s">
        <v>108</v>
      </c>
      <c r="AO530" s="5" t="s">
        <v>108</v>
      </c>
      <c r="AP530" s="5" t="s">
        <v>108</v>
      </c>
      <c r="AQ530" s="5" t="s">
        <v>108</v>
      </c>
      <c r="AR530" s="5" t="s">
        <v>108</v>
      </c>
      <c r="AS530" s="5" t="s">
        <v>108</v>
      </c>
      <c r="AT530" s="5" t="s">
        <v>108</v>
      </c>
      <c r="AU530" s="5" t="s">
        <v>108</v>
      </c>
      <c r="AV530" s="5" t="s">
        <v>108</v>
      </c>
      <c r="AW530" s="5" t="s">
        <v>108</v>
      </c>
      <c r="AX530" s="5" t="s">
        <v>108</v>
      </c>
      <c r="AY530" s="5" t="s">
        <v>108</v>
      </c>
      <c r="AZ530" s="5" t="s">
        <v>108</v>
      </c>
      <c r="BA530" s="5" t="s">
        <v>108</v>
      </c>
      <c r="BB530" s="5" t="s">
        <v>108</v>
      </c>
      <c r="BC530" s="5" t="s">
        <v>108</v>
      </c>
      <c r="BD530" s="5" t="s">
        <v>108</v>
      </c>
      <c r="BE530" s="5" t="s">
        <v>108</v>
      </c>
      <c r="BF530" s="5" t="s">
        <v>108</v>
      </c>
      <c r="BG530" s="5" t="s">
        <v>108</v>
      </c>
      <c r="BH530" s="5" t="s">
        <v>108</v>
      </c>
      <c r="BI530" s="5" t="s">
        <v>108</v>
      </c>
      <c r="BJ530" s="5" t="s">
        <v>108</v>
      </c>
      <c r="BK530" s="5" t="s">
        <v>108</v>
      </c>
      <c r="BL530" s="5" t="s">
        <v>108</v>
      </c>
      <c r="BM530" s="5" t="s">
        <v>108</v>
      </c>
      <c r="BN530" s="5" t="s">
        <v>108</v>
      </c>
      <c r="BO530" s="5" t="s">
        <v>108</v>
      </c>
      <c r="BP530" s="5" t="s">
        <v>108</v>
      </c>
      <c r="BQ530" s="5" t="s">
        <v>108</v>
      </c>
      <c r="BR530" s="5" t="s">
        <v>108</v>
      </c>
      <c r="BS530" s="5" t="s">
        <v>108</v>
      </c>
      <c r="BT530" s="5" t="s">
        <v>108</v>
      </c>
      <c r="BU530" s="5" t="s">
        <v>108</v>
      </c>
      <c r="BV530" s="5" t="s">
        <v>108</v>
      </c>
      <c r="BW530" s="5" t="s">
        <v>108</v>
      </c>
      <c r="BX530" s="5" t="s">
        <v>108</v>
      </c>
      <c r="BY530" s="5" t="s">
        <v>108</v>
      </c>
      <c r="BZ530" s="5" t="s">
        <v>108</v>
      </c>
      <c r="CA530" s="5" t="s">
        <v>371</v>
      </c>
      <c r="CB530" s="5" t="s">
        <v>108</v>
      </c>
      <c r="CC530" s="5" t="s">
        <v>108</v>
      </c>
      <c r="CD530" s="5" t="s">
        <v>108</v>
      </c>
      <c r="CE530" s="5" t="s">
        <v>108</v>
      </c>
      <c r="CF530" s="5" t="s">
        <v>108</v>
      </c>
      <c r="CG530" s="5" t="s">
        <v>108</v>
      </c>
      <c r="CH530" s="5" t="s">
        <v>108</v>
      </c>
      <c r="CI530" s="5" t="s">
        <v>108</v>
      </c>
      <c r="CJ530" s="5" t="s">
        <v>108</v>
      </c>
      <c r="CK530" s="5" t="s">
        <v>108</v>
      </c>
      <c r="CL530" s="5" t="s">
        <v>108</v>
      </c>
      <c r="CM530" s="5" t="s">
        <v>108</v>
      </c>
      <c r="CN530" s="5" t="s">
        <v>108</v>
      </c>
      <c r="CO530" s="5" t="s">
        <v>108</v>
      </c>
      <c r="CP530" s="5" t="s">
        <v>108</v>
      </c>
      <c r="CQ530" s="5" t="s">
        <v>108</v>
      </c>
      <c r="CR530" s="5" t="s">
        <v>108</v>
      </c>
      <c r="CS530" s="5" t="s">
        <v>4549</v>
      </c>
      <c r="CT530" s="26" t="s">
        <v>4550</v>
      </c>
      <c r="CU530" s="5" t="s">
        <v>108</v>
      </c>
      <c r="CV530" s="5" t="s">
        <v>108</v>
      </c>
      <c r="CW530" s="5" t="s">
        <v>108</v>
      </c>
      <c r="CX530" s="5" t="s">
        <v>121</v>
      </c>
      <c r="CY530" s="13" t="s">
        <v>4551</v>
      </c>
      <c r="CZ530" s="6"/>
      <c r="DA530" s="6"/>
      <c r="DB530" s="6"/>
      <c r="DC530" s="6"/>
      <c r="DD530" s="6"/>
      <c r="DE530" s="6"/>
      <c r="DF530" s="6"/>
      <c r="DG530" s="6"/>
      <c r="DH530" s="6"/>
      <c r="DI530" s="6"/>
    </row>
    <row r="531">
      <c r="A531" s="5" t="s">
        <v>103</v>
      </c>
      <c r="B531" s="5" t="s">
        <v>4468</v>
      </c>
      <c r="C531" s="5" t="s">
        <v>4552</v>
      </c>
      <c r="D531" s="5">
        <v>9313.0</v>
      </c>
      <c r="E531" s="5" t="s">
        <v>108</v>
      </c>
      <c r="F531" s="5">
        <v>2004.0</v>
      </c>
      <c r="G531" s="5" t="s">
        <v>138</v>
      </c>
      <c r="H531" s="5">
        <v>12.0</v>
      </c>
      <c r="I531" s="5" t="s">
        <v>139</v>
      </c>
      <c r="J531" s="5" t="s">
        <v>127</v>
      </c>
      <c r="K531" s="5" t="s">
        <v>202</v>
      </c>
      <c r="L531" s="5" t="s">
        <v>108</v>
      </c>
      <c r="M531" s="5" t="s">
        <v>3516</v>
      </c>
      <c r="N531" s="5">
        <v>1.0</v>
      </c>
      <c r="O531" s="26" t="s">
        <v>4553</v>
      </c>
      <c r="P531" s="5" t="s">
        <v>719</v>
      </c>
      <c r="Q531" s="5" t="s">
        <v>4554</v>
      </c>
      <c r="R531" s="5" t="s">
        <v>4555</v>
      </c>
      <c r="S531" s="5" t="s">
        <v>108</v>
      </c>
      <c r="T531" s="5" t="s">
        <v>108</v>
      </c>
      <c r="U531" s="5" t="s">
        <v>108</v>
      </c>
      <c r="V531" s="5" t="s">
        <v>108</v>
      </c>
      <c r="W531" s="5" t="s">
        <v>108</v>
      </c>
      <c r="X531" s="5">
        <v>300.0</v>
      </c>
      <c r="Y531" s="5" t="s">
        <v>108</v>
      </c>
      <c r="Z531" s="5" t="s">
        <v>170</v>
      </c>
      <c r="AA531" s="5" t="s">
        <v>223</v>
      </c>
      <c r="AB531" s="5">
        <v>5.0</v>
      </c>
      <c r="AC531" s="5" t="s">
        <v>4556</v>
      </c>
      <c r="AD531" s="5" t="s">
        <v>108</v>
      </c>
      <c r="AE531" s="5" t="s">
        <v>108</v>
      </c>
      <c r="AF531" s="5" t="s">
        <v>108</v>
      </c>
      <c r="AG531" s="5" t="s">
        <v>108</v>
      </c>
      <c r="AH531" s="5">
        <v>90.0</v>
      </c>
      <c r="AI531" s="28">
        <f t="shared" si="142"/>
        <v>30.48</v>
      </c>
      <c r="AJ531" s="22">
        <v>100.0</v>
      </c>
      <c r="AK531" s="24">
        <f t="shared" si="143"/>
        <v>33.33333333</v>
      </c>
      <c r="AL531" s="5" t="s">
        <v>108</v>
      </c>
      <c r="AM531" s="5">
        <v>2.0</v>
      </c>
      <c r="AN531" s="5" t="s">
        <v>108</v>
      </c>
      <c r="AO531" s="5" t="s">
        <v>108</v>
      </c>
      <c r="AP531" s="5" t="s">
        <v>108</v>
      </c>
      <c r="AQ531" s="5" t="s">
        <v>108</v>
      </c>
      <c r="AR531" s="5" t="s">
        <v>108</v>
      </c>
      <c r="AS531" s="5" t="s">
        <v>108</v>
      </c>
      <c r="AT531" s="5" t="s">
        <v>108</v>
      </c>
      <c r="AU531" s="5" t="s">
        <v>108</v>
      </c>
      <c r="AV531" s="5" t="s">
        <v>108</v>
      </c>
      <c r="AW531" s="5" t="s">
        <v>108</v>
      </c>
      <c r="AX531" s="5" t="s">
        <v>108</v>
      </c>
      <c r="AY531" s="5" t="s">
        <v>108</v>
      </c>
      <c r="AZ531" s="5" t="s">
        <v>108</v>
      </c>
      <c r="BA531" s="5" t="s">
        <v>108</v>
      </c>
      <c r="BB531" s="5" t="s">
        <v>108</v>
      </c>
      <c r="BC531" s="5" t="s">
        <v>108</v>
      </c>
      <c r="BD531" s="5" t="s">
        <v>108</v>
      </c>
      <c r="BE531" s="5" t="s">
        <v>108</v>
      </c>
      <c r="BF531" s="5" t="s">
        <v>108</v>
      </c>
      <c r="BG531" s="5" t="s">
        <v>108</v>
      </c>
      <c r="BH531" s="5" t="s">
        <v>108</v>
      </c>
      <c r="BI531" s="5" t="s">
        <v>108</v>
      </c>
      <c r="BJ531" s="5" t="s">
        <v>108</v>
      </c>
      <c r="BK531" s="5" t="s">
        <v>108</v>
      </c>
      <c r="BL531" s="5" t="s">
        <v>108</v>
      </c>
      <c r="BM531" s="5" t="s">
        <v>108</v>
      </c>
      <c r="BN531" s="5" t="s">
        <v>108</v>
      </c>
      <c r="BO531" s="5" t="s">
        <v>108</v>
      </c>
      <c r="BP531" s="5" t="s">
        <v>108</v>
      </c>
      <c r="BQ531" s="5" t="s">
        <v>108</v>
      </c>
      <c r="BR531" s="5" t="s">
        <v>108</v>
      </c>
      <c r="BS531" s="5" t="s">
        <v>108</v>
      </c>
      <c r="BT531" s="5" t="s">
        <v>108</v>
      </c>
      <c r="BU531" s="5" t="s">
        <v>4557</v>
      </c>
      <c r="BV531" s="5" t="s">
        <v>108</v>
      </c>
      <c r="BW531" s="5" t="s">
        <v>108</v>
      </c>
      <c r="BX531" s="5" t="s">
        <v>108</v>
      </c>
      <c r="BY531" s="5" t="s">
        <v>108</v>
      </c>
      <c r="BZ531" s="5" t="s">
        <v>108</v>
      </c>
      <c r="CA531" s="5" t="s">
        <v>4558</v>
      </c>
      <c r="CB531" s="5" t="s">
        <v>108</v>
      </c>
      <c r="CC531" s="5" t="s">
        <v>108</v>
      </c>
      <c r="CD531" s="5" t="s">
        <v>108</v>
      </c>
      <c r="CE531" s="5" t="s">
        <v>108</v>
      </c>
      <c r="CF531" s="5" t="s">
        <v>108</v>
      </c>
      <c r="CG531" s="5" t="s">
        <v>108</v>
      </c>
      <c r="CH531" s="5" t="s">
        <v>108</v>
      </c>
      <c r="CI531" s="5" t="s">
        <v>108</v>
      </c>
      <c r="CJ531" s="5" t="s">
        <v>108</v>
      </c>
      <c r="CK531" s="5" t="s">
        <v>108</v>
      </c>
      <c r="CL531" s="5" t="s">
        <v>108</v>
      </c>
      <c r="CM531" s="5" t="s">
        <v>108</v>
      </c>
      <c r="CN531" s="5" t="s">
        <v>108</v>
      </c>
      <c r="CO531" s="5" t="s">
        <v>108</v>
      </c>
      <c r="CP531" s="5" t="s">
        <v>108</v>
      </c>
      <c r="CQ531" s="5" t="s">
        <v>108</v>
      </c>
      <c r="CR531" s="5" t="s">
        <v>108</v>
      </c>
      <c r="CS531" s="5" t="s">
        <v>4559</v>
      </c>
      <c r="CT531" s="26" t="s">
        <v>4560</v>
      </c>
      <c r="CU531" s="5" t="s">
        <v>108</v>
      </c>
      <c r="CV531" s="5" t="s">
        <v>108</v>
      </c>
      <c r="CW531" s="5" t="s">
        <v>108</v>
      </c>
      <c r="CX531" s="5" t="s">
        <v>108</v>
      </c>
      <c r="CY531" s="13" t="s">
        <v>4561</v>
      </c>
      <c r="CZ531" s="6"/>
      <c r="DA531" s="6"/>
      <c r="DB531" s="6"/>
      <c r="DC531" s="6"/>
      <c r="DD531" s="6"/>
      <c r="DE531" s="6"/>
      <c r="DF531" s="6"/>
      <c r="DG531" s="6"/>
      <c r="DH531" s="6"/>
      <c r="DI531" s="6"/>
    </row>
    <row r="532">
      <c r="A532" s="5" t="s">
        <v>103</v>
      </c>
      <c r="B532" s="5" t="s">
        <v>4468</v>
      </c>
      <c r="C532" s="5" t="s">
        <v>4552</v>
      </c>
      <c r="D532" s="5">
        <v>48940.0</v>
      </c>
      <c r="E532" s="5" t="s">
        <v>4533</v>
      </c>
      <c r="F532" s="5">
        <v>2013.0</v>
      </c>
      <c r="G532" s="5" t="s">
        <v>152</v>
      </c>
      <c r="H532" s="5" t="s">
        <v>1228</v>
      </c>
      <c r="I532" s="5" t="s">
        <v>153</v>
      </c>
      <c r="J532" s="5" t="s">
        <v>110</v>
      </c>
      <c r="K532" s="5" t="s">
        <v>111</v>
      </c>
      <c r="L532" s="5" t="s">
        <v>108</v>
      </c>
      <c r="M532" s="5" t="s">
        <v>375</v>
      </c>
      <c r="N532" s="5">
        <v>1.0</v>
      </c>
      <c r="O532" s="26" t="s">
        <v>4562</v>
      </c>
      <c r="P532" s="5" t="s">
        <v>108</v>
      </c>
      <c r="Q532" s="5" t="s">
        <v>4563</v>
      </c>
      <c r="R532" s="5" t="s">
        <v>108</v>
      </c>
      <c r="S532" s="5" t="s">
        <v>108</v>
      </c>
      <c r="T532" s="5" t="s">
        <v>108</v>
      </c>
      <c r="U532" s="5" t="s">
        <v>108</v>
      </c>
      <c r="V532" s="5" t="s">
        <v>108</v>
      </c>
      <c r="W532" s="5" t="s">
        <v>108</v>
      </c>
      <c r="X532" s="5" t="s">
        <v>108</v>
      </c>
      <c r="Y532" s="5" t="s">
        <v>108</v>
      </c>
      <c r="Z532" s="5" t="s">
        <v>170</v>
      </c>
      <c r="AA532" s="5" t="s">
        <v>108</v>
      </c>
      <c r="AB532" s="5" t="s">
        <v>108</v>
      </c>
      <c r="AC532" s="5" t="s">
        <v>4564</v>
      </c>
      <c r="AD532" s="5" t="s">
        <v>406</v>
      </c>
      <c r="AE532" s="5" t="s">
        <v>108</v>
      </c>
      <c r="AF532" s="5" t="s">
        <v>108</v>
      </c>
      <c r="AG532" s="5" t="s">
        <v>108</v>
      </c>
      <c r="AH532" s="5" t="s">
        <v>108</v>
      </c>
      <c r="AI532" s="28">
        <f t="shared" si="142"/>
        <v>6.096</v>
      </c>
      <c r="AJ532" s="22">
        <v>20.0</v>
      </c>
      <c r="AK532" s="24">
        <f t="shared" si="143"/>
        <v>6.666666667</v>
      </c>
      <c r="AL532" s="5" t="s">
        <v>108</v>
      </c>
      <c r="AM532" s="5">
        <v>1.0</v>
      </c>
      <c r="AN532" s="5">
        <v>9.0</v>
      </c>
      <c r="AO532" s="5" t="s">
        <v>108</v>
      </c>
      <c r="AP532" s="5" t="s">
        <v>108</v>
      </c>
      <c r="AQ532" s="5" t="s">
        <v>108</v>
      </c>
      <c r="AR532" s="5" t="s">
        <v>108</v>
      </c>
      <c r="AS532" s="5" t="s">
        <v>108</v>
      </c>
      <c r="AT532" s="5" t="s">
        <v>108</v>
      </c>
      <c r="AU532" s="5" t="s">
        <v>108</v>
      </c>
      <c r="AV532" s="5" t="s">
        <v>108</v>
      </c>
      <c r="AW532" s="5" t="s">
        <v>320</v>
      </c>
      <c r="AX532" s="5" t="s">
        <v>108</v>
      </c>
      <c r="AY532" s="5" t="s">
        <v>108</v>
      </c>
      <c r="AZ532" s="5" t="s">
        <v>108</v>
      </c>
      <c r="BA532" s="5" t="s">
        <v>108</v>
      </c>
      <c r="BB532" s="5" t="s">
        <v>4565</v>
      </c>
      <c r="BC532" s="5" t="s">
        <v>108</v>
      </c>
      <c r="BD532" s="5" t="s">
        <v>108</v>
      </c>
      <c r="BE532" s="5" t="s">
        <v>108</v>
      </c>
      <c r="BF532" s="5" t="s">
        <v>108</v>
      </c>
      <c r="BG532" s="5" t="s">
        <v>108</v>
      </c>
      <c r="BH532" s="5" t="s">
        <v>108</v>
      </c>
      <c r="BI532" s="5" t="s">
        <v>108</v>
      </c>
      <c r="BJ532" s="5" t="s">
        <v>108</v>
      </c>
      <c r="BK532" s="5" t="s">
        <v>108</v>
      </c>
      <c r="BL532" s="5" t="s">
        <v>108</v>
      </c>
      <c r="BM532" s="5" t="s">
        <v>108</v>
      </c>
      <c r="BN532" s="5" t="s">
        <v>108</v>
      </c>
      <c r="BO532" s="5" t="s">
        <v>108</v>
      </c>
      <c r="BP532" s="5" t="s">
        <v>108</v>
      </c>
      <c r="BQ532" s="5" t="s">
        <v>108</v>
      </c>
      <c r="BR532" s="5" t="s">
        <v>121</v>
      </c>
      <c r="BS532" s="5" t="s">
        <v>4566</v>
      </c>
      <c r="BT532" s="5" t="s">
        <v>108</v>
      </c>
      <c r="BU532" s="5" t="s">
        <v>4567</v>
      </c>
      <c r="BV532" s="5" t="s">
        <v>108</v>
      </c>
      <c r="BW532" s="5" t="s">
        <v>1528</v>
      </c>
      <c r="BX532" s="5" t="s">
        <v>122</v>
      </c>
      <c r="BY532" s="5" t="s">
        <v>108</v>
      </c>
      <c r="BZ532" s="5" t="s">
        <v>108</v>
      </c>
      <c r="CA532" s="5" t="s">
        <v>1885</v>
      </c>
      <c r="CB532" s="5" t="s">
        <v>121</v>
      </c>
      <c r="CC532" s="5" t="s">
        <v>108</v>
      </c>
      <c r="CD532" s="5" t="s">
        <v>108</v>
      </c>
      <c r="CE532" s="5" t="s">
        <v>108</v>
      </c>
      <c r="CF532" s="5" t="s">
        <v>108</v>
      </c>
      <c r="CG532" s="5" t="s">
        <v>108</v>
      </c>
      <c r="CH532" s="5" t="s">
        <v>108</v>
      </c>
      <c r="CI532" s="5" t="s">
        <v>108</v>
      </c>
      <c r="CJ532" s="5" t="s">
        <v>108</v>
      </c>
      <c r="CK532" s="5" t="s">
        <v>108</v>
      </c>
      <c r="CL532" s="5" t="s">
        <v>108</v>
      </c>
      <c r="CM532" s="5" t="s">
        <v>108</v>
      </c>
      <c r="CN532" s="5" t="s">
        <v>108</v>
      </c>
      <c r="CO532" s="5" t="s">
        <v>108</v>
      </c>
      <c r="CP532" s="5" t="s">
        <v>108</v>
      </c>
      <c r="CQ532" s="5" t="s">
        <v>108</v>
      </c>
      <c r="CR532" s="5" t="s">
        <v>108</v>
      </c>
      <c r="CS532" s="5" t="s">
        <v>108</v>
      </c>
      <c r="CT532" s="26" t="s">
        <v>4568</v>
      </c>
      <c r="CU532" s="5" t="s">
        <v>108</v>
      </c>
      <c r="CV532" s="5" t="s">
        <v>108</v>
      </c>
      <c r="CW532" s="5" t="s">
        <v>108</v>
      </c>
      <c r="CX532" s="5" t="s">
        <v>108</v>
      </c>
      <c r="CY532" s="13" t="s">
        <v>4569</v>
      </c>
      <c r="CZ532" s="6"/>
      <c r="DA532" s="6"/>
      <c r="DB532" s="6"/>
      <c r="DC532" s="6"/>
      <c r="DD532" s="6"/>
      <c r="DE532" s="6"/>
      <c r="DF532" s="6"/>
      <c r="DG532" s="6"/>
      <c r="DH532" s="6"/>
      <c r="DI532" s="6"/>
    </row>
    <row r="533">
      <c r="A533" s="5" t="s">
        <v>103</v>
      </c>
      <c r="B533" s="5" t="s">
        <v>4468</v>
      </c>
      <c r="C533" s="5" t="s">
        <v>4570</v>
      </c>
      <c r="D533" s="5">
        <v>69143.0</v>
      </c>
      <c r="E533" s="5" t="s">
        <v>390</v>
      </c>
      <c r="F533" s="5">
        <v>2000.0</v>
      </c>
      <c r="G533" s="5" t="s">
        <v>108</v>
      </c>
      <c r="H533" s="5" t="s">
        <v>108</v>
      </c>
      <c r="I533" s="5" t="s">
        <v>139</v>
      </c>
      <c r="J533" s="5" t="s">
        <v>127</v>
      </c>
      <c r="K533" s="5" t="s">
        <v>628</v>
      </c>
      <c r="L533" s="5" t="s">
        <v>108</v>
      </c>
      <c r="M533" s="5" t="s">
        <v>375</v>
      </c>
      <c r="N533" s="5">
        <v>1.0</v>
      </c>
      <c r="O533" s="26" t="s">
        <v>4571</v>
      </c>
      <c r="P533" s="5" t="s">
        <v>108</v>
      </c>
      <c r="Q533" s="5" t="s">
        <v>4572</v>
      </c>
      <c r="R533" s="5" t="s">
        <v>4573</v>
      </c>
      <c r="S533" s="5" t="s">
        <v>108</v>
      </c>
      <c r="T533" s="5">
        <v>43.458436</v>
      </c>
      <c r="U533" s="5">
        <v>-71.079051</v>
      </c>
      <c r="V533" s="6"/>
      <c r="W533" s="5">
        <v>702.0</v>
      </c>
      <c r="X533" s="5">
        <v>2130.0</v>
      </c>
      <c r="Y533" s="5" t="s">
        <v>108</v>
      </c>
      <c r="Z533" s="5" t="s">
        <v>170</v>
      </c>
      <c r="AA533" s="5" t="s">
        <v>108</v>
      </c>
      <c r="AB533" s="5" t="s">
        <v>108</v>
      </c>
      <c r="AC533" s="5" t="s">
        <v>4574</v>
      </c>
      <c r="AD533" s="5" t="s">
        <v>108</v>
      </c>
      <c r="AE533" s="5" t="s">
        <v>108</v>
      </c>
      <c r="AF533" s="5" t="s">
        <v>108</v>
      </c>
      <c r="AG533" s="5" t="s">
        <v>108</v>
      </c>
      <c r="AH533" s="5" t="s">
        <v>108</v>
      </c>
      <c r="AI533" s="28">
        <f t="shared" si="142"/>
        <v>1.8288</v>
      </c>
      <c r="AJ533" s="22">
        <v>6.0</v>
      </c>
      <c r="AK533" s="24">
        <f t="shared" si="143"/>
        <v>2</v>
      </c>
      <c r="AL533" s="5" t="s">
        <v>108</v>
      </c>
      <c r="AM533" s="5">
        <v>1.0</v>
      </c>
      <c r="AN533" s="5">
        <v>7.5</v>
      </c>
      <c r="AO533" s="5" t="s">
        <v>108</v>
      </c>
      <c r="AP533" s="5" t="s">
        <v>108</v>
      </c>
      <c r="AQ533" s="5" t="s">
        <v>108</v>
      </c>
      <c r="AR533" s="5" t="s">
        <v>108</v>
      </c>
      <c r="AS533" s="5" t="s">
        <v>108</v>
      </c>
      <c r="AT533" s="5" t="s">
        <v>108</v>
      </c>
      <c r="AU533" s="5" t="s">
        <v>108</v>
      </c>
      <c r="AV533" s="5" t="s">
        <v>108</v>
      </c>
      <c r="AW533" s="5" t="s">
        <v>108</v>
      </c>
      <c r="AX533" s="5" t="s">
        <v>108</v>
      </c>
      <c r="AY533" s="5" t="s">
        <v>108</v>
      </c>
      <c r="AZ533" s="5" t="s">
        <v>108</v>
      </c>
      <c r="BA533" s="5" t="s">
        <v>108</v>
      </c>
      <c r="BB533" s="5" t="s">
        <v>108</v>
      </c>
      <c r="BC533" s="5" t="s">
        <v>4575</v>
      </c>
      <c r="BD533" s="5" t="s">
        <v>108</v>
      </c>
      <c r="BE533" s="5" t="s">
        <v>108</v>
      </c>
      <c r="BF533" s="5" t="s">
        <v>108</v>
      </c>
      <c r="BG533" s="5" t="s">
        <v>108</v>
      </c>
      <c r="BH533" s="5" t="s">
        <v>108</v>
      </c>
      <c r="BI533" s="5" t="s">
        <v>108</v>
      </c>
      <c r="BJ533" s="5" t="s">
        <v>108</v>
      </c>
      <c r="BK533" s="5" t="s">
        <v>108</v>
      </c>
      <c r="BL533" s="5" t="s">
        <v>108</v>
      </c>
      <c r="BM533" s="5" t="s">
        <v>108</v>
      </c>
      <c r="BN533" s="5" t="s">
        <v>108</v>
      </c>
      <c r="BO533" s="5" t="s">
        <v>108</v>
      </c>
      <c r="BP533" s="5" t="s">
        <v>108</v>
      </c>
      <c r="BQ533" s="5" t="s">
        <v>108</v>
      </c>
      <c r="BR533" s="5" t="s">
        <v>108</v>
      </c>
      <c r="BS533" s="5" t="s">
        <v>108</v>
      </c>
      <c r="BT533" s="5" t="s">
        <v>108</v>
      </c>
      <c r="BU533" s="5" t="s">
        <v>4576</v>
      </c>
      <c r="BV533" s="5" t="s">
        <v>108</v>
      </c>
      <c r="BW533" s="5" t="s">
        <v>1528</v>
      </c>
      <c r="BX533" s="5" t="s">
        <v>122</v>
      </c>
      <c r="BY533" s="5" t="s">
        <v>108</v>
      </c>
      <c r="BZ533" s="5" t="s">
        <v>108</v>
      </c>
      <c r="CA533" s="5" t="s">
        <v>108</v>
      </c>
      <c r="CB533" s="5" t="s">
        <v>108</v>
      </c>
      <c r="CC533" s="5" t="s">
        <v>108</v>
      </c>
      <c r="CD533" s="5" t="s">
        <v>108</v>
      </c>
      <c r="CE533" s="5" t="s">
        <v>108</v>
      </c>
      <c r="CF533" s="5" t="s">
        <v>108</v>
      </c>
      <c r="CG533" s="5" t="s">
        <v>108</v>
      </c>
      <c r="CH533" s="5" t="s">
        <v>108</v>
      </c>
      <c r="CI533" s="5" t="s">
        <v>108</v>
      </c>
      <c r="CJ533" s="5" t="s">
        <v>108</v>
      </c>
      <c r="CK533" s="5" t="s">
        <v>108</v>
      </c>
      <c r="CL533" s="5" t="s">
        <v>108</v>
      </c>
      <c r="CM533" s="5" t="s">
        <v>108</v>
      </c>
      <c r="CN533" s="5" t="s">
        <v>108</v>
      </c>
      <c r="CO533" s="5" t="s">
        <v>108</v>
      </c>
      <c r="CP533" s="5" t="s">
        <v>108</v>
      </c>
      <c r="CQ533" s="5" t="s">
        <v>108</v>
      </c>
      <c r="CR533" s="5" t="s">
        <v>108</v>
      </c>
      <c r="CS533" s="5" t="s">
        <v>108</v>
      </c>
      <c r="CT533" s="26" t="s">
        <v>4577</v>
      </c>
      <c r="CU533" s="5" t="s">
        <v>121</v>
      </c>
      <c r="CV533" s="5" t="s">
        <v>108</v>
      </c>
      <c r="CW533" s="5" t="s">
        <v>108</v>
      </c>
      <c r="CX533" s="5" t="s">
        <v>108</v>
      </c>
      <c r="CY533" s="13" t="s">
        <v>4578</v>
      </c>
      <c r="CZ533" s="6"/>
      <c r="DA533" s="6"/>
      <c r="DB533" s="6"/>
      <c r="DC533" s="6"/>
      <c r="DD533" s="6"/>
      <c r="DE533" s="6"/>
      <c r="DF533" s="6"/>
      <c r="DG533" s="6"/>
      <c r="DH533" s="6"/>
      <c r="DI533" s="6"/>
    </row>
    <row r="534">
      <c r="A534" s="5" t="s">
        <v>103</v>
      </c>
      <c r="B534" s="5" t="s">
        <v>4468</v>
      </c>
      <c r="C534" s="5" t="s">
        <v>4579</v>
      </c>
      <c r="D534" s="5">
        <v>55269.0</v>
      </c>
      <c r="E534" s="5" t="s">
        <v>4494</v>
      </c>
      <c r="F534" s="5">
        <v>2016.0</v>
      </c>
      <c r="G534" s="5" t="s">
        <v>166</v>
      </c>
      <c r="H534" s="5">
        <v>7.0</v>
      </c>
      <c r="I534" s="5" t="s">
        <v>153</v>
      </c>
      <c r="J534" s="5" t="s">
        <v>110</v>
      </c>
      <c r="K534" s="5" t="s">
        <v>111</v>
      </c>
      <c r="L534" s="5" t="s">
        <v>154</v>
      </c>
      <c r="M534" s="5" t="s">
        <v>269</v>
      </c>
      <c r="N534" s="5">
        <v>1.0</v>
      </c>
      <c r="O534" s="26" t="s">
        <v>4580</v>
      </c>
      <c r="P534" s="5" t="s">
        <v>4581</v>
      </c>
      <c r="Q534" s="5" t="s">
        <v>4582</v>
      </c>
      <c r="R534" s="5" t="s">
        <v>4583</v>
      </c>
      <c r="S534" s="5" t="s">
        <v>4584</v>
      </c>
      <c r="T534" s="5" t="s">
        <v>108</v>
      </c>
      <c r="U534" s="5" t="s">
        <v>108</v>
      </c>
      <c r="V534" s="5" t="s">
        <v>108</v>
      </c>
      <c r="W534" s="5" t="s">
        <v>108</v>
      </c>
      <c r="X534" s="5">
        <v>500.0</v>
      </c>
      <c r="Y534" s="5" t="s">
        <v>108</v>
      </c>
      <c r="Z534" s="5" t="s">
        <v>170</v>
      </c>
      <c r="AA534" s="5" t="s">
        <v>159</v>
      </c>
      <c r="AB534" s="5">
        <v>8.0</v>
      </c>
      <c r="AC534" s="5" t="s">
        <v>953</v>
      </c>
      <c r="AD534" s="5" t="s">
        <v>108</v>
      </c>
      <c r="AE534" s="5" t="s">
        <v>108</v>
      </c>
      <c r="AF534" s="5" t="s">
        <v>108</v>
      </c>
      <c r="AG534" s="5" t="s">
        <v>108</v>
      </c>
      <c r="AH534" s="6">
        <f>((45+60)/2)/60</f>
        <v>0.875</v>
      </c>
      <c r="AI534" s="15" t="s">
        <v>108</v>
      </c>
      <c r="AJ534" s="15" t="s">
        <v>108</v>
      </c>
      <c r="AK534" s="15" t="s">
        <v>108</v>
      </c>
      <c r="AL534" s="15" t="s">
        <v>108</v>
      </c>
      <c r="AM534" s="5">
        <v>1.0</v>
      </c>
      <c r="AN534" s="5">
        <v>7.0</v>
      </c>
      <c r="AO534" s="5" t="s">
        <v>108</v>
      </c>
      <c r="AP534" s="5" t="s">
        <v>108</v>
      </c>
      <c r="AQ534" s="5" t="s">
        <v>108</v>
      </c>
      <c r="AR534" s="5" t="s">
        <v>108</v>
      </c>
      <c r="AS534" s="5" t="s">
        <v>108</v>
      </c>
      <c r="AT534" s="5" t="s">
        <v>108</v>
      </c>
      <c r="AU534" s="5" t="s">
        <v>108</v>
      </c>
      <c r="AV534" s="5" t="s">
        <v>108</v>
      </c>
      <c r="AW534" s="5" t="s">
        <v>1754</v>
      </c>
      <c r="AX534" s="5" t="s">
        <v>108</v>
      </c>
      <c r="AY534" s="5" t="s">
        <v>108</v>
      </c>
      <c r="AZ534" s="5" t="s">
        <v>108</v>
      </c>
      <c r="BA534" s="5" t="s">
        <v>108</v>
      </c>
      <c r="BB534" s="5" t="s">
        <v>108</v>
      </c>
      <c r="BC534" s="5" t="s">
        <v>108</v>
      </c>
      <c r="BD534" s="5" t="s">
        <v>108</v>
      </c>
      <c r="BE534" s="5" t="s">
        <v>108</v>
      </c>
      <c r="BF534" s="5" t="s">
        <v>108</v>
      </c>
      <c r="BG534" s="5" t="s">
        <v>108</v>
      </c>
      <c r="BH534" s="5" t="s">
        <v>108</v>
      </c>
      <c r="BI534" s="5" t="s">
        <v>108</v>
      </c>
      <c r="BJ534" s="5" t="s">
        <v>108</v>
      </c>
      <c r="BK534" s="5" t="s">
        <v>108</v>
      </c>
      <c r="BL534" s="5" t="s">
        <v>108</v>
      </c>
      <c r="BM534" s="5" t="s">
        <v>624</v>
      </c>
      <c r="BN534" s="5" t="s">
        <v>108</v>
      </c>
      <c r="BO534" s="5" t="s">
        <v>108</v>
      </c>
      <c r="BP534" s="5" t="s">
        <v>3490</v>
      </c>
      <c r="BQ534" s="5" t="s">
        <v>108</v>
      </c>
      <c r="BR534" s="5" t="s">
        <v>121</v>
      </c>
      <c r="BS534" s="5" t="s">
        <v>4585</v>
      </c>
      <c r="BT534" s="5" t="s">
        <v>108</v>
      </c>
      <c r="BU534" s="5" t="s">
        <v>4586</v>
      </c>
      <c r="BV534" s="5" t="s">
        <v>108</v>
      </c>
      <c r="BW534" s="5" t="s">
        <v>1528</v>
      </c>
      <c r="BX534" s="5" t="s">
        <v>122</v>
      </c>
      <c r="BY534" s="5" t="s">
        <v>108</v>
      </c>
      <c r="BZ534" s="5" t="s">
        <v>108</v>
      </c>
      <c r="CA534" s="5" t="s">
        <v>108</v>
      </c>
      <c r="CB534" s="5" t="s">
        <v>108</v>
      </c>
      <c r="CC534" s="5" t="s">
        <v>108</v>
      </c>
      <c r="CD534" s="5" t="s">
        <v>108</v>
      </c>
      <c r="CE534" s="5" t="s">
        <v>108</v>
      </c>
      <c r="CF534" s="5" t="s">
        <v>108</v>
      </c>
      <c r="CG534" s="5" t="s">
        <v>108</v>
      </c>
      <c r="CH534" s="5" t="s">
        <v>108</v>
      </c>
      <c r="CI534" s="5" t="s">
        <v>108</v>
      </c>
      <c r="CJ534" s="5" t="s">
        <v>108</v>
      </c>
      <c r="CK534" s="5" t="s">
        <v>108</v>
      </c>
      <c r="CL534" s="5" t="s">
        <v>108</v>
      </c>
      <c r="CM534" s="5" t="s">
        <v>108</v>
      </c>
      <c r="CN534" s="5" t="s">
        <v>108</v>
      </c>
      <c r="CO534" s="5" t="s">
        <v>108</v>
      </c>
      <c r="CP534" s="5" t="s">
        <v>108</v>
      </c>
      <c r="CQ534" s="5" t="s">
        <v>108</v>
      </c>
      <c r="CR534" s="5" t="s">
        <v>108</v>
      </c>
      <c r="CS534" s="5" t="s">
        <v>108</v>
      </c>
      <c r="CT534" s="26" t="s">
        <v>4587</v>
      </c>
      <c r="CU534" s="5" t="s">
        <v>108</v>
      </c>
      <c r="CV534" s="5" t="s">
        <v>108</v>
      </c>
      <c r="CW534" s="5" t="s">
        <v>108</v>
      </c>
      <c r="CX534" s="5" t="s">
        <v>108</v>
      </c>
      <c r="CY534" s="13" t="s">
        <v>4588</v>
      </c>
      <c r="CZ534" s="6"/>
      <c r="DA534" s="6"/>
      <c r="DB534" s="6"/>
      <c r="DC534" s="6"/>
      <c r="DD534" s="6"/>
      <c r="DE534" s="6"/>
      <c r="DF534" s="6"/>
      <c r="DG534" s="6"/>
      <c r="DH534" s="6"/>
      <c r="DI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28"/>
      <c r="AJ535" s="22"/>
      <c r="AK535" s="24"/>
      <c r="AL535" s="6"/>
      <c r="AM535" s="6"/>
      <c r="AN535" s="6"/>
      <c r="AO535" s="6"/>
      <c r="AP535" s="6"/>
      <c r="AQ535" s="6"/>
      <c r="AR535" s="6"/>
      <c r="AS535" s="6"/>
      <c r="AT535" s="6"/>
      <c r="AU535" s="6"/>
      <c r="AV535" s="6"/>
      <c r="AW535" s="6"/>
      <c r="AX535" s="6"/>
      <c r="AY535" s="6"/>
      <c r="AZ535" s="6"/>
      <c r="BA535" s="6"/>
      <c r="BB535" s="6"/>
      <c r="BC535" s="6"/>
      <c r="BD535" s="6"/>
      <c r="BE535" s="6"/>
      <c r="BF535" s="6"/>
      <c r="BG535" s="5" t="s">
        <v>108</v>
      </c>
      <c r="BH535" s="5"/>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row>
    <row r="536">
      <c r="A536" s="5" t="s">
        <v>103</v>
      </c>
      <c r="B536" s="5" t="s">
        <v>4589</v>
      </c>
      <c r="C536" s="5" t="s">
        <v>4590</v>
      </c>
      <c r="D536" s="5">
        <v>8130.0</v>
      </c>
      <c r="E536" s="5" t="s">
        <v>108</v>
      </c>
      <c r="F536" s="5">
        <v>2004.0</v>
      </c>
      <c r="G536" s="5" t="s">
        <v>107</v>
      </c>
      <c r="H536" s="5">
        <v>26.0</v>
      </c>
      <c r="I536" s="5" t="s">
        <v>109</v>
      </c>
      <c r="J536" s="5" t="s">
        <v>127</v>
      </c>
      <c r="K536" s="5" t="s">
        <v>154</v>
      </c>
      <c r="L536" s="5" t="s">
        <v>108</v>
      </c>
      <c r="M536" s="5" t="s">
        <v>154</v>
      </c>
      <c r="N536" s="5" t="s">
        <v>108</v>
      </c>
      <c r="O536" s="26" t="s">
        <v>4591</v>
      </c>
      <c r="P536" s="26" t="s">
        <v>4592</v>
      </c>
      <c r="Q536" s="5" t="s">
        <v>4593</v>
      </c>
      <c r="R536" s="5" t="s">
        <v>2890</v>
      </c>
      <c r="S536" s="5" t="s">
        <v>108</v>
      </c>
      <c r="T536" s="5" t="s">
        <v>108</v>
      </c>
      <c r="U536" s="5" t="s">
        <v>108</v>
      </c>
      <c r="V536" s="5" t="s">
        <v>108</v>
      </c>
      <c r="W536" s="5" t="s">
        <v>108</v>
      </c>
      <c r="X536" s="5" t="s">
        <v>108</v>
      </c>
      <c r="Y536" s="5" t="s">
        <v>108</v>
      </c>
      <c r="Z536" s="5" t="s">
        <v>108</v>
      </c>
      <c r="AA536" s="5" t="s">
        <v>108</v>
      </c>
      <c r="AB536" s="5" t="s">
        <v>108</v>
      </c>
      <c r="AC536" s="5" t="s">
        <v>4594</v>
      </c>
      <c r="AD536" s="5" t="s">
        <v>4595</v>
      </c>
      <c r="AE536" s="5" t="s">
        <v>108</v>
      </c>
      <c r="AF536" s="5" t="s">
        <v>108</v>
      </c>
      <c r="AG536" s="5" t="s">
        <v>108</v>
      </c>
      <c r="AH536" s="5" t="s">
        <v>108</v>
      </c>
      <c r="AI536" s="28">
        <f t="shared" ref="AI536:AI537" si="144">CONVERT(AJ536, "ft", "m")</f>
        <v>0.3048</v>
      </c>
      <c r="AJ536" s="22">
        <v>1.0</v>
      </c>
      <c r="AK536" s="24">
        <f t="shared" ref="AK536:AK537" si="145">CONVERT(AJ536, "ft", "yd")</f>
        <v>0.3333333333</v>
      </c>
      <c r="AL536" s="5" t="s">
        <v>108</v>
      </c>
      <c r="AM536" s="5" t="s">
        <v>108</v>
      </c>
      <c r="AN536" s="5" t="s">
        <v>108</v>
      </c>
      <c r="AO536" s="5" t="s">
        <v>108</v>
      </c>
      <c r="AP536" s="5" t="s">
        <v>108</v>
      </c>
      <c r="AQ536" s="5" t="s">
        <v>108</v>
      </c>
      <c r="AR536" s="5" t="s">
        <v>108</v>
      </c>
      <c r="AS536" s="5" t="s">
        <v>108</v>
      </c>
      <c r="AT536" s="5" t="s">
        <v>108</v>
      </c>
      <c r="AU536" s="5" t="s">
        <v>108</v>
      </c>
      <c r="AV536" s="5" t="s">
        <v>108</v>
      </c>
      <c r="AW536" s="5" t="s">
        <v>108</v>
      </c>
      <c r="AX536" s="5" t="s">
        <v>108</v>
      </c>
      <c r="AY536" s="5" t="s">
        <v>108</v>
      </c>
      <c r="AZ536" s="5" t="s">
        <v>108</v>
      </c>
      <c r="BA536" s="5" t="s">
        <v>108</v>
      </c>
      <c r="BB536" s="5" t="s">
        <v>108</v>
      </c>
      <c r="BC536" s="5" t="s">
        <v>108</v>
      </c>
      <c r="BD536" s="5" t="s">
        <v>108</v>
      </c>
      <c r="BE536" s="5" t="s">
        <v>108</v>
      </c>
      <c r="BF536" s="5" t="s">
        <v>108</v>
      </c>
      <c r="BG536" s="5" t="s">
        <v>108</v>
      </c>
      <c r="BH536" s="5" t="s">
        <v>108</v>
      </c>
      <c r="BI536" s="5" t="s">
        <v>108</v>
      </c>
      <c r="BJ536" s="5" t="s">
        <v>108</v>
      </c>
      <c r="BK536" s="5" t="s">
        <v>108</v>
      </c>
      <c r="BL536" s="5" t="s">
        <v>108</v>
      </c>
      <c r="BM536" s="5" t="s">
        <v>108</v>
      </c>
      <c r="BN536" s="5" t="s">
        <v>108</v>
      </c>
      <c r="BO536" s="5" t="s">
        <v>108</v>
      </c>
      <c r="BP536" s="5" t="s">
        <v>108</v>
      </c>
      <c r="BQ536" s="5" t="s">
        <v>108</v>
      </c>
      <c r="BR536" s="5" t="s">
        <v>108</v>
      </c>
      <c r="BS536" s="5" t="s">
        <v>108</v>
      </c>
      <c r="BT536" s="5" t="s">
        <v>108</v>
      </c>
      <c r="BU536" s="5" t="s">
        <v>108</v>
      </c>
      <c r="BV536" s="5" t="s">
        <v>108</v>
      </c>
      <c r="BW536" s="5" t="s">
        <v>108</v>
      </c>
      <c r="BX536" s="5" t="s">
        <v>108</v>
      </c>
      <c r="BY536" s="5" t="s">
        <v>108</v>
      </c>
      <c r="BZ536" s="5" t="s">
        <v>108</v>
      </c>
      <c r="CA536" s="5" t="s">
        <v>108</v>
      </c>
      <c r="CB536" s="5" t="s">
        <v>108</v>
      </c>
      <c r="CC536" s="5" t="s">
        <v>108</v>
      </c>
      <c r="CD536" s="5">
        <v>1.0</v>
      </c>
      <c r="CE536" s="5">
        <v>200.0</v>
      </c>
      <c r="CF536" s="5" t="s">
        <v>108</v>
      </c>
      <c r="CG536" s="5" t="s">
        <v>108</v>
      </c>
      <c r="CH536" s="5" t="s">
        <v>108</v>
      </c>
      <c r="CI536" s="5" t="s">
        <v>108</v>
      </c>
      <c r="CJ536" s="5" t="s">
        <v>108</v>
      </c>
      <c r="CK536" s="5" t="s">
        <v>108</v>
      </c>
      <c r="CL536" s="5" t="s">
        <v>108</v>
      </c>
      <c r="CM536" s="5" t="s">
        <v>108</v>
      </c>
      <c r="CN536" s="5" t="s">
        <v>108</v>
      </c>
      <c r="CO536" s="5" t="s">
        <v>108</v>
      </c>
      <c r="CP536" s="5" t="s">
        <v>108</v>
      </c>
      <c r="CQ536" s="5" t="s">
        <v>108</v>
      </c>
      <c r="CR536" s="5">
        <v>5.5</v>
      </c>
      <c r="CS536" s="5" t="s">
        <v>4596</v>
      </c>
      <c r="CT536" s="5" t="s">
        <v>4597</v>
      </c>
      <c r="CU536" s="5" t="s">
        <v>108</v>
      </c>
      <c r="CV536" s="5" t="s">
        <v>108</v>
      </c>
      <c r="CW536" s="5" t="s">
        <v>108</v>
      </c>
      <c r="CX536" s="5" t="s">
        <v>108</v>
      </c>
      <c r="CY536" s="13" t="s">
        <v>4598</v>
      </c>
      <c r="CZ536" s="6"/>
      <c r="DA536" s="6"/>
      <c r="DB536" s="6"/>
      <c r="DC536" s="6"/>
      <c r="DD536" s="6"/>
      <c r="DE536" s="6"/>
      <c r="DF536" s="6"/>
      <c r="DG536" s="6"/>
      <c r="DH536" s="6"/>
      <c r="DI536" s="6"/>
    </row>
    <row r="537">
      <c r="A537" s="5" t="s">
        <v>103</v>
      </c>
      <c r="B537" s="5" t="s">
        <v>4589</v>
      </c>
      <c r="C537" s="5" t="s">
        <v>4599</v>
      </c>
      <c r="D537" s="5">
        <v>12562.0</v>
      </c>
      <c r="E537" s="5" t="s">
        <v>4600</v>
      </c>
      <c r="F537" s="5">
        <v>2005.0</v>
      </c>
      <c r="G537" s="5" t="s">
        <v>200</v>
      </c>
      <c r="H537" s="5">
        <v>27.0</v>
      </c>
      <c r="I537" s="5" t="s">
        <v>153</v>
      </c>
      <c r="J537" s="5" t="s">
        <v>110</v>
      </c>
      <c r="K537" s="5" t="s">
        <v>111</v>
      </c>
      <c r="L537" s="5" t="s">
        <v>108</v>
      </c>
      <c r="M537" s="5" t="s">
        <v>269</v>
      </c>
      <c r="N537" s="5">
        <v>6.0</v>
      </c>
      <c r="O537" s="26" t="s">
        <v>4601</v>
      </c>
      <c r="P537" s="5" t="s">
        <v>108</v>
      </c>
      <c r="Q537" s="5" t="s">
        <v>4602</v>
      </c>
      <c r="R537" s="5" t="s">
        <v>4603</v>
      </c>
      <c r="S537" s="5" t="s">
        <v>108</v>
      </c>
      <c r="T537" s="5" t="s">
        <v>108</v>
      </c>
      <c r="U537" s="5" t="s">
        <v>108</v>
      </c>
      <c r="V537" s="5" t="s">
        <v>108</v>
      </c>
      <c r="W537" s="5" t="s">
        <v>108</v>
      </c>
      <c r="X537" s="5">
        <v>200.0</v>
      </c>
      <c r="Y537" s="5" t="s">
        <v>108</v>
      </c>
      <c r="Z537" s="5" t="s">
        <v>170</v>
      </c>
      <c r="AA537" s="5" t="s">
        <v>223</v>
      </c>
      <c r="AB537" s="5">
        <v>41.0</v>
      </c>
      <c r="AC537" s="5" t="s">
        <v>4604</v>
      </c>
      <c r="AD537" s="5" t="s">
        <v>4605</v>
      </c>
      <c r="AE537" s="5" t="s">
        <v>108</v>
      </c>
      <c r="AF537" s="5" t="s">
        <v>108</v>
      </c>
      <c r="AG537" s="5" t="s">
        <v>108</v>
      </c>
      <c r="AH537" s="5">
        <v>4.0</v>
      </c>
      <c r="AI537" s="28">
        <f t="shared" si="144"/>
        <v>91.44</v>
      </c>
      <c r="AJ537" s="22">
        <v>300.0</v>
      </c>
      <c r="AK537" s="24">
        <f t="shared" si="145"/>
        <v>100</v>
      </c>
      <c r="AL537" s="5" t="s">
        <v>108</v>
      </c>
      <c r="AM537" s="5">
        <v>1.0</v>
      </c>
      <c r="AN537" s="5">
        <v>7.5</v>
      </c>
      <c r="AO537" s="5" t="s">
        <v>108</v>
      </c>
      <c r="AP537" s="5" t="s">
        <v>108</v>
      </c>
      <c r="AQ537" s="5" t="s">
        <v>108</v>
      </c>
      <c r="AR537" s="5" t="s">
        <v>108</v>
      </c>
      <c r="AS537" s="5" t="s">
        <v>108</v>
      </c>
      <c r="AT537" s="5" t="s">
        <v>108</v>
      </c>
      <c r="AU537" s="5" t="s">
        <v>108</v>
      </c>
      <c r="AV537" s="5" t="s">
        <v>108</v>
      </c>
      <c r="AW537" s="5" t="s">
        <v>561</v>
      </c>
      <c r="AX537" s="5" t="s">
        <v>108</v>
      </c>
      <c r="AY537" s="5" t="s">
        <v>108</v>
      </c>
      <c r="AZ537" s="5" t="s">
        <v>108</v>
      </c>
      <c r="BA537" s="5" t="s">
        <v>108</v>
      </c>
      <c r="BB537" s="5" t="s">
        <v>108</v>
      </c>
      <c r="BC537" s="5" t="s">
        <v>235</v>
      </c>
      <c r="BD537" s="5" t="s">
        <v>108</v>
      </c>
      <c r="BE537" s="5" t="s">
        <v>108</v>
      </c>
      <c r="BF537" s="5" t="s">
        <v>108</v>
      </c>
      <c r="BG537" s="5" t="s">
        <v>108</v>
      </c>
      <c r="BH537" s="5" t="s">
        <v>108</v>
      </c>
      <c r="BI537" s="5" t="s">
        <v>108</v>
      </c>
      <c r="BJ537" s="5" t="s">
        <v>108</v>
      </c>
      <c r="BK537" s="5" t="s">
        <v>108</v>
      </c>
      <c r="BL537" s="5" t="s">
        <v>108</v>
      </c>
      <c r="BM537" s="5" t="s">
        <v>108</v>
      </c>
      <c r="BN537" s="5" t="s">
        <v>108</v>
      </c>
      <c r="BO537" s="5" t="s">
        <v>108</v>
      </c>
      <c r="BP537" s="5" t="s">
        <v>108</v>
      </c>
      <c r="BQ537" s="5" t="s">
        <v>108</v>
      </c>
      <c r="BR537" s="5" t="s">
        <v>108</v>
      </c>
      <c r="BS537" s="5" t="s">
        <v>4606</v>
      </c>
      <c r="BT537" s="5" t="s">
        <v>108</v>
      </c>
      <c r="BU537" s="5" t="s">
        <v>4607</v>
      </c>
      <c r="BV537" s="5" t="s">
        <v>108</v>
      </c>
      <c r="BW537" s="5" t="s">
        <v>4608</v>
      </c>
      <c r="BX537" s="5" t="s">
        <v>449</v>
      </c>
      <c r="BY537" s="5" t="s">
        <v>108</v>
      </c>
      <c r="BZ537" s="5" t="s">
        <v>108</v>
      </c>
      <c r="CA537" s="5" t="s">
        <v>108</v>
      </c>
      <c r="CB537" s="5" t="s">
        <v>108</v>
      </c>
      <c r="CC537" s="5" t="s">
        <v>108</v>
      </c>
      <c r="CD537" s="5" t="s">
        <v>108</v>
      </c>
      <c r="CE537" s="5" t="s">
        <v>108</v>
      </c>
      <c r="CF537" s="5" t="s">
        <v>108</v>
      </c>
      <c r="CG537" s="5">
        <v>15.2</v>
      </c>
      <c r="CH537" s="5">
        <v>5.75</v>
      </c>
      <c r="CI537" s="5" t="s">
        <v>108</v>
      </c>
      <c r="CJ537" s="5" t="s">
        <v>108</v>
      </c>
      <c r="CK537" s="5">
        <v>4.0</v>
      </c>
      <c r="CL537" s="5">
        <v>2.0</v>
      </c>
      <c r="CM537" s="5" t="s">
        <v>108</v>
      </c>
      <c r="CN537" s="5" t="s">
        <v>108</v>
      </c>
      <c r="CO537" s="5" t="s">
        <v>108</v>
      </c>
      <c r="CP537" s="5" t="s">
        <v>108</v>
      </c>
      <c r="CQ537" s="5" t="s">
        <v>108</v>
      </c>
      <c r="CR537" s="5" t="s">
        <v>108</v>
      </c>
      <c r="CS537" s="5" t="s">
        <v>108</v>
      </c>
      <c r="CT537" s="26" t="s">
        <v>4609</v>
      </c>
      <c r="CU537" s="5" t="s">
        <v>108</v>
      </c>
      <c r="CV537" s="5" t="s">
        <v>108</v>
      </c>
      <c r="CW537" s="5" t="s">
        <v>108</v>
      </c>
      <c r="CX537" s="5" t="s">
        <v>108</v>
      </c>
      <c r="CY537" s="13" t="s">
        <v>4610</v>
      </c>
      <c r="CZ537" s="6"/>
      <c r="DA537" s="6"/>
      <c r="DB537" s="6"/>
      <c r="DC537" s="6"/>
      <c r="DD537" s="6"/>
      <c r="DE537" s="6"/>
      <c r="DF537" s="6"/>
      <c r="DG537" s="6"/>
      <c r="DH537" s="6"/>
      <c r="DI537" s="6"/>
    </row>
    <row r="538">
      <c r="A538" s="5" t="s">
        <v>103</v>
      </c>
      <c r="B538" s="5" t="s">
        <v>4589</v>
      </c>
      <c r="C538" s="5" t="s">
        <v>4611</v>
      </c>
      <c r="D538" s="5">
        <v>8165.0</v>
      </c>
      <c r="E538" s="5" t="s">
        <v>108</v>
      </c>
      <c r="F538" s="5">
        <v>2004.0</v>
      </c>
      <c r="G538" s="5" t="s">
        <v>107</v>
      </c>
      <c r="H538" s="5">
        <v>22.0</v>
      </c>
      <c r="I538" s="5" t="s">
        <v>109</v>
      </c>
      <c r="J538" s="5" t="s">
        <v>427</v>
      </c>
      <c r="K538" s="5" t="s">
        <v>111</v>
      </c>
      <c r="L538" s="5" t="s">
        <v>108</v>
      </c>
      <c r="M538" s="5" t="s">
        <v>108</v>
      </c>
      <c r="N538" s="5" t="s">
        <v>108</v>
      </c>
      <c r="O538" s="5" t="s">
        <v>108</v>
      </c>
      <c r="P538" s="5" t="s">
        <v>108</v>
      </c>
      <c r="Q538" s="5" t="s">
        <v>108</v>
      </c>
      <c r="R538" s="5" t="s">
        <v>108</v>
      </c>
      <c r="S538" s="5" t="s">
        <v>108</v>
      </c>
      <c r="T538" s="5" t="s">
        <v>108</v>
      </c>
      <c r="U538" s="5" t="s">
        <v>108</v>
      </c>
      <c r="V538" s="5" t="s">
        <v>108</v>
      </c>
      <c r="W538" s="5" t="s">
        <v>108</v>
      </c>
      <c r="X538" s="5" t="s">
        <v>108</v>
      </c>
      <c r="Y538" s="5" t="s">
        <v>108</v>
      </c>
      <c r="Z538" s="5" t="s">
        <v>108</v>
      </c>
      <c r="AA538" s="5" t="s">
        <v>108</v>
      </c>
      <c r="AB538" s="5" t="s">
        <v>108</v>
      </c>
      <c r="AC538" s="5" t="s">
        <v>108</v>
      </c>
      <c r="AD538" s="5" t="s">
        <v>108</v>
      </c>
      <c r="AE538" s="5" t="s">
        <v>108</v>
      </c>
      <c r="AF538" s="5" t="s">
        <v>108</v>
      </c>
      <c r="AG538" s="5" t="s">
        <v>108</v>
      </c>
      <c r="AH538" s="5" t="s">
        <v>108</v>
      </c>
      <c r="AI538" s="5" t="s">
        <v>108</v>
      </c>
      <c r="AJ538" s="5" t="s">
        <v>108</v>
      </c>
      <c r="AK538" s="5" t="s">
        <v>108</v>
      </c>
      <c r="AL538" s="5" t="s">
        <v>108</v>
      </c>
      <c r="AM538" s="5" t="s">
        <v>108</v>
      </c>
      <c r="AN538" s="5" t="s">
        <v>108</v>
      </c>
      <c r="AO538" s="5" t="s">
        <v>108</v>
      </c>
      <c r="AP538" s="5" t="s">
        <v>108</v>
      </c>
      <c r="AQ538" s="5" t="s">
        <v>108</v>
      </c>
      <c r="AR538" s="5" t="s">
        <v>108</v>
      </c>
      <c r="AS538" s="5" t="s">
        <v>108</v>
      </c>
      <c r="AT538" s="5" t="s">
        <v>108</v>
      </c>
      <c r="AU538" s="5" t="s">
        <v>108</v>
      </c>
      <c r="AV538" s="5" t="s">
        <v>108</v>
      </c>
      <c r="AW538" s="5" t="s">
        <v>108</v>
      </c>
      <c r="AX538" s="5" t="s">
        <v>108</v>
      </c>
      <c r="AY538" s="5" t="s">
        <v>108</v>
      </c>
      <c r="AZ538" s="5" t="s">
        <v>108</v>
      </c>
      <c r="BA538" s="5" t="s">
        <v>108</v>
      </c>
      <c r="BB538" s="5" t="s">
        <v>108</v>
      </c>
      <c r="BC538" s="5" t="s">
        <v>108</v>
      </c>
      <c r="BD538" s="5" t="s">
        <v>108</v>
      </c>
      <c r="BE538" s="5" t="s">
        <v>108</v>
      </c>
      <c r="BF538" s="5" t="s">
        <v>108</v>
      </c>
      <c r="BG538" s="5" t="s">
        <v>108</v>
      </c>
      <c r="BH538" s="5" t="s">
        <v>108</v>
      </c>
      <c r="BI538" s="5" t="s">
        <v>108</v>
      </c>
      <c r="BJ538" s="5" t="s">
        <v>108</v>
      </c>
      <c r="BK538" s="5" t="s">
        <v>108</v>
      </c>
      <c r="BL538" s="5" t="s">
        <v>108</v>
      </c>
      <c r="BM538" s="5" t="s">
        <v>108</v>
      </c>
      <c r="BN538" s="5" t="s">
        <v>108</v>
      </c>
      <c r="BO538" s="5" t="s">
        <v>108</v>
      </c>
      <c r="BP538" s="5" t="s">
        <v>108</v>
      </c>
      <c r="BQ538" s="5" t="s">
        <v>108</v>
      </c>
      <c r="BR538" s="5" t="s">
        <v>108</v>
      </c>
      <c r="BS538" s="5" t="s">
        <v>108</v>
      </c>
      <c r="BT538" s="5" t="s">
        <v>108</v>
      </c>
      <c r="BU538" s="5" t="s">
        <v>108</v>
      </c>
      <c r="BV538" s="5" t="s">
        <v>108</v>
      </c>
      <c r="BW538" s="5" t="s">
        <v>108</v>
      </c>
      <c r="BX538" s="5" t="s">
        <v>108</v>
      </c>
      <c r="BY538" s="5" t="s">
        <v>108</v>
      </c>
      <c r="BZ538" s="5" t="s">
        <v>108</v>
      </c>
      <c r="CA538" s="5" t="s">
        <v>108</v>
      </c>
      <c r="CB538" s="5" t="s">
        <v>108</v>
      </c>
      <c r="CC538" s="5" t="s">
        <v>108</v>
      </c>
      <c r="CD538" s="5" t="s">
        <v>108</v>
      </c>
      <c r="CE538" s="5" t="s">
        <v>108</v>
      </c>
      <c r="CF538" s="5" t="s">
        <v>108</v>
      </c>
      <c r="CG538" s="5" t="s">
        <v>108</v>
      </c>
      <c r="CH538" s="5" t="s">
        <v>108</v>
      </c>
      <c r="CI538" s="5" t="s">
        <v>108</v>
      </c>
      <c r="CJ538" s="5" t="s">
        <v>108</v>
      </c>
      <c r="CK538" s="5" t="s">
        <v>108</v>
      </c>
      <c r="CL538" s="5" t="s">
        <v>108</v>
      </c>
      <c r="CM538" s="5" t="s">
        <v>108</v>
      </c>
      <c r="CN538" s="5" t="s">
        <v>108</v>
      </c>
      <c r="CO538" s="5" t="s">
        <v>108</v>
      </c>
      <c r="CP538" s="5" t="s">
        <v>108</v>
      </c>
      <c r="CQ538" s="5" t="s">
        <v>108</v>
      </c>
      <c r="CR538" s="5" t="s">
        <v>108</v>
      </c>
      <c r="CS538" s="5" t="s">
        <v>108</v>
      </c>
      <c r="CT538" s="26" t="s">
        <v>4612</v>
      </c>
      <c r="CU538" s="5" t="s">
        <v>108</v>
      </c>
      <c r="CV538" s="5" t="s">
        <v>108</v>
      </c>
      <c r="CW538" s="5" t="s">
        <v>108</v>
      </c>
      <c r="CX538" s="5" t="s">
        <v>108</v>
      </c>
      <c r="CY538" s="13" t="s">
        <v>4613</v>
      </c>
      <c r="CZ538" s="6"/>
      <c r="DA538" s="6"/>
      <c r="DB538" s="6"/>
      <c r="DC538" s="6"/>
      <c r="DD538" s="6"/>
      <c r="DE538" s="6"/>
      <c r="DF538" s="6"/>
      <c r="DG538" s="6"/>
      <c r="DH538" s="6"/>
      <c r="DI538" s="6"/>
    </row>
    <row r="539">
      <c r="A539" s="5" t="s">
        <v>103</v>
      </c>
      <c r="B539" s="5" t="s">
        <v>4589</v>
      </c>
      <c r="C539" s="5" t="s">
        <v>4614</v>
      </c>
      <c r="D539" s="5">
        <v>751.0</v>
      </c>
      <c r="E539" s="5" t="s">
        <v>108</v>
      </c>
      <c r="F539" s="5">
        <v>1962.0</v>
      </c>
      <c r="G539" s="5" t="s">
        <v>316</v>
      </c>
      <c r="H539" s="5" t="s">
        <v>108</v>
      </c>
      <c r="I539" s="5" t="s">
        <v>217</v>
      </c>
      <c r="J539" s="5" t="s">
        <v>110</v>
      </c>
      <c r="K539" s="5" t="s">
        <v>111</v>
      </c>
      <c r="L539" s="5" t="s">
        <v>108</v>
      </c>
      <c r="M539" s="5" t="s">
        <v>375</v>
      </c>
      <c r="N539" s="5">
        <v>2.0</v>
      </c>
      <c r="O539" s="26" t="s">
        <v>4615</v>
      </c>
      <c r="P539" s="5" t="s">
        <v>4616</v>
      </c>
      <c r="Q539" s="5" t="s">
        <v>4617</v>
      </c>
      <c r="R539" s="5" t="s">
        <v>108</v>
      </c>
      <c r="S539" s="5" t="s">
        <v>108</v>
      </c>
      <c r="T539" s="5" t="s">
        <v>108</v>
      </c>
      <c r="U539" s="5" t="s">
        <v>108</v>
      </c>
      <c r="V539" s="6"/>
      <c r="W539" s="5" t="s">
        <v>108</v>
      </c>
      <c r="X539" s="5">
        <v>1600.0</v>
      </c>
      <c r="Y539" s="5" t="s">
        <v>108</v>
      </c>
      <c r="Z539" s="5" t="s">
        <v>170</v>
      </c>
      <c r="AA539" s="5" t="s">
        <v>108</v>
      </c>
      <c r="AB539" s="5" t="s">
        <v>108</v>
      </c>
      <c r="AC539" s="5" t="s">
        <v>4618</v>
      </c>
      <c r="AD539" s="5" t="s">
        <v>108</v>
      </c>
      <c r="AE539" s="5" t="s">
        <v>108</v>
      </c>
      <c r="AF539" s="5" t="s">
        <v>108</v>
      </c>
      <c r="AG539" s="5" t="s">
        <v>108</v>
      </c>
      <c r="AH539" s="5" t="s">
        <v>108</v>
      </c>
      <c r="AI539" s="28">
        <f>CONVERT(AJ539, "ft", "m")</f>
        <v>45.72</v>
      </c>
      <c r="AJ539" s="22">
        <v>150.0</v>
      </c>
      <c r="AK539" s="24">
        <f>CONVERT(AJ539, "ft", "yd")</f>
        <v>50</v>
      </c>
      <c r="AL539" s="5" t="s">
        <v>121</v>
      </c>
      <c r="AM539" s="5">
        <v>1.0</v>
      </c>
      <c r="AN539" s="5" t="s">
        <v>108</v>
      </c>
      <c r="AO539" s="5" t="s">
        <v>108</v>
      </c>
      <c r="AP539" s="5" t="s">
        <v>108</v>
      </c>
      <c r="AQ539" s="5" t="s">
        <v>108</v>
      </c>
      <c r="AR539" s="5" t="s">
        <v>108</v>
      </c>
      <c r="AS539" s="5" t="s">
        <v>108</v>
      </c>
      <c r="AT539" s="5" t="s">
        <v>108</v>
      </c>
      <c r="AU539" s="5" t="s">
        <v>108</v>
      </c>
      <c r="AV539" s="5" t="s">
        <v>108</v>
      </c>
      <c r="AW539" s="5" t="s">
        <v>289</v>
      </c>
      <c r="AX539" s="5" t="s">
        <v>108</v>
      </c>
      <c r="AY539" s="5" t="s">
        <v>108</v>
      </c>
      <c r="AZ539" s="5" t="s">
        <v>108</v>
      </c>
      <c r="BA539" s="5" t="s">
        <v>108</v>
      </c>
      <c r="BB539" s="5" t="s">
        <v>108</v>
      </c>
      <c r="BC539" s="5" t="s">
        <v>108</v>
      </c>
      <c r="BD539" s="5" t="s">
        <v>108</v>
      </c>
      <c r="BE539" s="5" t="s">
        <v>108</v>
      </c>
      <c r="BF539" s="5" t="s">
        <v>108</v>
      </c>
      <c r="BG539" s="5" t="s">
        <v>108</v>
      </c>
      <c r="BH539" s="5" t="s">
        <v>108</v>
      </c>
      <c r="BI539" s="5" t="s">
        <v>108</v>
      </c>
      <c r="BJ539" s="5" t="s">
        <v>108</v>
      </c>
      <c r="BK539" s="5" t="s">
        <v>4619</v>
      </c>
      <c r="BL539" s="5" t="s">
        <v>321</v>
      </c>
      <c r="BM539" s="5" t="s">
        <v>108</v>
      </c>
      <c r="BN539" s="5" t="s">
        <v>108</v>
      </c>
      <c r="BO539" s="5" t="s">
        <v>108</v>
      </c>
      <c r="BP539" s="5" t="s">
        <v>108</v>
      </c>
      <c r="BQ539" s="5" t="s">
        <v>108</v>
      </c>
      <c r="BR539" s="5" t="s">
        <v>108</v>
      </c>
      <c r="BS539" s="5" t="s">
        <v>4620</v>
      </c>
      <c r="BT539" s="5" t="s">
        <v>108</v>
      </c>
      <c r="BU539" s="5" t="s">
        <v>4621</v>
      </c>
      <c r="BV539" s="5" t="s">
        <v>108</v>
      </c>
      <c r="BW539" s="5" t="s">
        <v>4622</v>
      </c>
      <c r="BX539" s="5" t="s">
        <v>449</v>
      </c>
      <c r="BY539" s="5" t="s">
        <v>108</v>
      </c>
      <c r="BZ539" s="5" t="s">
        <v>108</v>
      </c>
      <c r="CA539" s="5" t="s">
        <v>108</v>
      </c>
      <c r="CB539" s="5" t="s">
        <v>108</v>
      </c>
      <c r="CC539" s="5" t="s">
        <v>108</v>
      </c>
      <c r="CD539" s="5" t="s">
        <v>108</v>
      </c>
      <c r="CE539" s="5" t="s">
        <v>108</v>
      </c>
      <c r="CF539" s="5" t="s">
        <v>108</v>
      </c>
      <c r="CG539" s="5" t="s">
        <v>108</v>
      </c>
      <c r="CH539" s="5" t="s">
        <v>108</v>
      </c>
      <c r="CI539" s="5" t="s">
        <v>108</v>
      </c>
      <c r="CJ539" s="5" t="s">
        <v>108</v>
      </c>
      <c r="CK539" s="5" t="s">
        <v>108</v>
      </c>
      <c r="CL539" s="5" t="s">
        <v>108</v>
      </c>
      <c r="CM539" s="5" t="s">
        <v>108</v>
      </c>
      <c r="CN539" s="5" t="s">
        <v>108</v>
      </c>
      <c r="CO539" s="5" t="s">
        <v>108</v>
      </c>
      <c r="CP539" s="5" t="s">
        <v>108</v>
      </c>
      <c r="CQ539" s="5" t="s">
        <v>108</v>
      </c>
      <c r="CR539" s="5" t="s">
        <v>108</v>
      </c>
      <c r="CS539" s="5" t="s">
        <v>108</v>
      </c>
      <c r="CT539" s="26" t="s">
        <v>4615</v>
      </c>
      <c r="CU539" s="5" t="s">
        <v>108</v>
      </c>
      <c r="CV539" s="5" t="s">
        <v>108</v>
      </c>
      <c r="CW539" s="5" t="s">
        <v>108</v>
      </c>
      <c r="CX539" s="5" t="s">
        <v>108</v>
      </c>
      <c r="CY539" s="13" t="s">
        <v>4623</v>
      </c>
      <c r="CZ539" s="6"/>
      <c r="DA539" s="6"/>
      <c r="DB539" s="6"/>
      <c r="DC539" s="6"/>
      <c r="DD539" s="6"/>
      <c r="DE539" s="6"/>
      <c r="DF539" s="6"/>
      <c r="DG539" s="6"/>
      <c r="DH539" s="6"/>
      <c r="DI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28"/>
      <c r="AJ540" s="22"/>
      <c r="AK540" s="24"/>
      <c r="AL540" s="6"/>
      <c r="AM540" s="6"/>
      <c r="AN540" s="6"/>
      <c r="AO540" s="6"/>
      <c r="AP540" s="6"/>
      <c r="AQ540" s="6"/>
      <c r="AR540" s="6"/>
      <c r="AS540" s="6"/>
      <c r="AT540" s="6"/>
      <c r="AU540" s="6"/>
      <c r="AV540" s="6"/>
      <c r="AW540" s="6"/>
      <c r="AX540" s="6"/>
      <c r="AY540" s="6"/>
      <c r="AZ540" s="6"/>
      <c r="BA540" s="6"/>
      <c r="BB540" s="6"/>
      <c r="BC540" s="6"/>
      <c r="BD540" s="6"/>
      <c r="BE540" s="6"/>
      <c r="BF540" s="6"/>
      <c r="BG540" s="5"/>
      <c r="BH540" s="5"/>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row>
    <row r="541">
      <c r="A541" s="5" t="s">
        <v>103</v>
      </c>
      <c r="B541" s="5" t="s">
        <v>4624</v>
      </c>
      <c r="C541" s="5" t="s">
        <v>2157</v>
      </c>
      <c r="D541" s="5">
        <v>1984.0</v>
      </c>
      <c r="E541" s="5" t="s">
        <v>108</v>
      </c>
      <c r="F541" s="5">
        <v>1984.0</v>
      </c>
      <c r="G541" s="5" t="s">
        <v>138</v>
      </c>
      <c r="H541" s="5" t="s">
        <v>108</v>
      </c>
      <c r="I541" s="5" t="s">
        <v>139</v>
      </c>
      <c r="J541" s="5" t="s">
        <v>110</v>
      </c>
      <c r="K541" s="5" t="s">
        <v>111</v>
      </c>
      <c r="L541" s="5" t="s">
        <v>108</v>
      </c>
      <c r="M541" s="5" t="s">
        <v>140</v>
      </c>
      <c r="N541" s="5">
        <v>2.0</v>
      </c>
      <c r="O541" s="26" t="s">
        <v>4625</v>
      </c>
      <c r="P541" s="5" t="s">
        <v>4626</v>
      </c>
      <c r="Q541" s="5" t="s">
        <v>4627</v>
      </c>
      <c r="R541" s="5" t="s">
        <v>4628</v>
      </c>
      <c r="S541" s="5" t="s">
        <v>4629</v>
      </c>
      <c r="T541" s="5" t="s">
        <v>108</v>
      </c>
      <c r="U541" s="5" t="s">
        <v>108</v>
      </c>
      <c r="V541" s="5" t="s">
        <v>108</v>
      </c>
      <c r="W541" s="5" t="s">
        <v>108</v>
      </c>
      <c r="X541" s="5">
        <v>1400.0</v>
      </c>
      <c r="Y541" s="5" t="s">
        <v>108</v>
      </c>
      <c r="Z541" s="5" t="s">
        <v>170</v>
      </c>
      <c r="AA541" s="5" t="s">
        <v>108</v>
      </c>
      <c r="AB541" s="5" t="s">
        <v>108</v>
      </c>
      <c r="AC541" s="5" t="s">
        <v>3813</v>
      </c>
      <c r="AD541" s="5" t="s">
        <v>4630</v>
      </c>
      <c r="AE541" s="5" t="s">
        <v>108</v>
      </c>
      <c r="AF541" s="5" t="s">
        <v>108</v>
      </c>
      <c r="AG541" s="5" t="s">
        <v>108</v>
      </c>
      <c r="AH541" s="5" t="s">
        <v>108</v>
      </c>
      <c r="AI541" s="5" t="s">
        <v>108</v>
      </c>
      <c r="AJ541" s="5" t="s">
        <v>108</v>
      </c>
      <c r="AK541" s="5" t="s">
        <v>108</v>
      </c>
      <c r="AL541" s="5" t="s">
        <v>121</v>
      </c>
      <c r="AM541" s="5">
        <v>1.0</v>
      </c>
      <c r="AN541" s="5">
        <v>7.0</v>
      </c>
      <c r="AO541" s="5" t="s">
        <v>108</v>
      </c>
      <c r="AP541" s="5" t="s">
        <v>108</v>
      </c>
      <c r="AQ541" s="5" t="s">
        <v>108</v>
      </c>
      <c r="AR541" s="5" t="s">
        <v>108</v>
      </c>
      <c r="AS541" s="5" t="s">
        <v>108</v>
      </c>
      <c r="AT541" s="5">
        <v>360.0</v>
      </c>
      <c r="AU541" s="5" t="s">
        <v>108</v>
      </c>
      <c r="AV541" s="5" t="s">
        <v>108</v>
      </c>
      <c r="AW541" s="5" t="s">
        <v>320</v>
      </c>
      <c r="AX541" s="5" t="s">
        <v>108</v>
      </c>
      <c r="AY541" s="5" t="s">
        <v>108</v>
      </c>
      <c r="AZ541" s="5" t="s">
        <v>108</v>
      </c>
      <c r="BA541" s="5" t="s">
        <v>561</v>
      </c>
      <c r="BB541" s="5" t="s">
        <v>108</v>
      </c>
      <c r="BC541" s="5" t="s">
        <v>108</v>
      </c>
      <c r="BD541" s="5" t="s">
        <v>983</v>
      </c>
      <c r="BE541" s="5" t="s">
        <v>108</v>
      </c>
      <c r="BF541" s="5" t="s">
        <v>121</v>
      </c>
      <c r="BG541" s="5" t="s">
        <v>121</v>
      </c>
      <c r="BH541" s="5" t="s">
        <v>108</v>
      </c>
      <c r="BI541" s="5" t="s">
        <v>4631</v>
      </c>
      <c r="BJ541" s="5" t="s">
        <v>4632</v>
      </c>
      <c r="BK541" s="5" t="s">
        <v>108</v>
      </c>
      <c r="BL541" s="5" t="s">
        <v>754</v>
      </c>
      <c r="BM541" s="5" t="s">
        <v>108</v>
      </c>
      <c r="BN541" s="5" t="s">
        <v>108</v>
      </c>
      <c r="BO541" s="5" t="s">
        <v>108</v>
      </c>
      <c r="BP541" s="5" t="s">
        <v>755</v>
      </c>
      <c r="BQ541" s="5" t="s">
        <v>690</v>
      </c>
      <c r="BR541" s="5" t="s">
        <v>121</v>
      </c>
      <c r="BS541" s="5" t="s">
        <v>4633</v>
      </c>
      <c r="BT541" s="5" t="s">
        <v>108</v>
      </c>
      <c r="BU541" s="5" t="s">
        <v>4634</v>
      </c>
      <c r="BV541" s="5" t="s">
        <v>108</v>
      </c>
      <c r="BW541" s="5" t="s">
        <v>4635</v>
      </c>
      <c r="BX541" s="5" t="s">
        <v>122</v>
      </c>
      <c r="BY541" s="5" t="s">
        <v>351</v>
      </c>
      <c r="BZ541" s="5" t="s">
        <v>108</v>
      </c>
      <c r="CA541" s="5" t="s">
        <v>3908</v>
      </c>
      <c r="CB541" s="5" t="s">
        <v>108</v>
      </c>
      <c r="CC541" s="5" t="s">
        <v>108</v>
      </c>
      <c r="CD541" s="5" t="s">
        <v>108</v>
      </c>
      <c r="CE541" s="5" t="s">
        <v>108</v>
      </c>
      <c r="CF541" s="5" t="s">
        <v>108</v>
      </c>
      <c r="CG541" s="5" t="s">
        <v>108</v>
      </c>
      <c r="CH541" s="5" t="s">
        <v>108</v>
      </c>
      <c r="CI541" s="5" t="s">
        <v>108</v>
      </c>
      <c r="CJ541" s="5" t="s">
        <v>108</v>
      </c>
      <c r="CK541" s="5" t="s">
        <v>108</v>
      </c>
      <c r="CL541" s="5" t="s">
        <v>108</v>
      </c>
      <c r="CM541" s="5" t="s">
        <v>108</v>
      </c>
      <c r="CN541" s="5" t="s">
        <v>108</v>
      </c>
      <c r="CO541" s="5" t="s">
        <v>108</v>
      </c>
      <c r="CP541" s="5" t="s">
        <v>108</v>
      </c>
      <c r="CQ541" s="5" t="s">
        <v>108</v>
      </c>
      <c r="CR541" s="5" t="s">
        <v>108</v>
      </c>
      <c r="CS541" s="5" t="s">
        <v>108</v>
      </c>
      <c r="CT541" s="26" t="s">
        <v>4636</v>
      </c>
      <c r="CU541" s="5" t="s">
        <v>108</v>
      </c>
      <c r="CV541" s="5" t="s">
        <v>108</v>
      </c>
      <c r="CW541" s="5" t="s">
        <v>108</v>
      </c>
      <c r="CX541" s="5" t="s">
        <v>108</v>
      </c>
      <c r="CY541" s="13" t="s">
        <v>4637</v>
      </c>
      <c r="CZ541" s="6"/>
      <c r="DA541" s="6"/>
      <c r="DB541" s="6"/>
      <c r="DC541" s="6"/>
      <c r="DD541" s="6"/>
      <c r="DE541" s="6"/>
      <c r="DF541" s="6"/>
      <c r="DG541" s="6"/>
      <c r="DH541" s="6"/>
      <c r="DI541" s="6"/>
    </row>
    <row r="542">
      <c r="A542" s="5" t="s">
        <v>103</v>
      </c>
      <c r="B542" s="5" t="s">
        <v>4624</v>
      </c>
      <c r="C542" s="5" t="s">
        <v>4638</v>
      </c>
      <c r="D542" s="5">
        <v>22386.0</v>
      </c>
      <c r="E542" s="5" t="s">
        <v>2604</v>
      </c>
      <c r="F542" s="5">
        <v>2004.0</v>
      </c>
      <c r="G542" s="5" t="s">
        <v>497</v>
      </c>
      <c r="H542" s="5" t="s">
        <v>108</v>
      </c>
      <c r="I542" s="5" t="s">
        <v>139</v>
      </c>
      <c r="J542" s="5" t="s">
        <v>110</v>
      </c>
      <c r="K542" s="5" t="s">
        <v>111</v>
      </c>
      <c r="L542" s="5" t="s">
        <v>108</v>
      </c>
      <c r="M542" s="5" t="s">
        <v>140</v>
      </c>
      <c r="N542" s="5">
        <v>3.0</v>
      </c>
      <c r="O542" s="26" t="s">
        <v>4639</v>
      </c>
      <c r="P542" s="5" t="s">
        <v>4640</v>
      </c>
      <c r="Q542" s="5" t="s">
        <v>4641</v>
      </c>
      <c r="R542" s="5" t="s">
        <v>4642</v>
      </c>
      <c r="S542" s="5" t="s">
        <v>4643</v>
      </c>
      <c r="T542" s="5">
        <v>37.845928</v>
      </c>
      <c r="U542" s="5">
        <v>-118.35459</v>
      </c>
      <c r="V542" s="6"/>
      <c r="W542" s="5">
        <v>12465.0</v>
      </c>
      <c r="X542" s="5">
        <v>1400.0</v>
      </c>
      <c r="Y542" s="5" t="s">
        <v>193</v>
      </c>
      <c r="Z542" s="5" t="s">
        <v>170</v>
      </c>
      <c r="AA542" s="5" t="s">
        <v>108</v>
      </c>
      <c r="AB542" s="5" t="s">
        <v>108</v>
      </c>
      <c r="AC542" s="5" t="s">
        <v>4644</v>
      </c>
      <c r="AD542" s="5" t="s">
        <v>3381</v>
      </c>
      <c r="AE542" s="5" t="s">
        <v>108</v>
      </c>
      <c r="AF542" s="5" t="s">
        <v>108</v>
      </c>
      <c r="AG542" s="5" t="s">
        <v>108</v>
      </c>
      <c r="AH542" s="5">
        <v>2.0</v>
      </c>
      <c r="AI542" s="28">
        <f>CONVERT(AJ542, "ft", "m")</f>
        <v>91.44</v>
      </c>
      <c r="AJ542" s="22">
        <v>300.0</v>
      </c>
      <c r="AK542" s="24">
        <f>CONVERT(AJ542, "ft", "yd")</f>
        <v>100</v>
      </c>
      <c r="AL542" s="5" t="s">
        <v>108</v>
      </c>
      <c r="AM542" s="5">
        <v>1.0</v>
      </c>
      <c r="AN542" s="5">
        <v>5.25</v>
      </c>
      <c r="AO542" s="5" t="s">
        <v>108</v>
      </c>
      <c r="AP542" s="5" t="s">
        <v>108</v>
      </c>
      <c r="AQ542" s="5" t="s">
        <v>108</v>
      </c>
      <c r="AR542" s="5" t="s">
        <v>108</v>
      </c>
      <c r="AS542" s="5" t="s">
        <v>108</v>
      </c>
      <c r="AT542" s="5" t="s">
        <v>108</v>
      </c>
      <c r="AU542" s="5" t="s">
        <v>108</v>
      </c>
      <c r="AV542" s="5" t="s">
        <v>108</v>
      </c>
      <c r="AW542" s="5" t="s">
        <v>1754</v>
      </c>
      <c r="AX542" s="5" t="s">
        <v>119</v>
      </c>
      <c r="AY542" s="5" t="s">
        <v>108</v>
      </c>
      <c r="AZ542" s="5" t="s">
        <v>108</v>
      </c>
      <c r="BA542" s="5" t="s">
        <v>108</v>
      </c>
      <c r="BB542" s="5" t="s">
        <v>108</v>
      </c>
      <c r="BC542" s="5" t="s">
        <v>108</v>
      </c>
      <c r="BD542" s="5" t="s">
        <v>108</v>
      </c>
      <c r="BE542" s="5" t="s">
        <v>108</v>
      </c>
      <c r="BF542" s="5" t="s">
        <v>108</v>
      </c>
      <c r="BG542" s="5" t="s">
        <v>108</v>
      </c>
      <c r="BH542" s="5" t="s">
        <v>108</v>
      </c>
      <c r="BI542" s="5" t="s">
        <v>108</v>
      </c>
      <c r="BJ542" s="5" t="s">
        <v>108</v>
      </c>
      <c r="BK542" s="5" t="s">
        <v>108</v>
      </c>
      <c r="BL542" s="5" t="s">
        <v>754</v>
      </c>
      <c r="BM542" s="5" t="s">
        <v>108</v>
      </c>
      <c r="BN542" s="5" t="s">
        <v>108</v>
      </c>
      <c r="BO542" s="5" t="s">
        <v>108</v>
      </c>
      <c r="BP542" s="5" t="s">
        <v>108</v>
      </c>
      <c r="BQ542" s="5" t="s">
        <v>108</v>
      </c>
      <c r="BR542" s="5" t="s">
        <v>108</v>
      </c>
      <c r="BS542" s="5" t="s">
        <v>4645</v>
      </c>
      <c r="BT542" s="5" t="s">
        <v>108</v>
      </c>
      <c r="BU542" s="5" t="s">
        <v>4646</v>
      </c>
      <c r="BV542" s="5" t="s">
        <v>108</v>
      </c>
      <c r="BW542" s="5" t="s">
        <v>1358</v>
      </c>
      <c r="BX542" s="5" t="s">
        <v>449</v>
      </c>
      <c r="BY542" s="5" t="s">
        <v>108</v>
      </c>
      <c r="BZ542" s="5" t="s">
        <v>108</v>
      </c>
      <c r="CA542" s="5" t="s">
        <v>108</v>
      </c>
      <c r="CB542" s="5" t="s">
        <v>108</v>
      </c>
      <c r="CC542" s="5" t="s">
        <v>108</v>
      </c>
      <c r="CD542" s="5" t="s">
        <v>108</v>
      </c>
      <c r="CE542" s="5" t="s">
        <v>108</v>
      </c>
      <c r="CF542" s="5" t="s">
        <v>108</v>
      </c>
      <c r="CG542" s="5" t="s">
        <v>108</v>
      </c>
      <c r="CH542" s="5" t="s">
        <v>108</v>
      </c>
      <c r="CI542" s="5" t="s">
        <v>108</v>
      </c>
      <c r="CJ542" s="5" t="s">
        <v>108</v>
      </c>
      <c r="CK542" s="5" t="s">
        <v>108</v>
      </c>
      <c r="CL542" s="5" t="s">
        <v>108</v>
      </c>
      <c r="CM542" s="5" t="s">
        <v>108</v>
      </c>
      <c r="CN542" s="5" t="s">
        <v>108</v>
      </c>
      <c r="CO542" s="5" t="s">
        <v>108</v>
      </c>
      <c r="CP542" s="5" t="s">
        <v>108</v>
      </c>
      <c r="CQ542" s="5" t="s">
        <v>108</v>
      </c>
      <c r="CR542" s="5" t="s">
        <v>108</v>
      </c>
      <c r="CS542" s="5" t="s">
        <v>108</v>
      </c>
      <c r="CT542" s="26" t="s">
        <v>4647</v>
      </c>
      <c r="CU542" s="5" t="s">
        <v>108</v>
      </c>
      <c r="CV542" s="5" t="s">
        <v>108</v>
      </c>
      <c r="CW542" s="5" t="s">
        <v>108</v>
      </c>
      <c r="CX542" s="5" t="s">
        <v>108</v>
      </c>
      <c r="CY542" s="13" t="s">
        <v>4648</v>
      </c>
      <c r="CZ542" s="6"/>
      <c r="DA542" s="6"/>
      <c r="DB542" s="6"/>
      <c r="DC542" s="6"/>
      <c r="DD542" s="6"/>
      <c r="DE542" s="6"/>
      <c r="DF542" s="6"/>
      <c r="DG542" s="6"/>
      <c r="DH542" s="6"/>
      <c r="DI542" s="6"/>
    </row>
    <row r="543">
      <c r="A543" s="5" t="s">
        <v>103</v>
      </c>
      <c r="B543" s="5" t="s">
        <v>4624</v>
      </c>
      <c r="C543" s="5" t="s">
        <v>4649</v>
      </c>
      <c r="D543" s="5">
        <v>20780.0</v>
      </c>
      <c r="E543" s="5" t="s">
        <v>4650</v>
      </c>
      <c r="F543" s="5">
        <v>2005.0</v>
      </c>
      <c r="G543" s="5" t="s">
        <v>107</v>
      </c>
      <c r="H543" s="5" t="s">
        <v>108</v>
      </c>
      <c r="I543" s="5" t="s">
        <v>109</v>
      </c>
      <c r="J543" s="5" t="s">
        <v>127</v>
      </c>
      <c r="K543" s="5" t="s">
        <v>111</v>
      </c>
      <c r="L543" s="5" t="s">
        <v>202</v>
      </c>
      <c r="M543" s="5" t="s">
        <v>140</v>
      </c>
      <c r="N543" s="5">
        <v>3.0</v>
      </c>
      <c r="O543" s="26" t="s">
        <v>4651</v>
      </c>
      <c r="P543" s="5" t="s">
        <v>4652</v>
      </c>
      <c r="Q543" s="5" t="s">
        <v>4653</v>
      </c>
      <c r="R543" s="5" t="s">
        <v>108</v>
      </c>
      <c r="S543" s="5" t="s">
        <v>108</v>
      </c>
      <c r="T543" s="5" t="s">
        <v>108</v>
      </c>
      <c r="U543" s="5" t="s">
        <v>108</v>
      </c>
      <c r="V543" s="5" t="s">
        <v>108</v>
      </c>
      <c r="W543" s="5" t="s">
        <v>108</v>
      </c>
      <c r="X543" s="5">
        <v>1907.0</v>
      </c>
      <c r="Y543" s="5" t="s">
        <v>108</v>
      </c>
      <c r="Z543" s="5" t="s">
        <v>170</v>
      </c>
      <c r="AA543" s="5" t="s">
        <v>108</v>
      </c>
      <c r="AB543" s="5" t="s">
        <v>108</v>
      </c>
      <c r="AC543" s="5" t="s">
        <v>4654</v>
      </c>
      <c r="AD543" s="5" t="s">
        <v>4655</v>
      </c>
      <c r="AE543" s="5" t="s">
        <v>108</v>
      </c>
      <c r="AF543" s="5" t="s">
        <v>121</v>
      </c>
      <c r="AG543" s="5">
        <v>18.0</v>
      </c>
      <c r="AH543" s="5">
        <v>5.0</v>
      </c>
      <c r="AI543" s="15" t="s">
        <v>108</v>
      </c>
      <c r="AJ543" s="15" t="s">
        <v>108</v>
      </c>
      <c r="AK543" s="15" t="s">
        <v>108</v>
      </c>
      <c r="AL543" s="15" t="s">
        <v>108</v>
      </c>
      <c r="AM543" s="5">
        <v>1.0</v>
      </c>
      <c r="AN543" s="5" t="s">
        <v>108</v>
      </c>
      <c r="AO543" s="5" t="s">
        <v>108</v>
      </c>
      <c r="AP543" s="5" t="s">
        <v>108</v>
      </c>
      <c r="AQ543" s="5" t="s">
        <v>108</v>
      </c>
      <c r="AR543" s="5" t="s">
        <v>108</v>
      </c>
      <c r="AS543" s="5" t="s">
        <v>108</v>
      </c>
      <c r="AT543" s="5" t="s">
        <v>108</v>
      </c>
      <c r="AU543" s="5" t="s">
        <v>108</v>
      </c>
      <c r="AV543" s="5" t="s">
        <v>108</v>
      </c>
      <c r="AW543" s="5" t="s">
        <v>289</v>
      </c>
      <c r="AX543" s="5" t="s">
        <v>108</v>
      </c>
      <c r="AY543" s="5" t="s">
        <v>108</v>
      </c>
      <c r="AZ543" s="5" t="s">
        <v>108</v>
      </c>
      <c r="BA543" s="5" t="s">
        <v>108</v>
      </c>
      <c r="BB543" s="5" t="s">
        <v>108</v>
      </c>
      <c r="BC543" s="5" t="s">
        <v>108</v>
      </c>
      <c r="BD543" s="5" t="s">
        <v>108</v>
      </c>
      <c r="BE543" s="5" t="s">
        <v>108</v>
      </c>
      <c r="BF543" s="5" t="s">
        <v>108</v>
      </c>
      <c r="BG543" s="5" t="s">
        <v>108</v>
      </c>
      <c r="BH543" s="5" t="s">
        <v>108</v>
      </c>
      <c r="BI543" s="5" t="s">
        <v>108</v>
      </c>
      <c r="BJ543" s="5" t="s">
        <v>108</v>
      </c>
      <c r="BK543" s="5" t="s">
        <v>108</v>
      </c>
      <c r="BL543" s="5" t="s">
        <v>108</v>
      </c>
      <c r="BM543" s="5" t="s">
        <v>108</v>
      </c>
      <c r="BN543" s="5" t="s">
        <v>108</v>
      </c>
      <c r="BO543" s="5" t="s">
        <v>108</v>
      </c>
      <c r="BP543" s="5" t="s">
        <v>108</v>
      </c>
      <c r="BQ543" s="5" t="s">
        <v>108</v>
      </c>
      <c r="BR543" s="5" t="s">
        <v>108</v>
      </c>
      <c r="BS543" s="5" t="s">
        <v>108</v>
      </c>
      <c r="BT543" s="5" t="s">
        <v>108</v>
      </c>
      <c r="BU543" s="5" t="s">
        <v>4656</v>
      </c>
      <c r="BV543" s="5" t="s">
        <v>108</v>
      </c>
      <c r="BW543" s="5" t="s">
        <v>4657</v>
      </c>
      <c r="BX543" s="5" t="s">
        <v>122</v>
      </c>
      <c r="BY543" s="5" t="s">
        <v>108</v>
      </c>
      <c r="BZ543" s="5" t="s">
        <v>108</v>
      </c>
      <c r="CA543" s="5" t="s">
        <v>2101</v>
      </c>
      <c r="CB543" s="5" t="s">
        <v>108</v>
      </c>
      <c r="CC543" s="5" t="s">
        <v>108</v>
      </c>
      <c r="CD543" s="5" t="s">
        <v>108</v>
      </c>
      <c r="CE543" s="5" t="s">
        <v>108</v>
      </c>
      <c r="CF543" s="5" t="s">
        <v>108</v>
      </c>
      <c r="CG543" s="5" t="s">
        <v>108</v>
      </c>
      <c r="CH543" s="5" t="s">
        <v>108</v>
      </c>
      <c r="CI543" s="5" t="s">
        <v>108</v>
      </c>
      <c r="CJ543" s="5" t="s">
        <v>108</v>
      </c>
      <c r="CK543" s="5" t="s">
        <v>108</v>
      </c>
      <c r="CL543" s="5" t="s">
        <v>108</v>
      </c>
      <c r="CM543" s="5" t="s">
        <v>108</v>
      </c>
      <c r="CN543" s="5" t="s">
        <v>108</v>
      </c>
      <c r="CO543" s="5" t="s">
        <v>108</v>
      </c>
      <c r="CP543" s="5" t="s">
        <v>108</v>
      </c>
      <c r="CQ543" s="5" t="s">
        <v>108</v>
      </c>
      <c r="CR543" s="5" t="s">
        <v>108</v>
      </c>
      <c r="CS543" s="5" t="s">
        <v>108</v>
      </c>
      <c r="CT543" s="26" t="s">
        <v>4658</v>
      </c>
      <c r="CU543" s="5" t="s">
        <v>108</v>
      </c>
      <c r="CV543" s="5" t="s">
        <v>108</v>
      </c>
      <c r="CW543" s="5" t="s">
        <v>108</v>
      </c>
      <c r="CX543" s="5" t="s">
        <v>108</v>
      </c>
      <c r="CY543" s="13" t="s">
        <v>4659</v>
      </c>
      <c r="CZ543" s="6"/>
      <c r="DA543" s="6"/>
      <c r="DB543" s="6"/>
      <c r="DC543" s="6"/>
      <c r="DD543" s="6"/>
      <c r="DE543" s="6"/>
      <c r="DF543" s="6"/>
      <c r="DG543" s="6"/>
      <c r="DH543" s="6"/>
      <c r="DI543" s="6"/>
    </row>
    <row r="544">
      <c r="A544" s="5" t="s">
        <v>103</v>
      </c>
      <c r="B544" s="5" t="s">
        <v>4624</v>
      </c>
      <c r="C544" s="5" t="s">
        <v>4660</v>
      </c>
      <c r="D544" s="5">
        <v>3455.0</v>
      </c>
      <c r="E544" s="5" t="s">
        <v>108</v>
      </c>
      <c r="F544" s="5">
        <v>1980.0</v>
      </c>
      <c r="G544" s="5" t="s">
        <v>138</v>
      </c>
      <c r="H544" s="5">
        <v>15.0</v>
      </c>
      <c r="I544" s="5" t="s">
        <v>139</v>
      </c>
      <c r="J544" s="5" t="s">
        <v>110</v>
      </c>
      <c r="K544" s="5" t="s">
        <v>111</v>
      </c>
      <c r="L544" s="5" t="s">
        <v>108</v>
      </c>
      <c r="M544" s="5" t="s">
        <v>140</v>
      </c>
      <c r="N544" s="5">
        <v>2.0</v>
      </c>
      <c r="O544" s="26" t="s">
        <v>4661</v>
      </c>
      <c r="P544" s="5" t="s">
        <v>4662</v>
      </c>
      <c r="Q544" s="5" t="s">
        <v>4663</v>
      </c>
      <c r="R544" s="5" t="s">
        <v>4664</v>
      </c>
      <c r="S544" s="5" t="s">
        <v>4665</v>
      </c>
      <c r="T544" s="5">
        <v>39.275827</v>
      </c>
      <c r="U544" s="5">
        <v>-119.670214</v>
      </c>
      <c r="V544" s="5" t="s">
        <v>108</v>
      </c>
      <c r="W544" s="5">
        <v>5684.0</v>
      </c>
      <c r="X544" s="5">
        <v>1615.0</v>
      </c>
      <c r="Y544" s="5" t="s">
        <v>108</v>
      </c>
      <c r="Z544" s="5" t="s">
        <v>170</v>
      </c>
      <c r="AA544" s="5" t="s">
        <v>159</v>
      </c>
      <c r="AB544" s="5">
        <v>30.0</v>
      </c>
      <c r="AC544" s="5" t="s">
        <v>4666</v>
      </c>
      <c r="AD544" s="5" t="s">
        <v>4667</v>
      </c>
      <c r="AE544" s="5" t="s">
        <v>108</v>
      </c>
      <c r="AF544" s="5" t="s">
        <v>108</v>
      </c>
      <c r="AG544" s="5" t="s">
        <v>108</v>
      </c>
      <c r="AH544" s="5">
        <v>2.0</v>
      </c>
      <c r="AI544" s="28">
        <f>CONVERT(AJ544, "ft", "m")</f>
        <v>91.44</v>
      </c>
      <c r="AJ544" s="22">
        <v>300.0</v>
      </c>
      <c r="AK544" s="24">
        <f>CONVERT(AJ544, "ft", "yd")</f>
        <v>100</v>
      </c>
      <c r="AL544" s="5" t="s">
        <v>108</v>
      </c>
      <c r="AM544" s="5">
        <v>1.0</v>
      </c>
      <c r="AN544" s="5">
        <v>10.0</v>
      </c>
      <c r="AO544" s="5" t="s">
        <v>108</v>
      </c>
      <c r="AP544" s="5" t="s">
        <v>108</v>
      </c>
      <c r="AQ544" s="5">
        <v>3.0</v>
      </c>
      <c r="AR544" s="5" t="s">
        <v>108</v>
      </c>
      <c r="AS544" s="5" t="s">
        <v>108</v>
      </c>
      <c r="AT544" s="5">
        <v>750.0</v>
      </c>
      <c r="AU544" s="5" t="s">
        <v>108</v>
      </c>
      <c r="AV544" s="5" t="s">
        <v>108</v>
      </c>
      <c r="AW544" s="5" t="s">
        <v>561</v>
      </c>
      <c r="AX544" s="5" t="s">
        <v>147</v>
      </c>
      <c r="AY544" s="5" t="s">
        <v>108</v>
      </c>
      <c r="AZ544" s="5" t="s">
        <v>108</v>
      </c>
      <c r="BA544" s="5" t="s">
        <v>108</v>
      </c>
      <c r="BB544" s="5" t="s">
        <v>108</v>
      </c>
      <c r="BC544" s="5" t="s">
        <v>108</v>
      </c>
      <c r="BD544" s="5" t="s">
        <v>108</v>
      </c>
      <c r="BE544" s="5" t="s">
        <v>108</v>
      </c>
      <c r="BF544" s="5" t="s">
        <v>108</v>
      </c>
      <c r="BG544" s="5" t="s">
        <v>108</v>
      </c>
      <c r="BH544" s="5" t="s">
        <v>108</v>
      </c>
      <c r="BI544" s="5" t="s">
        <v>108</v>
      </c>
      <c r="BJ544" s="5" t="s">
        <v>108</v>
      </c>
      <c r="BK544" s="5" t="s">
        <v>108</v>
      </c>
      <c r="BL544" s="5" t="s">
        <v>108</v>
      </c>
      <c r="BM544" s="5" t="s">
        <v>108</v>
      </c>
      <c r="BN544" s="5" t="s">
        <v>108</v>
      </c>
      <c r="BO544" s="5" t="s">
        <v>108</v>
      </c>
      <c r="BP544" s="5" t="s">
        <v>108</v>
      </c>
      <c r="BQ544" s="5" t="s">
        <v>108</v>
      </c>
      <c r="BR544" s="5" t="s">
        <v>108</v>
      </c>
      <c r="BS544" s="5" t="s">
        <v>4668</v>
      </c>
      <c r="BT544" s="5" t="s">
        <v>108</v>
      </c>
      <c r="BU544" s="5" t="s">
        <v>4669</v>
      </c>
      <c r="BV544" s="5" t="s">
        <v>121</v>
      </c>
      <c r="BW544" s="5" t="s">
        <v>1358</v>
      </c>
      <c r="BX544" s="5" t="s">
        <v>122</v>
      </c>
      <c r="BY544" s="5" t="s">
        <v>108</v>
      </c>
      <c r="BZ544" s="5" t="s">
        <v>108</v>
      </c>
      <c r="CA544" s="5" t="s">
        <v>108</v>
      </c>
      <c r="CB544" s="5" t="s">
        <v>108</v>
      </c>
      <c r="CC544" s="5" t="s">
        <v>108</v>
      </c>
      <c r="CD544" s="5" t="s">
        <v>108</v>
      </c>
      <c r="CE544" s="5" t="s">
        <v>108</v>
      </c>
      <c r="CF544" s="5" t="s">
        <v>108</v>
      </c>
      <c r="CG544" s="5" t="s">
        <v>108</v>
      </c>
      <c r="CH544" s="5" t="s">
        <v>108</v>
      </c>
      <c r="CI544" s="5" t="s">
        <v>108</v>
      </c>
      <c r="CJ544" s="5" t="s">
        <v>108</v>
      </c>
      <c r="CK544" s="5" t="s">
        <v>108</v>
      </c>
      <c r="CL544" s="5" t="s">
        <v>108</v>
      </c>
      <c r="CM544" s="5" t="s">
        <v>108</v>
      </c>
      <c r="CN544" s="5" t="s">
        <v>108</v>
      </c>
      <c r="CO544" s="5" t="s">
        <v>108</v>
      </c>
      <c r="CP544" s="5" t="s">
        <v>108</v>
      </c>
      <c r="CQ544" s="5" t="s">
        <v>108</v>
      </c>
      <c r="CR544" s="5" t="s">
        <v>108</v>
      </c>
      <c r="CS544" s="5" t="s">
        <v>108</v>
      </c>
      <c r="CT544" s="26" t="s">
        <v>4670</v>
      </c>
      <c r="CU544" s="5" t="s">
        <v>121</v>
      </c>
      <c r="CV544" s="5" t="s">
        <v>108</v>
      </c>
      <c r="CW544" s="5" t="s">
        <v>108</v>
      </c>
      <c r="CX544" s="5" t="s">
        <v>108</v>
      </c>
      <c r="CY544" s="13" t="s">
        <v>4671</v>
      </c>
      <c r="CZ544" s="6"/>
      <c r="DA544" s="6"/>
      <c r="DB544" s="6"/>
      <c r="DC544" s="6"/>
      <c r="DD544" s="6"/>
      <c r="DE544" s="6"/>
      <c r="DF544" s="6"/>
      <c r="DG544" s="6"/>
      <c r="DH544" s="6"/>
      <c r="DI544" s="6"/>
    </row>
    <row r="545">
      <c r="A545" s="5" t="s">
        <v>103</v>
      </c>
      <c r="B545" s="5" t="s">
        <v>4624</v>
      </c>
      <c r="C545" s="5" t="s">
        <v>4672</v>
      </c>
      <c r="D545" s="5">
        <v>5692.0</v>
      </c>
      <c r="E545" s="5" t="s">
        <v>108</v>
      </c>
      <c r="F545" s="5">
        <v>1970.0</v>
      </c>
      <c r="G545" s="5" t="s">
        <v>138</v>
      </c>
      <c r="H545" s="5" t="s">
        <v>108</v>
      </c>
      <c r="I545" s="5" t="s">
        <v>139</v>
      </c>
      <c r="J545" s="5" t="s">
        <v>127</v>
      </c>
      <c r="K545" s="5" t="s">
        <v>202</v>
      </c>
      <c r="L545" s="5" t="s">
        <v>108</v>
      </c>
      <c r="M545" s="5" t="s">
        <v>3516</v>
      </c>
      <c r="N545" s="5">
        <v>2.0</v>
      </c>
      <c r="O545" s="26" t="s">
        <v>4673</v>
      </c>
      <c r="P545" s="5" t="s">
        <v>4674</v>
      </c>
      <c r="Q545" s="5" t="s">
        <v>4675</v>
      </c>
      <c r="R545" s="5" t="s">
        <v>3184</v>
      </c>
      <c r="S545" s="5" t="s">
        <v>4676</v>
      </c>
      <c r="T545" s="5">
        <v>39.588576</v>
      </c>
      <c r="U545" s="5">
        <v>-119.931103</v>
      </c>
      <c r="V545" s="6"/>
      <c r="W545" s="5">
        <v>8147.0</v>
      </c>
      <c r="X545" s="5">
        <v>1530.0</v>
      </c>
      <c r="Y545" s="5" t="s">
        <v>108</v>
      </c>
      <c r="Z545" s="5" t="s">
        <v>108</v>
      </c>
      <c r="AA545" s="5" t="s">
        <v>108</v>
      </c>
      <c r="AB545" s="5" t="s">
        <v>108</v>
      </c>
      <c r="AC545" s="5" t="s">
        <v>4677</v>
      </c>
      <c r="AD545" s="5" t="s">
        <v>4678</v>
      </c>
      <c r="AE545" s="5" t="s">
        <v>108</v>
      </c>
      <c r="AF545" s="5" t="s">
        <v>108</v>
      </c>
      <c r="AG545" s="5" t="s">
        <v>108</v>
      </c>
      <c r="AH545" s="5" t="s">
        <v>108</v>
      </c>
      <c r="AI545" s="5" t="s">
        <v>108</v>
      </c>
      <c r="AJ545" s="5" t="s">
        <v>108</v>
      </c>
      <c r="AK545" s="5" t="s">
        <v>108</v>
      </c>
      <c r="AL545" s="5" t="s">
        <v>108</v>
      </c>
      <c r="AM545" s="5" t="s">
        <v>108</v>
      </c>
      <c r="AN545" s="5" t="s">
        <v>108</v>
      </c>
      <c r="AO545" s="5" t="s">
        <v>108</v>
      </c>
      <c r="AP545" s="5" t="s">
        <v>108</v>
      </c>
      <c r="AQ545" s="5" t="s">
        <v>108</v>
      </c>
      <c r="AR545" s="5" t="s">
        <v>108</v>
      </c>
      <c r="AS545" s="5" t="s">
        <v>108</v>
      </c>
      <c r="AT545" s="5" t="s">
        <v>108</v>
      </c>
      <c r="AU545" s="5" t="s">
        <v>108</v>
      </c>
      <c r="AV545" s="5" t="s">
        <v>108</v>
      </c>
      <c r="AW545" s="5" t="s">
        <v>108</v>
      </c>
      <c r="AX545" s="5" t="s">
        <v>108</v>
      </c>
      <c r="AY545" s="5" t="s">
        <v>108</v>
      </c>
      <c r="AZ545" s="5" t="s">
        <v>108</v>
      </c>
      <c r="BA545" s="5" t="s">
        <v>108</v>
      </c>
      <c r="BB545" s="5" t="s">
        <v>108</v>
      </c>
      <c r="BC545" s="5" t="s">
        <v>108</v>
      </c>
      <c r="BD545" s="5" t="s">
        <v>108</v>
      </c>
      <c r="BE545" s="5" t="s">
        <v>108</v>
      </c>
      <c r="BF545" s="5" t="s">
        <v>108</v>
      </c>
      <c r="BG545" s="5" t="s">
        <v>108</v>
      </c>
      <c r="BH545" s="5" t="s">
        <v>108</v>
      </c>
      <c r="BI545" s="5" t="s">
        <v>108</v>
      </c>
      <c r="BJ545" s="5" t="s">
        <v>108</v>
      </c>
      <c r="BK545" s="5" t="s">
        <v>108</v>
      </c>
      <c r="BL545" s="5" t="s">
        <v>108</v>
      </c>
      <c r="BM545" s="5" t="s">
        <v>108</v>
      </c>
      <c r="BN545" s="5" t="s">
        <v>108</v>
      </c>
      <c r="BO545" s="5" t="s">
        <v>108</v>
      </c>
      <c r="BP545" s="5" t="s">
        <v>108</v>
      </c>
      <c r="BQ545" s="5" t="s">
        <v>108</v>
      </c>
      <c r="BR545" s="5" t="s">
        <v>108</v>
      </c>
      <c r="BS545" s="5" t="s">
        <v>108</v>
      </c>
      <c r="BT545" s="5" t="s">
        <v>108</v>
      </c>
      <c r="BU545" s="5" t="s">
        <v>4679</v>
      </c>
      <c r="BV545" s="5" t="s">
        <v>108</v>
      </c>
      <c r="BW545" s="5" t="s">
        <v>108</v>
      </c>
      <c r="BX545" s="5" t="s">
        <v>108</v>
      </c>
      <c r="BY545" s="5" t="s">
        <v>108</v>
      </c>
      <c r="BZ545" s="5" t="s">
        <v>108</v>
      </c>
      <c r="CA545" s="5" t="s">
        <v>2101</v>
      </c>
      <c r="CB545" s="5" t="s">
        <v>108</v>
      </c>
      <c r="CC545" s="5" t="s">
        <v>108</v>
      </c>
      <c r="CD545" s="5" t="s">
        <v>108</v>
      </c>
      <c r="CE545" s="5" t="s">
        <v>108</v>
      </c>
      <c r="CF545" s="5" t="s">
        <v>108</v>
      </c>
      <c r="CG545" s="5" t="s">
        <v>108</v>
      </c>
      <c r="CH545" s="5" t="s">
        <v>108</v>
      </c>
      <c r="CI545" s="5" t="s">
        <v>108</v>
      </c>
      <c r="CJ545" s="5" t="s">
        <v>108</v>
      </c>
      <c r="CK545" s="5" t="s">
        <v>108</v>
      </c>
      <c r="CL545" s="5" t="s">
        <v>108</v>
      </c>
      <c r="CM545" s="5" t="s">
        <v>108</v>
      </c>
      <c r="CN545" s="5" t="s">
        <v>108</v>
      </c>
      <c r="CO545" s="5" t="s">
        <v>108</v>
      </c>
      <c r="CP545" s="5" t="s">
        <v>108</v>
      </c>
      <c r="CQ545" s="5" t="s">
        <v>108</v>
      </c>
      <c r="CR545" s="5" t="s">
        <v>108</v>
      </c>
      <c r="CS545" s="5" t="s">
        <v>108</v>
      </c>
      <c r="CT545" s="5" t="s">
        <v>108</v>
      </c>
      <c r="CU545" s="5" t="s">
        <v>121</v>
      </c>
      <c r="CV545" s="5" t="s">
        <v>108</v>
      </c>
      <c r="CW545" s="5" t="s">
        <v>108</v>
      </c>
      <c r="CX545" s="5" t="s">
        <v>108</v>
      </c>
      <c r="CY545" s="13" t="s">
        <v>4680</v>
      </c>
      <c r="CZ545" s="6"/>
      <c r="DA545" s="6"/>
      <c r="DB545" s="6"/>
      <c r="DC545" s="6"/>
      <c r="DD545" s="6"/>
      <c r="DE545" s="6"/>
      <c r="DF545" s="6"/>
      <c r="DG545" s="6"/>
      <c r="DH545" s="6"/>
      <c r="DI545" s="6"/>
    </row>
    <row r="546">
      <c r="A546" s="5" t="s">
        <v>103</v>
      </c>
      <c r="B546" s="5" t="s">
        <v>4624</v>
      </c>
      <c r="C546" s="5" t="s">
        <v>4672</v>
      </c>
      <c r="D546" s="5">
        <v>5697.0</v>
      </c>
      <c r="E546" s="5" t="s">
        <v>108</v>
      </c>
      <c r="F546" s="5">
        <v>1972.0</v>
      </c>
      <c r="G546" s="5" t="s">
        <v>200</v>
      </c>
      <c r="H546" s="5" t="s">
        <v>108</v>
      </c>
      <c r="I546" s="5" t="s">
        <v>153</v>
      </c>
      <c r="J546" s="5" t="s">
        <v>110</v>
      </c>
      <c r="K546" s="5" t="s">
        <v>111</v>
      </c>
      <c r="L546" s="5" t="s">
        <v>108</v>
      </c>
      <c r="M546" s="5" t="s">
        <v>1082</v>
      </c>
      <c r="N546" s="5">
        <v>2.0</v>
      </c>
      <c r="O546" s="26" t="s">
        <v>4681</v>
      </c>
      <c r="P546" s="5" t="s">
        <v>4682</v>
      </c>
      <c r="Q546" s="5" t="s">
        <v>4675</v>
      </c>
      <c r="R546" s="5" t="s">
        <v>4683</v>
      </c>
      <c r="S546" s="5" t="s">
        <v>4682</v>
      </c>
      <c r="T546" s="5" t="s">
        <v>108</v>
      </c>
      <c r="U546" s="5" t="s">
        <v>108</v>
      </c>
      <c r="V546" s="5" t="s">
        <v>108</v>
      </c>
      <c r="W546" s="5">
        <v>5000.0</v>
      </c>
      <c r="X546" s="5" t="s">
        <v>108</v>
      </c>
      <c r="Y546" s="5">
        <v>85.0</v>
      </c>
      <c r="Z546" s="5" t="s">
        <v>170</v>
      </c>
      <c r="AA546" s="5" t="s">
        <v>108</v>
      </c>
      <c r="AB546" s="5" t="s">
        <v>108</v>
      </c>
      <c r="AC546" s="5" t="s">
        <v>4684</v>
      </c>
      <c r="AD546" s="5" t="s">
        <v>4685</v>
      </c>
      <c r="AE546" s="5" t="s">
        <v>108</v>
      </c>
      <c r="AF546" s="5" t="s">
        <v>108</v>
      </c>
      <c r="AG546" s="5" t="s">
        <v>108</v>
      </c>
      <c r="AH546" s="6">
        <f>45/60</f>
        <v>0.75</v>
      </c>
      <c r="AI546" s="28">
        <f>CONVERT(AJ546, "ft", "m")</f>
        <v>10.668</v>
      </c>
      <c r="AJ546" s="22">
        <v>35.0</v>
      </c>
      <c r="AK546" s="24">
        <f>CONVERT(AJ546, "ft", "yd")</f>
        <v>11.66666667</v>
      </c>
      <c r="AL546" s="5" t="s">
        <v>121</v>
      </c>
      <c r="AM546" s="5">
        <v>1.0</v>
      </c>
      <c r="AN546" s="5">
        <v>8.5</v>
      </c>
      <c r="AO546" s="5" t="s">
        <v>108</v>
      </c>
      <c r="AP546" s="5" t="s">
        <v>108</v>
      </c>
      <c r="AQ546" s="5">
        <v>3.75</v>
      </c>
      <c r="AR546" s="5" t="s">
        <v>108</v>
      </c>
      <c r="AS546" s="5" t="s">
        <v>108</v>
      </c>
      <c r="AT546" s="5" t="s">
        <v>108</v>
      </c>
      <c r="AU546" s="5" t="s">
        <v>108</v>
      </c>
      <c r="AV546" s="5" t="s">
        <v>108</v>
      </c>
      <c r="AW546" s="5" t="s">
        <v>289</v>
      </c>
      <c r="AX546" s="5" t="s">
        <v>1228</v>
      </c>
      <c r="AY546" s="5" t="s">
        <v>108</v>
      </c>
      <c r="AZ546" s="5" t="s">
        <v>108</v>
      </c>
      <c r="BA546" s="5" t="s">
        <v>108</v>
      </c>
      <c r="BB546" s="5" t="s">
        <v>108</v>
      </c>
      <c r="BC546" s="5" t="s">
        <v>108</v>
      </c>
      <c r="BD546" s="5" t="s">
        <v>108</v>
      </c>
      <c r="BE546" s="5" t="s">
        <v>108</v>
      </c>
      <c r="BF546" s="5" t="s">
        <v>108</v>
      </c>
      <c r="BG546" s="5" t="s">
        <v>108</v>
      </c>
      <c r="BH546" s="5" t="s">
        <v>108</v>
      </c>
      <c r="BI546" s="5" t="s">
        <v>108</v>
      </c>
      <c r="BJ546" s="5" t="s">
        <v>108</v>
      </c>
      <c r="BK546" s="5" t="s">
        <v>4686</v>
      </c>
      <c r="BL546" s="5" t="s">
        <v>754</v>
      </c>
      <c r="BM546" s="5" t="s">
        <v>108</v>
      </c>
      <c r="BN546" s="5" t="s">
        <v>108</v>
      </c>
      <c r="BO546" s="5" t="s">
        <v>108</v>
      </c>
      <c r="BP546" s="5" t="s">
        <v>383</v>
      </c>
      <c r="BQ546" s="5" t="s">
        <v>4687</v>
      </c>
      <c r="BR546" s="5" t="s">
        <v>108</v>
      </c>
      <c r="BS546" s="5" t="s">
        <v>4688</v>
      </c>
      <c r="BT546" s="5" t="s">
        <v>108</v>
      </c>
      <c r="BU546" s="5" t="s">
        <v>4689</v>
      </c>
      <c r="BV546" s="5" t="s">
        <v>108</v>
      </c>
      <c r="BW546" s="5" t="s">
        <v>121</v>
      </c>
      <c r="BX546" s="5" t="s">
        <v>122</v>
      </c>
      <c r="BY546" s="5" t="s">
        <v>108</v>
      </c>
      <c r="BZ546" s="5" t="s">
        <v>108</v>
      </c>
      <c r="CA546" s="5" t="s">
        <v>108</v>
      </c>
      <c r="CB546" s="5" t="s">
        <v>108</v>
      </c>
      <c r="CC546" s="5" t="s">
        <v>108</v>
      </c>
      <c r="CD546" s="5" t="s">
        <v>108</v>
      </c>
      <c r="CE546" s="5" t="s">
        <v>108</v>
      </c>
      <c r="CF546" s="5" t="s">
        <v>108</v>
      </c>
      <c r="CG546" s="5" t="s">
        <v>108</v>
      </c>
      <c r="CH546" s="5" t="s">
        <v>108</v>
      </c>
      <c r="CI546" s="5" t="s">
        <v>108</v>
      </c>
      <c r="CJ546" s="5" t="s">
        <v>108</v>
      </c>
      <c r="CK546" s="5" t="s">
        <v>108</v>
      </c>
      <c r="CL546" s="5" t="s">
        <v>108</v>
      </c>
      <c r="CM546" s="5" t="s">
        <v>108</v>
      </c>
      <c r="CN546" s="5" t="s">
        <v>108</v>
      </c>
      <c r="CO546" s="5" t="s">
        <v>108</v>
      </c>
      <c r="CP546" s="5" t="s">
        <v>108</v>
      </c>
      <c r="CQ546" s="5" t="s">
        <v>108</v>
      </c>
      <c r="CR546" s="5" t="s">
        <v>108</v>
      </c>
      <c r="CS546" s="5" t="s">
        <v>108</v>
      </c>
      <c r="CT546" s="5" t="s">
        <v>108</v>
      </c>
      <c r="CU546" s="5" t="s">
        <v>108</v>
      </c>
      <c r="CV546" s="5" t="s">
        <v>108</v>
      </c>
      <c r="CW546" s="5" t="s">
        <v>108</v>
      </c>
      <c r="CX546" s="5" t="s">
        <v>108</v>
      </c>
      <c r="CY546" s="13" t="s">
        <v>4690</v>
      </c>
      <c r="CZ546" s="6"/>
      <c r="DA546" s="6"/>
      <c r="DB546" s="6"/>
      <c r="DC546" s="6"/>
      <c r="DD546" s="6"/>
      <c r="DE546" s="6"/>
      <c r="DF546" s="6"/>
      <c r="DG546" s="6"/>
      <c r="DH546" s="6"/>
      <c r="DI546" s="6"/>
    </row>
    <row r="547">
      <c r="A547" s="5" t="s">
        <v>103</v>
      </c>
      <c r="B547" s="5" t="s">
        <v>4624</v>
      </c>
      <c r="C547" s="5" t="s">
        <v>4672</v>
      </c>
      <c r="D547" s="5">
        <v>5770.0</v>
      </c>
      <c r="E547" s="5" t="s">
        <v>106</v>
      </c>
      <c r="F547" s="5">
        <v>1972.0</v>
      </c>
      <c r="G547" s="5" t="s">
        <v>200</v>
      </c>
      <c r="H547" s="5" t="s">
        <v>108</v>
      </c>
      <c r="I547" s="5" t="s">
        <v>153</v>
      </c>
      <c r="J547" s="5" t="s">
        <v>127</v>
      </c>
      <c r="K547" s="5" t="s">
        <v>111</v>
      </c>
      <c r="L547" s="5" t="s">
        <v>108</v>
      </c>
      <c r="M547" s="5" t="s">
        <v>108</v>
      </c>
      <c r="N547" s="5">
        <v>1.0</v>
      </c>
      <c r="O547" s="26" t="s">
        <v>4691</v>
      </c>
      <c r="P547" s="5" t="s">
        <v>4692</v>
      </c>
      <c r="Q547" s="5" t="s">
        <v>4675</v>
      </c>
      <c r="R547" s="5" t="s">
        <v>3184</v>
      </c>
      <c r="S547" s="5" t="s">
        <v>4682</v>
      </c>
      <c r="T547" s="5" t="s">
        <v>108</v>
      </c>
      <c r="U547" s="5" t="s">
        <v>108</v>
      </c>
      <c r="V547" s="5" t="s">
        <v>108</v>
      </c>
      <c r="W547" s="5" t="s">
        <v>108</v>
      </c>
      <c r="X547" s="5">
        <v>2430.0</v>
      </c>
      <c r="Y547" s="5" t="s">
        <v>108</v>
      </c>
      <c r="Z547" s="5" t="s">
        <v>170</v>
      </c>
      <c r="AA547" s="5" t="s">
        <v>108</v>
      </c>
      <c r="AB547" s="5" t="s">
        <v>108</v>
      </c>
      <c r="AC547" s="5" t="s">
        <v>4684</v>
      </c>
      <c r="AD547" s="5" t="s">
        <v>4685</v>
      </c>
      <c r="AE547" s="5" t="s">
        <v>108</v>
      </c>
      <c r="AF547" s="5" t="s">
        <v>108</v>
      </c>
      <c r="AG547" s="5" t="s">
        <v>108</v>
      </c>
      <c r="AH547" s="5" t="s">
        <v>108</v>
      </c>
      <c r="AI547" s="5" t="s">
        <v>108</v>
      </c>
      <c r="AJ547" s="5" t="s">
        <v>108</v>
      </c>
      <c r="AK547" s="5" t="s">
        <v>108</v>
      </c>
      <c r="AL547" s="5" t="s">
        <v>108</v>
      </c>
      <c r="AM547" s="5" t="s">
        <v>108</v>
      </c>
      <c r="AN547" s="5" t="s">
        <v>108</v>
      </c>
      <c r="AO547" s="5" t="s">
        <v>108</v>
      </c>
      <c r="AP547" s="5" t="s">
        <v>108</v>
      </c>
      <c r="AQ547" s="5" t="s">
        <v>108</v>
      </c>
      <c r="AR547" s="5" t="s">
        <v>108</v>
      </c>
      <c r="AS547" s="5" t="s">
        <v>108</v>
      </c>
      <c r="AT547" s="5" t="s">
        <v>108</v>
      </c>
      <c r="AU547" s="5" t="s">
        <v>108</v>
      </c>
      <c r="AV547" s="5" t="s">
        <v>108</v>
      </c>
      <c r="AW547" s="5" t="s">
        <v>108</v>
      </c>
      <c r="AX547" s="5" t="s">
        <v>108</v>
      </c>
      <c r="AY547" s="5" t="s">
        <v>108</v>
      </c>
      <c r="AZ547" s="5" t="s">
        <v>108</v>
      </c>
      <c r="BA547" s="5" t="s">
        <v>108</v>
      </c>
      <c r="BB547" s="5" t="s">
        <v>108</v>
      </c>
      <c r="BC547" s="5" t="s">
        <v>108</v>
      </c>
      <c r="BD547" s="5" t="s">
        <v>108</v>
      </c>
      <c r="BE547" s="5" t="s">
        <v>108</v>
      </c>
      <c r="BF547" s="5" t="s">
        <v>108</v>
      </c>
      <c r="BG547" s="5" t="s">
        <v>108</v>
      </c>
      <c r="BH547" s="5" t="s">
        <v>108</v>
      </c>
      <c r="BI547" s="5" t="s">
        <v>108</v>
      </c>
      <c r="BJ547" s="5" t="s">
        <v>108</v>
      </c>
      <c r="BK547" s="5" t="s">
        <v>108</v>
      </c>
      <c r="BL547" s="5" t="s">
        <v>108</v>
      </c>
      <c r="BM547" s="5" t="s">
        <v>108</v>
      </c>
      <c r="BN547" s="5" t="s">
        <v>108</v>
      </c>
      <c r="BO547" s="5" t="s">
        <v>108</v>
      </c>
      <c r="BP547" s="5" t="s">
        <v>108</v>
      </c>
      <c r="BQ547" s="5" t="s">
        <v>108</v>
      </c>
      <c r="BR547" s="5" t="s">
        <v>121</v>
      </c>
      <c r="BS547" s="5" t="s">
        <v>108</v>
      </c>
      <c r="BT547" s="5" t="s">
        <v>108</v>
      </c>
      <c r="BU547" s="5" t="s">
        <v>4693</v>
      </c>
      <c r="BV547" s="5" t="s">
        <v>121</v>
      </c>
      <c r="BW547" s="5" t="s">
        <v>1358</v>
      </c>
      <c r="BX547" s="5" t="s">
        <v>122</v>
      </c>
      <c r="BY547" s="5" t="s">
        <v>108</v>
      </c>
      <c r="BZ547" s="5" t="s">
        <v>108</v>
      </c>
      <c r="CA547" s="5" t="s">
        <v>1083</v>
      </c>
      <c r="CB547" s="5" t="s">
        <v>108</v>
      </c>
      <c r="CC547" s="5" t="s">
        <v>108</v>
      </c>
      <c r="CD547" s="5" t="s">
        <v>108</v>
      </c>
      <c r="CE547" s="5" t="s">
        <v>108</v>
      </c>
      <c r="CF547" s="5" t="s">
        <v>108</v>
      </c>
      <c r="CG547" s="5" t="s">
        <v>108</v>
      </c>
      <c r="CH547" s="5" t="s">
        <v>108</v>
      </c>
      <c r="CI547" s="5" t="s">
        <v>108</v>
      </c>
      <c r="CJ547" s="5" t="s">
        <v>108</v>
      </c>
      <c r="CK547" s="5" t="s">
        <v>108</v>
      </c>
      <c r="CL547" s="5" t="s">
        <v>108</v>
      </c>
      <c r="CM547" s="5" t="s">
        <v>108</v>
      </c>
      <c r="CN547" s="5" t="s">
        <v>108</v>
      </c>
      <c r="CO547" s="5" t="s">
        <v>108</v>
      </c>
      <c r="CP547" s="5" t="s">
        <v>108</v>
      </c>
      <c r="CQ547" s="5" t="s">
        <v>108</v>
      </c>
      <c r="CR547" s="5" t="s">
        <v>108</v>
      </c>
      <c r="CS547" s="5" t="s">
        <v>108</v>
      </c>
      <c r="CT547" s="26" t="s">
        <v>4694</v>
      </c>
      <c r="CU547" s="5" t="s">
        <v>108</v>
      </c>
      <c r="CV547" s="5" t="s">
        <v>108</v>
      </c>
      <c r="CW547" s="5" t="s">
        <v>108</v>
      </c>
      <c r="CX547" s="5" t="s">
        <v>108</v>
      </c>
      <c r="CY547" s="13" t="s">
        <v>4695</v>
      </c>
      <c r="CZ547" s="6"/>
      <c r="DA547" s="6"/>
      <c r="DB547" s="6"/>
      <c r="DC547" s="6"/>
      <c r="DD547" s="6"/>
      <c r="DE547" s="6"/>
      <c r="DF547" s="6"/>
      <c r="DG547" s="6"/>
      <c r="DH547" s="6"/>
      <c r="DI547" s="6"/>
    </row>
    <row r="548">
      <c r="A548" s="5"/>
      <c r="B548" s="5"/>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28">
        <f>CONVERT(AJ548, "ft", "m")</f>
        <v>0.3048</v>
      </c>
      <c r="AJ548" s="22">
        <v>1.0</v>
      </c>
      <c r="AK548" s="24">
        <f>CONVERT(AJ548, "ft", "yd")</f>
        <v>0.3333333333</v>
      </c>
      <c r="AL548" s="6"/>
      <c r="AM548" s="6"/>
      <c r="AN548" s="6"/>
      <c r="AO548" s="6"/>
      <c r="AP548" s="6"/>
      <c r="AQ548" s="6"/>
      <c r="AR548" s="6"/>
      <c r="AS548" s="6"/>
      <c r="AT548" s="6"/>
      <c r="AU548" s="6"/>
      <c r="AV548" s="6"/>
      <c r="AW548" s="6"/>
      <c r="AX548" s="6"/>
      <c r="AY548" s="6"/>
      <c r="AZ548" s="6"/>
      <c r="BA548" s="6"/>
      <c r="BB548" s="6"/>
      <c r="BC548" s="6"/>
      <c r="BD548" s="6"/>
      <c r="BE548" s="6"/>
      <c r="BF548" s="6"/>
      <c r="BG548" s="5" t="s">
        <v>108</v>
      </c>
      <c r="BH548" s="5"/>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row>
    <row r="549">
      <c r="A549" s="5" t="s">
        <v>103</v>
      </c>
      <c r="B549" s="5" t="s">
        <v>4696</v>
      </c>
      <c r="C549" s="5" t="s">
        <v>4697</v>
      </c>
      <c r="D549" s="5">
        <v>13345.0</v>
      </c>
      <c r="E549" s="5" t="s">
        <v>4470</v>
      </c>
      <c r="F549" s="5">
        <v>2005.0</v>
      </c>
      <c r="G549" s="5" t="s">
        <v>200</v>
      </c>
      <c r="H549" s="5" t="s">
        <v>108</v>
      </c>
      <c r="I549" s="5" t="s">
        <v>153</v>
      </c>
      <c r="J549" s="5" t="s">
        <v>127</v>
      </c>
      <c r="K549" s="5" t="s">
        <v>628</v>
      </c>
      <c r="L549" s="5" t="s">
        <v>108</v>
      </c>
      <c r="M549" s="5" t="s">
        <v>375</v>
      </c>
      <c r="N549" s="5">
        <v>3.0</v>
      </c>
      <c r="O549" s="26" t="s">
        <v>4698</v>
      </c>
      <c r="P549" s="5" t="s">
        <v>4699</v>
      </c>
      <c r="Q549" s="5" t="s">
        <v>4700</v>
      </c>
      <c r="R549" s="5" t="s">
        <v>4701</v>
      </c>
      <c r="S549" s="5" t="s">
        <v>4702</v>
      </c>
      <c r="T549" s="5">
        <v>43.140532</v>
      </c>
      <c r="U549" s="5">
        <v>-73.080888</v>
      </c>
      <c r="V549" s="6"/>
      <c r="W549" s="5">
        <v>926.0</v>
      </c>
      <c r="X549" s="5">
        <v>130.0</v>
      </c>
      <c r="Y549" s="5" t="s">
        <v>108</v>
      </c>
      <c r="Z549" s="5" t="s">
        <v>170</v>
      </c>
      <c r="AA549" s="5" t="s">
        <v>108</v>
      </c>
      <c r="AB549" s="5" t="s">
        <v>108</v>
      </c>
      <c r="AC549" s="5" t="s">
        <v>4703</v>
      </c>
      <c r="AD549" s="5" t="s">
        <v>108</v>
      </c>
      <c r="AE549" s="5" t="s">
        <v>108</v>
      </c>
      <c r="AF549" s="5" t="s">
        <v>108</v>
      </c>
      <c r="AG549" s="5" t="s">
        <v>108</v>
      </c>
      <c r="AH549" s="5" t="s">
        <v>108</v>
      </c>
      <c r="AI549" s="5" t="s">
        <v>108</v>
      </c>
      <c r="AJ549" s="5" t="s">
        <v>108</v>
      </c>
      <c r="AK549" s="5" t="s">
        <v>108</v>
      </c>
      <c r="AL549" s="5" t="s">
        <v>121</v>
      </c>
      <c r="AM549" s="5" t="s">
        <v>108</v>
      </c>
      <c r="AN549" s="5" t="s">
        <v>108</v>
      </c>
      <c r="AO549" s="5" t="s">
        <v>108</v>
      </c>
      <c r="AP549" s="5" t="s">
        <v>108</v>
      </c>
      <c r="AQ549" s="5" t="s">
        <v>108</v>
      </c>
      <c r="AR549" s="5" t="s">
        <v>108</v>
      </c>
      <c r="AS549" s="5" t="s">
        <v>108</v>
      </c>
      <c r="AT549" s="5" t="s">
        <v>108</v>
      </c>
      <c r="AU549" s="5" t="s">
        <v>108</v>
      </c>
      <c r="AV549" s="5" t="s">
        <v>108</v>
      </c>
      <c r="AW549" s="5" t="s">
        <v>108</v>
      </c>
      <c r="AX549" s="5" t="s">
        <v>108</v>
      </c>
      <c r="AY549" s="5" t="s">
        <v>108</v>
      </c>
      <c r="AZ549" s="5" t="s">
        <v>108</v>
      </c>
      <c r="BA549" s="5" t="s">
        <v>108</v>
      </c>
      <c r="BB549" s="5" t="s">
        <v>108</v>
      </c>
      <c r="BC549" s="5" t="s">
        <v>108</v>
      </c>
      <c r="BD549" s="5" t="s">
        <v>108</v>
      </c>
      <c r="BE549" s="5" t="s">
        <v>108</v>
      </c>
      <c r="BF549" s="5" t="s">
        <v>108</v>
      </c>
      <c r="BG549" s="5" t="s">
        <v>108</v>
      </c>
      <c r="BH549" s="5" t="s">
        <v>108</v>
      </c>
      <c r="BI549" s="5" t="s">
        <v>108</v>
      </c>
      <c r="BJ549" s="5" t="s">
        <v>108</v>
      </c>
      <c r="BK549" s="5" t="s">
        <v>108</v>
      </c>
      <c r="BL549" s="5" t="s">
        <v>108</v>
      </c>
      <c r="BM549" s="5" t="s">
        <v>108</v>
      </c>
      <c r="BN549" s="5" t="s">
        <v>108</v>
      </c>
      <c r="BO549" s="5" t="s">
        <v>108</v>
      </c>
      <c r="BP549" s="5" t="s">
        <v>108</v>
      </c>
      <c r="BQ549" s="5" t="s">
        <v>108</v>
      </c>
      <c r="BR549" s="5" t="s">
        <v>108</v>
      </c>
      <c r="BS549" s="5" t="s">
        <v>108</v>
      </c>
      <c r="BT549" s="5" t="s">
        <v>108</v>
      </c>
      <c r="BU549" s="5" t="s">
        <v>4704</v>
      </c>
      <c r="BV549" s="5" t="s">
        <v>108</v>
      </c>
      <c r="BW549" s="5" t="s">
        <v>1528</v>
      </c>
      <c r="BX549" s="5" t="s">
        <v>122</v>
      </c>
      <c r="BY549" s="5" t="s">
        <v>108</v>
      </c>
      <c r="BZ549" s="5" t="s">
        <v>108</v>
      </c>
      <c r="CA549" s="5" t="s">
        <v>108</v>
      </c>
      <c r="CB549" s="5" t="s">
        <v>108</v>
      </c>
      <c r="CC549" s="5" t="s">
        <v>108</v>
      </c>
      <c r="CD549" s="5" t="s">
        <v>108</v>
      </c>
      <c r="CE549" s="5" t="s">
        <v>108</v>
      </c>
      <c r="CF549" s="5" t="s">
        <v>108</v>
      </c>
      <c r="CG549" s="5" t="s">
        <v>108</v>
      </c>
      <c r="CH549" s="5" t="s">
        <v>108</v>
      </c>
      <c r="CI549" s="5" t="s">
        <v>108</v>
      </c>
      <c r="CJ549" s="5" t="s">
        <v>108</v>
      </c>
      <c r="CK549" s="5" t="s">
        <v>108</v>
      </c>
      <c r="CL549" s="5" t="s">
        <v>108</v>
      </c>
      <c r="CM549" s="5" t="s">
        <v>108</v>
      </c>
      <c r="CN549" s="5" t="s">
        <v>108</v>
      </c>
      <c r="CO549" s="5" t="s">
        <v>108</v>
      </c>
      <c r="CP549" s="5" t="s">
        <v>108</v>
      </c>
      <c r="CQ549" s="5" t="s">
        <v>108</v>
      </c>
      <c r="CR549" s="5" t="s">
        <v>108</v>
      </c>
      <c r="CS549" s="5" t="s">
        <v>108</v>
      </c>
      <c r="CT549" s="26" t="s">
        <v>4705</v>
      </c>
      <c r="CU549" s="5" t="s">
        <v>121</v>
      </c>
      <c r="CV549" s="5" t="s">
        <v>108</v>
      </c>
      <c r="CW549" s="5" t="s">
        <v>108</v>
      </c>
      <c r="CX549" s="5" t="s">
        <v>108</v>
      </c>
      <c r="CY549" s="13" t="s">
        <v>4706</v>
      </c>
      <c r="CZ549" s="6"/>
      <c r="DA549" s="6"/>
      <c r="DB549" s="6"/>
      <c r="DC549" s="6"/>
      <c r="DD549" s="6"/>
      <c r="DE549" s="6"/>
      <c r="DF549" s="6"/>
      <c r="DG549" s="6"/>
      <c r="DH549" s="6"/>
      <c r="DI549" s="6"/>
    </row>
    <row r="550">
      <c r="A550" s="5" t="s">
        <v>103</v>
      </c>
      <c r="B550" s="5" t="s">
        <v>4696</v>
      </c>
      <c r="C550" s="5" t="s">
        <v>4707</v>
      </c>
      <c r="D550" s="5">
        <v>1178.0</v>
      </c>
      <c r="E550" s="5" t="s">
        <v>108</v>
      </c>
      <c r="F550" s="5">
        <v>1984.0</v>
      </c>
      <c r="G550" s="5" t="s">
        <v>244</v>
      </c>
      <c r="H550" s="5" t="s">
        <v>108</v>
      </c>
      <c r="I550" s="5" t="s">
        <v>139</v>
      </c>
      <c r="J550" s="5" t="s">
        <v>110</v>
      </c>
      <c r="K550" s="5" t="s">
        <v>111</v>
      </c>
      <c r="L550" s="5" t="s">
        <v>108</v>
      </c>
      <c r="M550" s="5" t="s">
        <v>1082</v>
      </c>
      <c r="N550" s="5">
        <v>1.0</v>
      </c>
      <c r="O550" s="26" t="s">
        <v>4708</v>
      </c>
      <c r="P550" s="5" t="s">
        <v>4709</v>
      </c>
      <c r="Q550" s="5" t="s">
        <v>4710</v>
      </c>
      <c r="R550" s="5" t="s">
        <v>4709</v>
      </c>
      <c r="S550" s="5" t="s">
        <v>108</v>
      </c>
      <c r="T550" s="5" t="s">
        <v>108</v>
      </c>
      <c r="U550" s="5" t="s">
        <v>108</v>
      </c>
      <c r="V550" s="5" t="s">
        <v>108</v>
      </c>
      <c r="W550" s="5" t="s">
        <v>108</v>
      </c>
      <c r="X550" s="5">
        <v>1215.0</v>
      </c>
      <c r="Y550" s="5" t="s">
        <v>108</v>
      </c>
      <c r="Z550" s="5" t="s">
        <v>3208</v>
      </c>
      <c r="AA550" s="5" t="s">
        <v>108</v>
      </c>
      <c r="AB550" s="5" t="s">
        <v>108</v>
      </c>
      <c r="AC550" s="5" t="s">
        <v>4711</v>
      </c>
      <c r="AD550" s="5" t="s">
        <v>406</v>
      </c>
      <c r="AE550" s="5" t="s">
        <v>108</v>
      </c>
      <c r="AF550" s="5" t="s">
        <v>121</v>
      </c>
      <c r="AG550" s="5" t="s">
        <v>108</v>
      </c>
      <c r="AH550" s="5" t="s">
        <v>108</v>
      </c>
      <c r="AI550" s="5" t="s">
        <v>108</v>
      </c>
      <c r="AJ550" s="5" t="s">
        <v>108</v>
      </c>
      <c r="AK550" s="5" t="s">
        <v>108</v>
      </c>
      <c r="AL550" s="5" t="s">
        <v>108</v>
      </c>
      <c r="AM550" s="5">
        <v>1.0</v>
      </c>
      <c r="AN550" s="5">
        <v>10.0</v>
      </c>
      <c r="AO550" s="5" t="s">
        <v>108</v>
      </c>
      <c r="AP550" s="5" t="s">
        <v>108</v>
      </c>
      <c r="AQ550" s="5" t="s">
        <v>108</v>
      </c>
      <c r="AR550" s="5" t="s">
        <v>108</v>
      </c>
      <c r="AS550" s="5" t="s">
        <v>108</v>
      </c>
      <c r="AT550" s="5" t="s">
        <v>108</v>
      </c>
      <c r="AU550" s="5" t="s">
        <v>108</v>
      </c>
      <c r="AV550" s="5" t="s">
        <v>108</v>
      </c>
      <c r="AW550" s="5" t="s">
        <v>445</v>
      </c>
      <c r="AX550" s="5" t="s">
        <v>1184</v>
      </c>
      <c r="AY550" s="5" t="s">
        <v>108</v>
      </c>
      <c r="AZ550" s="5" t="s">
        <v>108</v>
      </c>
      <c r="BA550" s="5" t="s">
        <v>108</v>
      </c>
      <c r="BB550" s="5" t="s">
        <v>108</v>
      </c>
      <c r="BC550" s="5" t="s">
        <v>1184</v>
      </c>
      <c r="BD550" s="5" t="s">
        <v>108</v>
      </c>
      <c r="BE550" s="5" t="s">
        <v>108</v>
      </c>
      <c r="BF550" s="5" t="s">
        <v>108</v>
      </c>
      <c r="BG550" s="5" t="s">
        <v>108</v>
      </c>
      <c r="BH550" s="5" t="s">
        <v>108</v>
      </c>
      <c r="BI550" s="5" t="s">
        <v>108</v>
      </c>
      <c r="BJ550" s="5" t="s">
        <v>108</v>
      </c>
      <c r="BK550" s="5" t="s">
        <v>108</v>
      </c>
      <c r="BL550" s="5" t="s">
        <v>321</v>
      </c>
      <c r="BM550" s="5" t="s">
        <v>108</v>
      </c>
      <c r="BN550" s="5" t="s">
        <v>108</v>
      </c>
      <c r="BO550" s="5" t="s">
        <v>108</v>
      </c>
      <c r="BP550" s="5" t="s">
        <v>108</v>
      </c>
      <c r="BQ550" s="5" t="s">
        <v>108</v>
      </c>
      <c r="BR550" s="5" t="s">
        <v>108</v>
      </c>
      <c r="BS550" s="5" t="s">
        <v>4712</v>
      </c>
      <c r="BT550" s="5" t="s">
        <v>108</v>
      </c>
      <c r="BU550" s="5" t="s">
        <v>4713</v>
      </c>
      <c r="BV550" s="5" t="s">
        <v>108</v>
      </c>
      <c r="BW550" s="5" t="s">
        <v>1528</v>
      </c>
      <c r="BX550" s="5" t="s">
        <v>122</v>
      </c>
      <c r="BY550" s="5" t="s">
        <v>108</v>
      </c>
      <c r="BZ550" s="5" t="s">
        <v>108</v>
      </c>
      <c r="CA550" s="5" t="s">
        <v>108</v>
      </c>
      <c r="CB550" s="5" t="s">
        <v>108</v>
      </c>
      <c r="CC550" s="5" t="s">
        <v>108</v>
      </c>
      <c r="CD550" s="5" t="s">
        <v>108</v>
      </c>
      <c r="CE550" s="5" t="s">
        <v>108</v>
      </c>
      <c r="CF550" s="5" t="s">
        <v>108</v>
      </c>
      <c r="CG550" s="5" t="s">
        <v>108</v>
      </c>
      <c r="CH550" s="5" t="s">
        <v>108</v>
      </c>
      <c r="CI550" s="5" t="s">
        <v>108</v>
      </c>
      <c r="CJ550" s="5" t="s">
        <v>108</v>
      </c>
      <c r="CK550" s="5" t="s">
        <v>108</v>
      </c>
      <c r="CL550" s="5" t="s">
        <v>108</v>
      </c>
      <c r="CM550" s="5" t="s">
        <v>108</v>
      </c>
      <c r="CN550" s="5" t="s">
        <v>108</v>
      </c>
      <c r="CO550" s="5" t="s">
        <v>108</v>
      </c>
      <c r="CP550" s="5" t="s">
        <v>108</v>
      </c>
      <c r="CQ550" s="5" t="s">
        <v>108</v>
      </c>
      <c r="CR550" s="5" t="s">
        <v>108</v>
      </c>
      <c r="CS550" s="5" t="s">
        <v>108</v>
      </c>
      <c r="CT550" s="5" t="s">
        <v>108</v>
      </c>
      <c r="CU550" s="5" t="s">
        <v>108</v>
      </c>
      <c r="CV550" s="5" t="s">
        <v>108</v>
      </c>
      <c r="CW550" s="5" t="s">
        <v>108</v>
      </c>
      <c r="CX550" s="5" t="s">
        <v>108</v>
      </c>
      <c r="CY550" s="13" t="s">
        <v>4714</v>
      </c>
      <c r="CZ550" s="6"/>
      <c r="DA550" s="6"/>
      <c r="DB550" s="6"/>
      <c r="DC550" s="6"/>
      <c r="DD550" s="6"/>
      <c r="DE550" s="6"/>
      <c r="DF550" s="6"/>
      <c r="DG550" s="6"/>
      <c r="DH550" s="6"/>
      <c r="DI550" s="6"/>
    </row>
    <row r="551">
      <c r="A551" s="5" t="s">
        <v>103</v>
      </c>
      <c r="B551" s="5" t="s">
        <v>4696</v>
      </c>
      <c r="C551" s="5" t="s">
        <v>4715</v>
      </c>
      <c r="D551" s="5">
        <v>1180.0</v>
      </c>
      <c r="E551" s="5" t="s">
        <v>108</v>
      </c>
      <c r="F551" s="5">
        <v>1989.0</v>
      </c>
      <c r="G551" s="5" t="s">
        <v>126</v>
      </c>
      <c r="H551" s="5" t="s">
        <v>108</v>
      </c>
      <c r="I551" s="5" t="s">
        <v>109</v>
      </c>
      <c r="J551" s="5" t="s">
        <v>127</v>
      </c>
      <c r="K551" s="5" t="s">
        <v>2038</v>
      </c>
      <c r="L551" s="5" t="s">
        <v>108</v>
      </c>
      <c r="M551" s="5" t="s">
        <v>2038</v>
      </c>
      <c r="N551" s="5">
        <v>4.0</v>
      </c>
      <c r="O551" s="26" t="s">
        <v>4716</v>
      </c>
      <c r="P551" s="5" t="s">
        <v>4717</v>
      </c>
      <c r="Q551" s="5" t="s">
        <v>4718</v>
      </c>
      <c r="R551" s="5" t="s">
        <v>4719</v>
      </c>
      <c r="S551" s="5" t="s">
        <v>108</v>
      </c>
      <c r="T551" s="5" t="s">
        <v>108</v>
      </c>
      <c r="U551" s="5" t="s">
        <v>108</v>
      </c>
      <c r="V551" s="6"/>
      <c r="W551" s="5" t="s">
        <v>108</v>
      </c>
      <c r="X551" s="5" t="s">
        <v>108</v>
      </c>
      <c r="Y551" s="5" t="s">
        <v>108</v>
      </c>
      <c r="Z551" s="5" t="s">
        <v>108</v>
      </c>
      <c r="AA551" s="5" t="s">
        <v>108</v>
      </c>
      <c r="AB551" s="5" t="s">
        <v>108</v>
      </c>
      <c r="AC551" s="5" t="s">
        <v>4720</v>
      </c>
      <c r="AD551" s="5" t="s">
        <v>4721</v>
      </c>
      <c r="AE551" s="5" t="s">
        <v>108</v>
      </c>
      <c r="AF551" s="5" t="s">
        <v>121</v>
      </c>
      <c r="AG551" s="5">
        <v>30.0</v>
      </c>
      <c r="AH551" s="5" t="s">
        <v>108</v>
      </c>
      <c r="AI551" s="28">
        <f t="shared" ref="AI551:AI552" si="146">CONVERT(AJ551, "ft", "m")</f>
        <v>0.3048</v>
      </c>
      <c r="AJ551" s="22">
        <v>1.0</v>
      </c>
      <c r="AK551" s="24">
        <f t="shared" ref="AK551:AK552" si="147">CONVERT(AJ551, "ft", "yd")</f>
        <v>0.3333333333</v>
      </c>
      <c r="AL551" s="5" t="s">
        <v>121</v>
      </c>
      <c r="AM551" s="5">
        <v>1.0</v>
      </c>
      <c r="AN551" s="5" t="s">
        <v>108</v>
      </c>
      <c r="AO551" s="5" t="s">
        <v>108</v>
      </c>
      <c r="AP551" s="5" t="s">
        <v>108</v>
      </c>
      <c r="AQ551" s="5" t="s">
        <v>108</v>
      </c>
      <c r="AR551" s="5" t="s">
        <v>108</v>
      </c>
      <c r="AS551" s="5" t="s">
        <v>108</v>
      </c>
      <c r="AT551" s="5" t="s">
        <v>108</v>
      </c>
      <c r="AU551" s="5" t="s">
        <v>108</v>
      </c>
      <c r="AV551" s="5" t="s">
        <v>108</v>
      </c>
      <c r="AW551" s="5" t="s">
        <v>108</v>
      </c>
      <c r="AX551" s="5" t="s">
        <v>108</v>
      </c>
      <c r="AY551" s="5" t="s">
        <v>108</v>
      </c>
      <c r="AZ551" s="5" t="s">
        <v>108</v>
      </c>
      <c r="BA551" s="5" t="s">
        <v>108</v>
      </c>
      <c r="BB551" s="5" t="s">
        <v>108</v>
      </c>
      <c r="BC551" s="5" t="s">
        <v>108</v>
      </c>
      <c r="BD551" s="5" t="s">
        <v>108</v>
      </c>
      <c r="BE551" s="5" t="s">
        <v>108</v>
      </c>
      <c r="BF551" s="5" t="s">
        <v>108</v>
      </c>
      <c r="BG551" s="5" t="s">
        <v>108</v>
      </c>
      <c r="BH551" s="5" t="s">
        <v>108</v>
      </c>
      <c r="BI551" s="5" t="s">
        <v>108</v>
      </c>
      <c r="BJ551" s="5" t="s">
        <v>108</v>
      </c>
      <c r="BK551" s="5" t="s">
        <v>108</v>
      </c>
      <c r="BL551" s="5" t="s">
        <v>108</v>
      </c>
      <c r="BM551" s="5" t="s">
        <v>108</v>
      </c>
      <c r="BN551" s="5" t="s">
        <v>108</v>
      </c>
      <c r="BO551" s="5" t="s">
        <v>108</v>
      </c>
      <c r="BP551" s="5" t="s">
        <v>108</v>
      </c>
      <c r="BQ551" s="5" t="s">
        <v>108</v>
      </c>
      <c r="BR551" s="5" t="s">
        <v>108</v>
      </c>
      <c r="BS551" s="5" t="s">
        <v>108</v>
      </c>
      <c r="BT551" s="5" t="s">
        <v>108</v>
      </c>
      <c r="BU551" s="5" t="s">
        <v>4722</v>
      </c>
      <c r="BV551" s="5" t="s">
        <v>108</v>
      </c>
      <c r="BW551" s="5" t="s">
        <v>108</v>
      </c>
      <c r="BX551" s="5" t="s">
        <v>122</v>
      </c>
      <c r="BY551" s="5" t="s">
        <v>108</v>
      </c>
      <c r="BZ551" s="5" t="s">
        <v>108</v>
      </c>
      <c r="CA551" s="5" t="s">
        <v>108</v>
      </c>
      <c r="CB551" s="5" t="s">
        <v>108</v>
      </c>
      <c r="CC551" s="5" t="s">
        <v>108</v>
      </c>
      <c r="CD551" s="5">
        <v>1.0</v>
      </c>
      <c r="CE551" s="5" t="s">
        <v>108</v>
      </c>
      <c r="CF551" s="5" t="s">
        <v>108</v>
      </c>
      <c r="CG551" s="5">
        <v>13.0</v>
      </c>
      <c r="CH551" s="5">
        <v>6.0</v>
      </c>
      <c r="CI551" s="5" t="s">
        <v>108</v>
      </c>
      <c r="CJ551" s="5" t="s">
        <v>108</v>
      </c>
      <c r="CK551" s="5" t="s">
        <v>108</v>
      </c>
      <c r="CL551" s="5" t="s">
        <v>108</v>
      </c>
      <c r="CM551" s="5" t="s">
        <v>108</v>
      </c>
      <c r="CN551" s="5" t="s">
        <v>108</v>
      </c>
      <c r="CO551" s="5" t="s">
        <v>108</v>
      </c>
      <c r="CP551" s="5" t="s">
        <v>108</v>
      </c>
      <c r="CQ551" s="5">
        <v>6.0</v>
      </c>
      <c r="CR551" s="5" t="s">
        <v>108</v>
      </c>
      <c r="CS551" s="5" t="s">
        <v>108</v>
      </c>
      <c r="CT551" s="5" t="s">
        <v>108</v>
      </c>
      <c r="CU551" s="5" t="s">
        <v>108</v>
      </c>
      <c r="CV551" s="5" t="s">
        <v>108</v>
      </c>
      <c r="CW551" s="5" t="s">
        <v>108</v>
      </c>
      <c r="CX551" s="5" t="s">
        <v>108</v>
      </c>
      <c r="CY551" s="13" t="s">
        <v>4723</v>
      </c>
      <c r="CZ551" s="6"/>
      <c r="DA551" s="6"/>
      <c r="DB551" s="6"/>
      <c r="DC551" s="6"/>
      <c r="DD551" s="6"/>
      <c r="DE551" s="6"/>
      <c r="DF551" s="6"/>
      <c r="DG551" s="6"/>
      <c r="DH551" s="6"/>
      <c r="DI551" s="6"/>
    </row>
    <row r="552">
      <c r="A552" s="5" t="s">
        <v>103</v>
      </c>
      <c r="B552" s="5" t="s">
        <v>4696</v>
      </c>
      <c r="C552" s="5" t="s">
        <v>4715</v>
      </c>
      <c r="D552" s="5">
        <v>1179.0</v>
      </c>
      <c r="E552" s="5" t="s">
        <v>108</v>
      </c>
      <c r="F552" s="5" t="s">
        <v>4724</v>
      </c>
      <c r="G552" s="5" t="s">
        <v>108</v>
      </c>
      <c r="H552" s="5" t="s">
        <v>108</v>
      </c>
      <c r="I552" s="5" t="s">
        <v>153</v>
      </c>
      <c r="J552" s="5" t="s">
        <v>127</v>
      </c>
      <c r="K552" s="5" t="s">
        <v>202</v>
      </c>
      <c r="L552" s="5" t="s">
        <v>108</v>
      </c>
      <c r="M552" s="5" t="s">
        <v>3516</v>
      </c>
      <c r="N552" s="5">
        <v>3.0</v>
      </c>
      <c r="O552" s="26" t="s">
        <v>4725</v>
      </c>
      <c r="P552" s="5" t="s">
        <v>4726</v>
      </c>
      <c r="Q552" s="5" t="s">
        <v>4727</v>
      </c>
      <c r="R552" s="5" t="s">
        <v>108</v>
      </c>
      <c r="S552" s="5" t="s">
        <v>108</v>
      </c>
      <c r="T552" s="5" t="s">
        <v>108</v>
      </c>
      <c r="U552" s="5" t="s">
        <v>108</v>
      </c>
      <c r="V552" s="6"/>
      <c r="W552" s="5" t="s">
        <v>108</v>
      </c>
      <c r="X552" s="5">
        <v>2300.0</v>
      </c>
      <c r="Y552" s="5" t="s">
        <v>108</v>
      </c>
      <c r="Z552" s="5" t="s">
        <v>108</v>
      </c>
      <c r="AA552" s="5" t="s">
        <v>108</v>
      </c>
      <c r="AB552" s="5" t="s">
        <v>108</v>
      </c>
      <c r="AC552" s="5" t="s">
        <v>4728</v>
      </c>
      <c r="AD552" s="5" t="s">
        <v>108</v>
      </c>
      <c r="AE552" s="5" t="s">
        <v>108</v>
      </c>
      <c r="AF552" s="5" t="s">
        <v>108</v>
      </c>
      <c r="AG552" s="5" t="s">
        <v>108</v>
      </c>
      <c r="AH552" s="5">
        <v>15.0</v>
      </c>
      <c r="AI552" s="28">
        <f t="shared" si="146"/>
        <v>30.48</v>
      </c>
      <c r="AJ552" s="22">
        <v>100.0</v>
      </c>
      <c r="AK552" s="24">
        <f t="shared" si="147"/>
        <v>33.33333333</v>
      </c>
      <c r="AL552" s="5" t="s">
        <v>108</v>
      </c>
      <c r="AM552" s="5">
        <v>1.0</v>
      </c>
      <c r="AN552" s="5" t="s">
        <v>108</v>
      </c>
      <c r="AO552" s="5" t="s">
        <v>108</v>
      </c>
      <c r="AP552" s="5" t="s">
        <v>108</v>
      </c>
      <c r="AQ552" s="5" t="s">
        <v>108</v>
      </c>
      <c r="AR552" s="5" t="s">
        <v>108</v>
      </c>
      <c r="AS552" s="5" t="s">
        <v>108</v>
      </c>
      <c r="AT552" s="5" t="s">
        <v>108</v>
      </c>
      <c r="AU552" s="5" t="s">
        <v>108</v>
      </c>
      <c r="AV552" s="5" t="s">
        <v>108</v>
      </c>
      <c r="AW552" s="5" t="s">
        <v>108</v>
      </c>
      <c r="AX552" s="5" t="s">
        <v>108</v>
      </c>
      <c r="AY552" s="5" t="s">
        <v>108</v>
      </c>
      <c r="AZ552" s="5" t="s">
        <v>108</v>
      </c>
      <c r="BA552" s="5" t="s">
        <v>108</v>
      </c>
      <c r="BB552" s="5" t="s">
        <v>108</v>
      </c>
      <c r="BC552" s="5" t="s">
        <v>108</v>
      </c>
      <c r="BD552" s="5" t="s">
        <v>108</v>
      </c>
      <c r="BE552" s="5" t="s">
        <v>108</v>
      </c>
      <c r="BF552" s="5" t="s">
        <v>108</v>
      </c>
      <c r="BG552" s="5" t="s">
        <v>108</v>
      </c>
      <c r="BH552" s="5" t="s">
        <v>108</v>
      </c>
      <c r="BI552" s="5" t="s">
        <v>108</v>
      </c>
      <c r="BJ552" s="5" t="s">
        <v>108</v>
      </c>
      <c r="BK552" s="5" t="s">
        <v>108</v>
      </c>
      <c r="BL552" s="5" t="s">
        <v>108</v>
      </c>
      <c r="BM552" s="5" t="s">
        <v>108</v>
      </c>
      <c r="BN552" s="5" t="s">
        <v>108</v>
      </c>
      <c r="BO552" s="5" t="s">
        <v>108</v>
      </c>
      <c r="BP552" s="5" t="s">
        <v>108</v>
      </c>
      <c r="BQ552" s="5" t="s">
        <v>108</v>
      </c>
      <c r="BR552" s="5" t="s">
        <v>108</v>
      </c>
      <c r="BS552" s="5" t="s">
        <v>108</v>
      </c>
      <c r="BT552" s="5" t="s">
        <v>108</v>
      </c>
      <c r="BU552" s="5" t="s">
        <v>4729</v>
      </c>
      <c r="BV552" s="5" t="s">
        <v>121</v>
      </c>
      <c r="BW552" s="5" t="s">
        <v>4635</v>
      </c>
      <c r="BX552" s="5" t="s">
        <v>108</v>
      </c>
      <c r="BY552" s="5" t="s">
        <v>108</v>
      </c>
      <c r="BZ552" s="5" t="s">
        <v>108</v>
      </c>
      <c r="CA552" s="5" t="s">
        <v>371</v>
      </c>
      <c r="CB552" s="5" t="s">
        <v>108</v>
      </c>
      <c r="CC552" s="5" t="s">
        <v>108</v>
      </c>
      <c r="CD552" s="5" t="s">
        <v>108</v>
      </c>
      <c r="CE552" s="5" t="s">
        <v>108</v>
      </c>
      <c r="CF552" s="5" t="s">
        <v>108</v>
      </c>
      <c r="CG552" s="5" t="s">
        <v>108</v>
      </c>
      <c r="CH552" s="5" t="s">
        <v>108</v>
      </c>
      <c r="CI552" s="5" t="s">
        <v>108</v>
      </c>
      <c r="CJ552" s="5" t="s">
        <v>108</v>
      </c>
      <c r="CK552" s="5" t="s">
        <v>108</v>
      </c>
      <c r="CL552" s="5" t="s">
        <v>108</v>
      </c>
      <c r="CM552" s="5" t="s">
        <v>108</v>
      </c>
      <c r="CN552" s="5" t="s">
        <v>108</v>
      </c>
      <c r="CO552" s="5" t="s">
        <v>108</v>
      </c>
      <c r="CP552" s="5" t="s">
        <v>108</v>
      </c>
      <c r="CQ552" s="5" t="s">
        <v>108</v>
      </c>
      <c r="CR552" s="5" t="s">
        <v>108</v>
      </c>
      <c r="CS552" s="5" t="s">
        <v>4730</v>
      </c>
      <c r="CT552" s="5" t="s">
        <v>108</v>
      </c>
      <c r="CU552" s="5" t="s">
        <v>108</v>
      </c>
      <c r="CV552" s="5" t="s">
        <v>108</v>
      </c>
      <c r="CW552" s="5" t="s">
        <v>108</v>
      </c>
      <c r="CX552" s="5" t="s">
        <v>108</v>
      </c>
      <c r="CY552" s="13" t="s">
        <v>4731</v>
      </c>
      <c r="CZ552" s="6"/>
      <c r="DA552" s="6"/>
      <c r="DB552" s="6"/>
      <c r="DC552" s="6"/>
      <c r="DD552" s="6"/>
      <c r="DE552" s="6"/>
      <c r="DF552" s="6"/>
      <c r="DG552" s="6"/>
      <c r="DH552" s="6"/>
      <c r="DI552" s="6"/>
    </row>
    <row r="553">
      <c r="A553" s="5" t="s">
        <v>103</v>
      </c>
      <c r="B553" s="5" t="s">
        <v>4696</v>
      </c>
      <c r="C553" s="5" t="s">
        <v>4715</v>
      </c>
      <c r="D553" s="5">
        <v>63218.0</v>
      </c>
      <c r="E553" s="5" t="s">
        <v>4519</v>
      </c>
      <c r="F553" s="5">
        <v>2019.0</v>
      </c>
      <c r="G553" s="5" t="s">
        <v>200</v>
      </c>
      <c r="H553" s="5">
        <v>6.0</v>
      </c>
      <c r="I553" s="5" t="s">
        <v>153</v>
      </c>
      <c r="J553" s="5" t="s">
        <v>110</v>
      </c>
      <c r="K553" s="5" t="s">
        <v>111</v>
      </c>
      <c r="L553" s="5" t="s">
        <v>4732</v>
      </c>
      <c r="M553" s="5" t="s">
        <v>140</v>
      </c>
      <c r="N553" s="5">
        <v>1.0</v>
      </c>
      <c r="O553" s="26" t="s">
        <v>4733</v>
      </c>
      <c r="P553" s="5" t="s">
        <v>719</v>
      </c>
      <c r="Q553" s="5" t="s">
        <v>4718</v>
      </c>
      <c r="R553" s="5" t="s">
        <v>4734</v>
      </c>
      <c r="S553" s="5" t="s">
        <v>108</v>
      </c>
      <c r="T553" s="5" t="s">
        <v>108</v>
      </c>
      <c r="U553" s="5" t="s">
        <v>108</v>
      </c>
      <c r="V553" s="6"/>
      <c r="W553" s="5" t="s">
        <v>108</v>
      </c>
      <c r="X553" s="5">
        <v>1015.0</v>
      </c>
      <c r="Y553" s="5" t="s">
        <v>108</v>
      </c>
      <c r="Z553" s="5" t="s">
        <v>170</v>
      </c>
      <c r="AA553" s="5" t="s">
        <v>159</v>
      </c>
      <c r="AB553" s="5">
        <v>36.0</v>
      </c>
      <c r="AC553" s="5" t="s">
        <v>579</v>
      </c>
      <c r="AD553" s="5" t="s">
        <v>108</v>
      </c>
      <c r="AE553" s="5" t="s">
        <v>108</v>
      </c>
      <c r="AF553" s="5" t="s">
        <v>108</v>
      </c>
      <c r="AG553" s="5" t="s">
        <v>108</v>
      </c>
      <c r="AH553" s="6">
        <f>12/60</f>
        <v>0.2</v>
      </c>
      <c r="AI553" s="15" t="s">
        <v>108</v>
      </c>
      <c r="AJ553" s="15" t="s">
        <v>108</v>
      </c>
      <c r="AK553" s="15" t="s">
        <v>108</v>
      </c>
      <c r="AL553" s="15" t="s">
        <v>108</v>
      </c>
      <c r="AM553" s="5">
        <v>1.0</v>
      </c>
      <c r="AN553" s="5">
        <v>6.0</v>
      </c>
      <c r="AO553" s="5" t="s">
        <v>108</v>
      </c>
      <c r="AP553" s="5" t="s">
        <v>108</v>
      </c>
      <c r="AQ553" s="5" t="s">
        <v>108</v>
      </c>
      <c r="AR553" s="5" t="s">
        <v>108</v>
      </c>
      <c r="AS553" s="5" t="s">
        <v>108</v>
      </c>
      <c r="AT553" s="5" t="s">
        <v>108</v>
      </c>
      <c r="AU553" s="5" t="s">
        <v>108</v>
      </c>
      <c r="AV553" s="5" t="s">
        <v>108</v>
      </c>
      <c r="AW553" s="5" t="s">
        <v>289</v>
      </c>
      <c r="AX553" s="5" t="s">
        <v>108</v>
      </c>
      <c r="AY553" s="5" t="s">
        <v>108</v>
      </c>
      <c r="AZ553" s="5" t="s">
        <v>108</v>
      </c>
      <c r="BA553" s="5" t="s">
        <v>108</v>
      </c>
      <c r="BB553" s="5" t="s">
        <v>108</v>
      </c>
      <c r="BC553" s="5" t="s">
        <v>108</v>
      </c>
      <c r="BD553" s="5" t="s">
        <v>108</v>
      </c>
      <c r="BE553" s="5" t="s">
        <v>108</v>
      </c>
      <c r="BF553" s="5" t="s">
        <v>108</v>
      </c>
      <c r="BG553" s="5" t="s">
        <v>108</v>
      </c>
      <c r="BH553" s="5" t="s">
        <v>108</v>
      </c>
      <c r="BI553" s="5" t="s">
        <v>108</v>
      </c>
      <c r="BJ553" s="5" t="s">
        <v>108</v>
      </c>
      <c r="BK553" s="5" t="s">
        <v>108</v>
      </c>
      <c r="BL553" s="5" t="s">
        <v>108</v>
      </c>
      <c r="BM553" s="5" t="s">
        <v>1483</v>
      </c>
      <c r="BN553" s="5" t="s">
        <v>121</v>
      </c>
      <c r="BO553" s="5" t="s">
        <v>108</v>
      </c>
      <c r="BP553" s="5" t="s">
        <v>108</v>
      </c>
      <c r="BQ553" s="5" t="s">
        <v>690</v>
      </c>
      <c r="BR553" s="5" t="s">
        <v>108</v>
      </c>
      <c r="BS553" s="5" t="s">
        <v>3014</v>
      </c>
      <c r="BT553" s="5" t="s">
        <v>108</v>
      </c>
      <c r="BU553" s="5" t="s">
        <v>4735</v>
      </c>
      <c r="BV553" s="5" t="s">
        <v>108</v>
      </c>
      <c r="BW553" s="5" t="s">
        <v>1528</v>
      </c>
      <c r="BX553" s="5" t="s">
        <v>122</v>
      </c>
      <c r="BY553" s="5" t="s">
        <v>108</v>
      </c>
      <c r="BZ553" s="5" t="s">
        <v>108</v>
      </c>
      <c r="CA553" s="5" t="s">
        <v>108</v>
      </c>
      <c r="CB553" s="5" t="s">
        <v>108</v>
      </c>
      <c r="CC553" s="5" t="s">
        <v>108</v>
      </c>
      <c r="CD553" s="5">
        <v>1.0</v>
      </c>
      <c r="CE553" s="5">
        <v>3.0</v>
      </c>
      <c r="CF553" s="5" t="s">
        <v>108</v>
      </c>
      <c r="CG553" s="5">
        <v>12.0</v>
      </c>
      <c r="CH553" s="5" t="s">
        <v>108</v>
      </c>
      <c r="CI553" s="5" t="s">
        <v>108</v>
      </c>
      <c r="CJ553" s="5" t="s">
        <v>108</v>
      </c>
      <c r="CK553" s="5" t="s">
        <v>108</v>
      </c>
      <c r="CL553" s="5" t="s">
        <v>108</v>
      </c>
      <c r="CM553" s="5" t="s">
        <v>108</v>
      </c>
      <c r="CN553" s="5" t="s">
        <v>108</v>
      </c>
      <c r="CO553" s="5" t="s">
        <v>121</v>
      </c>
      <c r="CP553" s="5" t="s">
        <v>108</v>
      </c>
      <c r="CQ553" s="5" t="s">
        <v>108</v>
      </c>
      <c r="CR553" s="5" t="s">
        <v>108</v>
      </c>
      <c r="CS553" s="5" t="s">
        <v>4736</v>
      </c>
      <c r="CT553" s="26" t="s">
        <v>4737</v>
      </c>
      <c r="CU553" s="5" t="s">
        <v>108</v>
      </c>
      <c r="CV553" s="5" t="s">
        <v>108</v>
      </c>
      <c r="CW553" s="5" t="s">
        <v>108</v>
      </c>
      <c r="CX553" s="5" t="s">
        <v>108</v>
      </c>
      <c r="CY553" s="13" t="s">
        <v>4738</v>
      </c>
      <c r="CZ553" s="6"/>
      <c r="DA553" s="6"/>
      <c r="DB553" s="6"/>
      <c r="DC553" s="6"/>
      <c r="DD553" s="6"/>
      <c r="DE553" s="6"/>
      <c r="DF553" s="6"/>
      <c r="DG553" s="6"/>
      <c r="DH553" s="6"/>
      <c r="DI553" s="6"/>
    </row>
    <row r="554">
      <c r="A554" s="5" t="s">
        <v>103</v>
      </c>
      <c r="B554" s="5" t="s">
        <v>4696</v>
      </c>
      <c r="C554" s="5" t="s">
        <v>4739</v>
      </c>
      <c r="D554" s="5">
        <v>6406.0</v>
      </c>
      <c r="E554" s="5" t="s">
        <v>390</v>
      </c>
      <c r="F554" s="5">
        <v>1995.0</v>
      </c>
      <c r="G554" s="5" t="s">
        <v>108</v>
      </c>
      <c r="H554" s="5" t="s">
        <v>108</v>
      </c>
      <c r="I554" s="5" t="s">
        <v>153</v>
      </c>
      <c r="J554" s="5" t="s">
        <v>127</v>
      </c>
      <c r="K554" s="5" t="s">
        <v>628</v>
      </c>
      <c r="L554" s="5" t="s">
        <v>108</v>
      </c>
      <c r="M554" s="5" t="s">
        <v>375</v>
      </c>
      <c r="N554" s="5">
        <v>2.0</v>
      </c>
      <c r="O554" s="26" t="s">
        <v>4740</v>
      </c>
      <c r="P554" s="5" t="s">
        <v>4741</v>
      </c>
      <c r="Q554" s="5" t="s">
        <v>4742</v>
      </c>
      <c r="R554" s="5" t="s">
        <v>4719</v>
      </c>
      <c r="S554" s="5" t="s">
        <v>4743</v>
      </c>
      <c r="T554" s="5">
        <v>43.550953</v>
      </c>
      <c r="U554" s="5">
        <v>-72.763043</v>
      </c>
      <c r="V554" s="6"/>
      <c r="W554" s="5">
        <v>1955.0</v>
      </c>
      <c r="X554" s="5">
        <v>2400.0</v>
      </c>
      <c r="Y554" s="5" t="s">
        <v>108</v>
      </c>
      <c r="Z554" s="5" t="s">
        <v>108</v>
      </c>
      <c r="AA554" s="5" t="s">
        <v>108</v>
      </c>
      <c r="AB554" s="5" t="s">
        <v>108</v>
      </c>
      <c r="AC554" s="5" t="s">
        <v>4744</v>
      </c>
      <c r="AD554" s="5" t="s">
        <v>522</v>
      </c>
      <c r="AE554" s="5" t="s">
        <v>108</v>
      </c>
      <c r="AF554" s="5" t="s">
        <v>108</v>
      </c>
      <c r="AG554" s="5" t="s">
        <v>108</v>
      </c>
      <c r="AH554" s="6">
        <f>60*3</f>
        <v>180</v>
      </c>
      <c r="AI554" s="28">
        <f>CONVERT(AJ554, "ft", "m")</f>
        <v>0.3048</v>
      </c>
      <c r="AJ554" s="22">
        <v>1.0</v>
      </c>
      <c r="AK554" s="24">
        <f>CONVERT(AJ554, "ft", "yd")</f>
        <v>0.3333333333</v>
      </c>
      <c r="AL554" s="5" t="s">
        <v>108</v>
      </c>
      <c r="AM554" s="5" t="s">
        <v>108</v>
      </c>
      <c r="AN554" s="5" t="s">
        <v>108</v>
      </c>
      <c r="AO554" s="5" t="s">
        <v>108</v>
      </c>
      <c r="AP554" s="5" t="s">
        <v>108</v>
      </c>
      <c r="AQ554" s="5" t="s">
        <v>108</v>
      </c>
      <c r="AR554" s="5" t="s">
        <v>108</v>
      </c>
      <c r="AS554" s="5" t="s">
        <v>108</v>
      </c>
      <c r="AT554" s="5" t="s">
        <v>108</v>
      </c>
      <c r="AU554" s="5" t="s">
        <v>108</v>
      </c>
      <c r="AV554" s="5" t="s">
        <v>108</v>
      </c>
      <c r="AW554" s="5" t="s">
        <v>108</v>
      </c>
      <c r="AX554" s="5" t="s">
        <v>108</v>
      </c>
      <c r="AY554" s="5" t="s">
        <v>108</v>
      </c>
      <c r="AZ554" s="5" t="s">
        <v>108</v>
      </c>
      <c r="BA554" s="5" t="s">
        <v>108</v>
      </c>
      <c r="BB554" s="5" t="s">
        <v>108</v>
      </c>
      <c r="BC554" s="5" t="s">
        <v>108</v>
      </c>
      <c r="BD554" s="5" t="s">
        <v>108</v>
      </c>
      <c r="BE554" s="5" t="s">
        <v>108</v>
      </c>
      <c r="BF554" s="5" t="s">
        <v>108</v>
      </c>
      <c r="BG554" s="5" t="s">
        <v>108</v>
      </c>
      <c r="BH554" s="5" t="s">
        <v>108</v>
      </c>
      <c r="BI554" s="5" t="s">
        <v>108</v>
      </c>
      <c r="BJ554" s="5" t="s">
        <v>108</v>
      </c>
      <c r="BK554" s="5" t="s">
        <v>108</v>
      </c>
      <c r="BL554" s="5" t="s">
        <v>108</v>
      </c>
      <c r="BM554" s="5" t="s">
        <v>108</v>
      </c>
      <c r="BN554" s="5" t="s">
        <v>108</v>
      </c>
      <c r="BO554" s="5" t="s">
        <v>108</v>
      </c>
      <c r="BP554" s="5" t="s">
        <v>108</v>
      </c>
      <c r="BQ554" s="5" t="s">
        <v>108</v>
      </c>
      <c r="BR554" s="5" t="s">
        <v>108</v>
      </c>
      <c r="BS554" s="5" t="s">
        <v>108</v>
      </c>
      <c r="BT554" s="5" t="s">
        <v>108</v>
      </c>
      <c r="BU554" s="5" t="s">
        <v>4745</v>
      </c>
      <c r="BV554" s="5" t="s">
        <v>108</v>
      </c>
      <c r="BW554" s="5" t="s">
        <v>108</v>
      </c>
      <c r="BX554" s="5" t="s">
        <v>108</v>
      </c>
      <c r="BY554" s="5" t="s">
        <v>108</v>
      </c>
      <c r="BZ554" s="5" t="s">
        <v>108</v>
      </c>
      <c r="CA554" s="5" t="s">
        <v>108</v>
      </c>
      <c r="CB554" s="5" t="s">
        <v>108</v>
      </c>
      <c r="CC554" s="5" t="s">
        <v>108</v>
      </c>
      <c r="CD554" s="5" t="s">
        <v>108</v>
      </c>
      <c r="CE554" s="5" t="s">
        <v>108</v>
      </c>
      <c r="CF554" s="5" t="s">
        <v>108</v>
      </c>
      <c r="CG554" s="5" t="s">
        <v>108</v>
      </c>
      <c r="CH554" s="5" t="s">
        <v>108</v>
      </c>
      <c r="CI554" s="5" t="s">
        <v>108</v>
      </c>
      <c r="CJ554" s="5" t="s">
        <v>108</v>
      </c>
      <c r="CK554" s="5" t="s">
        <v>108</v>
      </c>
      <c r="CL554" s="5" t="s">
        <v>108</v>
      </c>
      <c r="CM554" s="5" t="s">
        <v>108</v>
      </c>
      <c r="CN554" s="5" t="s">
        <v>108</v>
      </c>
      <c r="CO554" s="5" t="s">
        <v>108</v>
      </c>
      <c r="CP554" s="5" t="s">
        <v>108</v>
      </c>
      <c r="CQ554" s="5" t="s">
        <v>108</v>
      </c>
      <c r="CR554" s="5" t="s">
        <v>108</v>
      </c>
      <c r="CS554" s="5" t="s">
        <v>108</v>
      </c>
      <c r="CT554" s="26" t="s">
        <v>4746</v>
      </c>
      <c r="CU554" s="5" t="s">
        <v>121</v>
      </c>
      <c r="CV554" s="5" t="s">
        <v>108</v>
      </c>
      <c r="CW554" s="5" t="s">
        <v>108</v>
      </c>
      <c r="CX554" s="5" t="s">
        <v>108</v>
      </c>
      <c r="CY554" s="13" t="s">
        <v>4747</v>
      </c>
      <c r="CZ554" s="6"/>
      <c r="DA554" s="6"/>
      <c r="DB554" s="6"/>
      <c r="DC554" s="6"/>
      <c r="DD554" s="6"/>
      <c r="DE554" s="6"/>
      <c r="DF554" s="6"/>
      <c r="DG554" s="6"/>
      <c r="DH554" s="6"/>
      <c r="DI554" s="6"/>
    </row>
    <row r="555">
      <c r="A555" s="5" t="s">
        <v>103</v>
      </c>
      <c r="B555" s="5" t="s">
        <v>4696</v>
      </c>
      <c r="C555" s="5" t="s">
        <v>1274</v>
      </c>
      <c r="D555" s="5">
        <v>55476.0</v>
      </c>
      <c r="E555" s="5" t="s">
        <v>4748</v>
      </c>
      <c r="F555" s="5">
        <v>2015.0</v>
      </c>
      <c r="G555" s="5" t="s">
        <v>244</v>
      </c>
      <c r="H555" s="5" t="s">
        <v>108</v>
      </c>
      <c r="I555" s="5" t="s">
        <v>139</v>
      </c>
      <c r="J555" s="5" t="s">
        <v>127</v>
      </c>
      <c r="K555" s="5" t="s">
        <v>628</v>
      </c>
      <c r="L555" s="5" t="s">
        <v>202</v>
      </c>
      <c r="M555" s="5" t="s">
        <v>3516</v>
      </c>
      <c r="N555" s="5">
        <v>1.0</v>
      </c>
      <c r="O555" s="26" t="s">
        <v>4749</v>
      </c>
      <c r="P555" s="5" t="s">
        <v>4750</v>
      </c>
      <c r="Q555" s="5" t="s">
        <v>4751</v>
      </c>
      <c r="R555" s="5" t="s">
        <v>4752</v>
      </c>
      <c r="S555" s="5" t="s">
        <v>108</v>
      </c>
      <c r="T555" s="5" t="s">
        <v>108</v>
      </c>
      <c r="U555" s="5" t="s">
        <v>108</v>
      </c>
      <c r="V555" s="6"/>
      <c r="W555" s="5" t="s">
        <v>108</v>
      </c>
      <c r="X555" s="5">
        <v>530.0</v>
      </c>
      <c r="Y555" s="5" t="s">
        <v>108</v>
      </c>
      <c r="Z555" s="5" t="s">
        <v>170</v>
      </c>
      <c r="AA555" s="5" t="s">
        <v>108</v>
      </c>
      <c r="AB555" s="5" t="s">
        <v>108</v>
      </c>
      <c r="AC555" s="5" t="s">
        <v>4753</v>
      </c>
      <c r="AD555" s="5" t="s">
        <v>634</v>
      </c>
      <c r="AE555" s="5" t="s">
        <v>121</v>
      </c>
      <c r="AF555" s="5" t="s">
        <v>108</v>
      </c>
      <c r="AG555" s="5" t="s">
        <v>108</v>
      </c>
      <c r="AH555" s="5" t="s">
        <v>108</v>
      </c>
      <c r="AI555" s="5" t="s">
        <v>108</v>
      </c>
      <c r="AJ555" s="5" t="s">
        <v>108</v>
      </c>
      <c r="AK555" s="5" t="s">
        <v>108</v>
      </c>
      <c r="AL555" s="5" t="s">
        <v>108</v>
      </c>
      <c r="AM555" s="5" t="s">
        <v>108</v>
      </c>
      <c r="AN555" s="5" t="s">
        <v>108</v>
      </c>
      <c r="AO555" s="5" t="s">
        <v>108</v>
      </c>
      <c r="AP555" s="5" t="s">
        <v>108</v>
      </c>
      <c r="AQ555" s="5" t="s">
        <v>108</v>
      </c>
      <c r="AR555" s="5" t="s">
        <v>108</v>
      </c>
      <c r="AS555" s="5" t="s">
        <v>108</v>
      </c>
      <c r="AT555" s="5" t="s">
        <v>108</v>
      </c>
      <c r="AU555" s="5" t="s">
        <v>108</v>
      </c>
      <c r="AV555" s="5" t="s">
        <v>108</v>
      </c>
      <c r="AW555" s="5" t="s">
        <v>108</v>
      </c>
      <c r="AX555" s="5" t="s">
        <v>108</v>
      </c>
      <c r="AY555" s="5" t="s">
        <v>108</v>
      </c>
      <c r="AZ555" s="5" t="s">
        <v>108</v>
      </c>
      <c r="BA555" s="5" t="s">
        <v>108</v>
      </c>
      <c r="BB555" s="5" t="s">
        <v>108</v>
      </c>
      <c r="BC555" s="5" t="s">
        <v>108</v>
      </c>
      <c r="BD555" s="5" t="s">
        <v>108</v>
      </c>
      <c r="BE555" s="5" t="s">
        <v>108</v>
      </c>
      <c r="BF555" s="5" t="s">
        <v>108</v>
      </c>
      <c r="BG555" s="5" t="s">
        <v>108</v>
      </c>
      <c r="BH555" s="5" t="s">
        <v>108</v>
      </c>
      <c r="BI555" s="5" t="s">
        <v>108</v>
      </c>
      <c r="BJ555" s="5" t="s">
        <v>108</v>
      </c>
      <c r="BK555" s="5" t="s">
        <v>108</v>
      </c>
      <c r="BL555" s="5" t="s">
        <v>108</v>
      </c>
      <c r="BM555" s="5" t="s">
        <v>108</v>
      </c>
      <c r="BN555" s="5" t="s">
        <v>108</v>
      </c>
      <c r="BO555" s="5" t="s">
        <v>108</v>
      </c>
      <c r="BP555" s="5" t="s">
        <v>108</v>
      </c>
      <c r="BQ555" s="5" t="s">
        <v>108</v>
      </c>
      <c r="BR555" s="5" t="s">
        <v>108</v>
      </c>
      <c r="BS555" s="5" t="s">
        <v>108</v>
      </c>
      <c r="BT555" s="5" t="s">
        <v>108</v>
      </c>
      <c r="BU555" s="5" t="s">
        <v>4754</v>
      </c>
      <c r="BV555" s="5" t="s">
        <v>108</v>
      </c>
      <c r="BW555" s="5" t="s">
        <v>1228</v>
      </c>
      <c r="BX555" s="5" t="s">
        <v>108</v>
      </c>
      <c r="BY555" s="5" t="s">
        <v>108</v>
      </c>
      <c r="BZ555" s="5" t="s">
        <v>108</v>
      </c>
      <c r="CA555" s="5" t="s">
        <v>1577</v>
      </c>
      <c r="CB555" s="5" t="s">
        <v>121</v>
      </c>
      <c r="CC555" s="5" t="s">
        <v>108</v>
      </c>
      <c r="CD555" s="5" t="s">
        <v>108</v>
      </c>
      <c r="CE555" s="5" t="s">
        <v>108</v>
      </c>
      <c r="CF555" s="5" t="s">
        <v>108</v>
      </c>
      <c r="CG555" s="5" t="s">
        <v>108</v>
      </c>
      <c r="CH555" s="5" t="s">
        <v>108</v>
      </c>
      <c r="CI555" s="5" t="s">
        <v>108</v>
      </c>
      <c r="CJ555" s="5" t="s">
        <v>108</v>
      </c>
      <c r="CK555" s="5" t="s">
        <v>108</v>
      </c>
      <c r="CL555" s="5" t="s">
        <v>108</v>
      </c>
      <c r="CM555" s="5" t="s">
        <v>108</v>
      </c>
      <c r="CN555" s="5" t="s">
        <v>108</v>
      </c>
      <c r="CO555" s="5" t="s">
        <v>108</v>
      </c>
      <c r="CP555" s="5" t="s">
        <v>108</v>
      </c>
      <c r="CQ555" s="5" t="s">
        <v>108</v>
      </c>
      <c r="CR555" s="5" t="s">
        <v>108</v>
      </c>
      <c r="CS555" s="5" t="s">
        <v>108</v>
      </c>
      <c r="CT555" s="5" t="s">
        <v>108</v>
      </c>
      <c r="CU555" s="5" t="s">
        <v>108</v>
      </c>
      <c r="CV555" s="5" t="s">
        <v>108</v>
      </c>
      <c r="CW555" s="5" t="s">
        <v>108</v>
      </c>
      <c r="CX555" s="5" t="s">
        <v>108</v>
      </c>
      <c r="CY555" s="13" t="s">
        <v>4755</v>
      </c>
      <c r="CZ555" s="6"/>
      <c r="DA555" s="6"/>
      <c r="DB555" s="6"/>
      <c r="DC555" s="6"/>
      <c r="DD555" s="6"/>
      <c r="DE555" s="6"/>
      <c r="DF555" s="6"/>
      <c r="DG555" s="6"/>
      <c r="DH555" s="6"/>
      <c r="DI555" s="6"/>
    </row>
    <row r="556">
      <c r="A556" s="5" t="s">
        <v>103</v>
      </c>
      <c r="B556" s="5" t="s">
        <v>4696</v>
      </c>
      <c r="C556" s="5" t="s">
        <v>4756</v>
      </c>
      <c r="D556" s="5">
        <v>49993.0</v>
      </c>
      <c r="E556" s="5" t="s">
        <v>4748</v>
      </c>
      <c r="F556" s="5">
        <v>2015.0</v>
      </c>
      <c r="G556" s="5" t="s">
        <v>497</v>
      </c>
      <c r="H556" s="5">
        <v>17.0</v>
      </c>
      <c r="I556" s="5" t="s">
        <v>139</v>
      </c>
      <c r="J556" s="5" t="s">
        <v>127</v>
      </c>
      <c r="K556" s="5" t="s">
        <v>111</v>
      </c>
      <c r="L556" s="5" t="s">
        <v>108</v>
      </c>
      <c r="M556" s="5" t="s">
        <v>218</v>
      </c>
      <c r="N556" s="5">
        <v>2.0</v>
      </c>
      <c r="O556" s="5" t="s">
        <v>4757</v>
      </c>
      <c r="P556" s="5" t="s">
        <v>4758</v>
      </c>
      <c r="Q556" s="5" t="s">
        <v>4759</v>
      </c>
      <c r="R556" s="5" t="s">
        <v>4760</v>
      </c>
      <c r="S556" s="5" t="s">
        <v>108</v>
      </c>
      <c r="T556" s="5">
        <v>42.860538</v>
      </c>
      <c r="U556" s="5">
        <v>-72.605591</v>
      </c>
      <c r="V556" s="6"/>
      <c r="W556" s="5">
        <v>470.0</v>
      </c>
      <c r="X556" s="5">
        <v>530.0</v>
      </c>
      <c r="Y556" s="5" t="s">
        <v>108</v>
      </c>
      <c r="Z556" s="5" t="s">
        <v>820</v>
      </c>
      <c r="AA556" s="5" t="s">
        <v>159</v>
      </c>
      <c r="AB556" s="5">
        <v>18.0</v>
      </c>
      <c r="AC556" s="5" t="s">
        <v>1560</v>
      </c>
      <c r="AD556" s="5" t="s">
        <v>108</v>
      </c>
      <c r="AE556" s="5" t="s">
        <v>108</v>
      </c>
      <c r="AF556" s="5" t="s">
        <v>108</v>
      </c>
      <c r="AG556" s="5" t="s">
        <v>108</v>
      </c>
      <c r="AH556" s="5" t="s">
        <v>108</v>
      </c>
      <c r="AI556" s="5" t="s">
        <v>108</v>
      </c>
      <c r="AJ556" s="5" t="s">
        <v>108</v>
      </c>
      <c r="AK556" s="5" t="s">
        <v>108</v>
      </c>
      <c r="AL556" s="5" t="s">
        <v>108</v>
      </c>
      <c r="AM556" s="5">
        <v>1.0</v>
      </c>
      <c r="AN556" s="5">
        <v>3.5</v>
      </c>
      <c r="AO556" s="5" t="s">
        <v>108</v>
      </c>
      <c r="AP556" s="5" t="s">
        <v>108</v>
      </c>
      <c r="AQ556" s="5" t="s">
        <v>108</v>
      </c>
      <c r="AR556" s="5" t="s">
        <v>108</v>
      </c>
      <c r="AS556" s="5" t="s">
        <v>108</v>
      </c>
      <c r="AT556" s="5" t="s">
        <v>108</v>
      </c>
      <c r="AU556" s="5" t="s">
        <v>108</v>
      </c>
      <c r="AV556" s="5" t="s">
        <v>108</v>
      </c>
      <c r="AW556" s="5" t="s">
        <v>119</v>
      </c>
      <c r="AX556" s="5" t="s">
        <v>289</v>
      </c>
      <c r="AY556" s="5" t="s">
        <v>108</v>
      </c>
      <c r="AZ556" s="5">
        <v>10.0</v>
      </c>
      <c r="BA556" s="5" t="s">
        <v>108</v>
      </c>
      <c r="BB556" s="5" t="s">
        <v>108</v>
      </c>
      <c r="BC556" s="5" t="s">
        <v>108</v>
      </c>
      <c r="BD556" s="5" t="s">
        <v>108</v>
      </c>
      <c r="BE556" s="5" t="s">
        <v>108</v>
      </c>
      <c r="BF556" s="5" t="s">
        <v>108</v>
      </c>
      <c r="BG556" s="5" t="s">
        <v>108</v>
      </c>
      <c r="BH556" s="5" t="s">
        <v>108</v>
      </c>
      <c r="BI556" s="5" t="s">
        <v>108</v>
      </c>
      <c r="BJ556" s="5" t="s">
        <v>108</v>
      </c>
      <c r="BK556" s="5" t="s">
        <v>108</v>
      </c>
      <c r="BL556" s="5" t="s">
        <v>108</v>
      </c>
      <c r="BM556" s="5" t="s">
        <v>108</v>
      </c>
      <c r="BN556" s="5" t="s">
        <v>108</v>
      </c>
      <c r="BO556" s="5" t="s">
        <v>108</v>
      </c>
      <c r="BP556" s="5" t="s">
        <v>108</v>
      </c>
      <c r="BQ556" s="5" t="s">
        <v>108</v>
      </c>
      <c r="BR556" s="5" t="s">
        <v>108</v>
      </c>
      <c r="BS556" s="5" t="s">
        <v>994</v>
      </c>
      <c r="BT556" s="5" t="s">
        <v>108</v>
      </c>
      <c r="BU556" s="5" t="s">
        <v>218</v>
      </c>
      <c r="BV556" s="5" t="s">
        <v>108</v>
      </c>
      <c r="BW556" s="5" t="s">
        <v>4761</v>
      </c>
      <c r="BX556" s="5" t="s">
        <v>122</v>
      </c>
      <c r="BY556" s="5" t="s">
        <v>351</v>
      </c>
      <c r="BZ556" s="5" t="s">
        <v>108</v>
      </c>
      <c r="CA556" s="5" t="s">
        <v>108</v>
      </c>
      <c r="CB556" s="5" t="s">
        <v>108</v>
      </c>
      <c r="CC556" s="5" t="s">
        <v>108</v>
      </c>
      <c r="CD556" s="5" t="s">
        <v>108</v>
      </c>
      <c r="CE556" s="5" t="s">
        <v>108</v>
      </c>
      <c r="CF556" s="5" t="s">
        <v>108</v>
      </c>
      <c r="CG556" s="5" t="s">
        <v>108</v>
      </c>
      <c r="CH556" s="5" t="s">
        <v>108</v>
      </c>
      <c r="CI556" s="5" t="s">
        <v>108</v>
      </c>
      <c r="CJ556" s="5" t="s">
        <v>108</v>
      </c>
      <c r="CK556" s="5" t="s">
        <v>108</v>
      </c>
      <c r="CL556" s="5" t="s">
        <v>108</v>
      </c>
      <c r="CM556" s="5" t="s">
        <v>108</v>
      </c>
      <c r="CN556" s="5" t="s">
        <v>108</v>
      </c>
      <c r="CO556" s="5" t="s">
        <v>108</v>
      </c>
      <c r="CP556" s="5" t="s">
        <v>108</v>
      </c>
      <c r="CQ556" s="5" t="s">
        <v>108</v>
      </c>
      <c r="CR556" s="5" t="s">
        <v>108</v>
      </c>
      <c r="CS556" s="5" t="s">
        <v>108</v>
      </c>
      <c r="CT556" s="26" t="s">
        <v>4762</v>
      </c>
      <c r="CU556" s="5" t="s">
        <v>121</v>
      </c>
      <c r="CV556" s="5" t="s">
        <v>108</v>
      </c>
      <c r="CW556" s="5" t="s">
        <v>108</v>
      </c>
      <c r="CX556" s="5" t="s">
        <v>108</v>
      </c>
      <c r="CY556" s="13" t="s">
        <v>4763</v>
      </c>
      <c r="CZ556" s="6"/>
      <c r="DA556" s="6"/>
      <c r="DB556" s="6"/>
      <c r="DC556" s="6"/>
      <c r="DD556" s="6"/>
      <c r="DE556" s="6"/>
      <c r="DF556" s="6"/>
      <c r="DG556" s="6"/>
      <c r="DH556" s="6"/>
      <c r="DI556" s="6"/>
    </row>
    <row r="557">
      <c r="A557" s="5" t="s">
        <v>103</v>
      </c>
      <c r="B557" s="5" t="s">
        <v>4696</v>
      </c>
      <c r="C557" s="5" t="s">
        <v>3542</v>
      </c>
      <c r="D557" s="5">
        <v>13285.0</v>
      </c>
      <c r="E557" s="5" t="s">
        <v>108</v>
      </c>
      <c r="F557" s="5">
        <v>2005.0</v>
      </c>
      <c r="G557" s="5" t="s">
        <v>497</v>
      </c>
      <c r="H557" s="5">
        <v>8.0</v>
      </c>
      <c r="I557" s="5" t="s">
        <v>139</v>
      </c>
      <c r="J557" s="5" t="s">
        <v>110</v>
      </c>
      <c r="K557" s="5" t="s">
        <v>111</v>
      </c>
      <c r="L557" s="5" t="s">
        <v>108</v>
      </c>
      <c r="M557" s="5" t="s">
        <v>218</v>
      </c>
      <c r="N557" s="5">
        <v>2.0</v>
      </c>
      <c r="O557" s="26" t="s">
        <v>4764</v>
      </c>
      <c r="P557" s="5" t="s">
        <v>4765</v>
      </c>
      <c r="Q557" s="5" t="s">
        <v>4766</v>
      </c>
      <c r="R557" s="5" t="s">
        <v>4767</v>
      </c>
      <c r="S557" s="5" t="s">
        <v>108</v>
      </c>
      <c r="T557" s="5" t="s">
        <v>108</v>
      </c>
      <c r="U557" s="5" t="s">
        <v>108</v>
      </c>
      <c r="V557" s="6"/>
      <c r="W557" s="5" t="s">
        <v>108</v>
      </c>
      <c r="X557" s="5">
        <v>2207.0</v>
      </c>
      <c r="Y557" s="5" t="s">
        <v>108</v>
      </c>
      <c r="Z557" s="5" t="s">
        <v>170</v>
      </c>
      <c r="AA557" s="5" t="s">
        <v>159</v>
      </c>
      <c r="AB557" s="5">
        <v>26.0</v>
      </c>
      <c r="AC557" s="5" t="s">
        <v>1560</v>
      </c>
      <c r="AD557" s="5" t="s">
        <v>108</v>
      </c>
      <c r="AE557" s="5" t="s">
        <v>108</v>
      </c>
      <c r="AF557" s="5" t="s">
        <v>108</v>
      </c>
      <c r="AG557" s="5" t="s">
        <v>108</v>
      </c>
      <c r="AH557" s="5" t="s">
        <v>108</v>
      </c>
      <c r="AI557" s="28">
        <f t="shared" ref="AI557:AI560" si="148">CONVERT(AJ557, "ft", "m")</f>
        <v>15.24</v>
      </c>
      <c r="AJ557" s="22">
        <v>50.0</v>
      </c>
      <c r="AK557" s="24">
        <f t="shared" ref="AK557:AK560" si="149">CONVERT(AJ557, "ft", "yd")</f>
        <v>16.66666667</v>
      </c>
      <c r="AL557" s="5" t="s">
        <v>108</v>
      </c>
      <c r="AM557" s="5">
        <v>1.0</v>
      </c>
      <c r="AN557" s="5">
        <v>8.0</v>
      </c>
      <c r="AO557" s="5" t="s">
        <v>108</v>
      </c>
      <c r="AP557" s="5" t="s">
        <v>108</v>
      </c>
      <c r="AQ557" s="5" t="s">
        <v>108</v>
      </c>
      <c r="AR557" s="5" t="s">
        <v>108</v>
      </c>
      <c r="AS557" s="5" t="s">
        <v>108</v>
      </c>
      <c r="AT557" s="5" t="s">
        <v>108</v>
      </c>
      <c r="AU557" s="5" t="s">
        <v>108</v>
      </c>
      <c r="AV557" s="5" t="s">
        <v>108</v>
      </c>
      <c r="AW557" s="5" t="s">
        <v>173</v>
      </c>
      <c r="AX557" s="5" t="s">
        <v>108</v>
      </c>
      <c r="AY557" s="5" t="s">
        <v>108</v>
      </c>
      <c r="AZ557" s="5" t="s">
        <v>108</v>
      </c>
      <c r="BA557" s="5" t="s">
        <v>108</v>
      </c>
      <c r="BB557" s="5" t="s">
        <v>108</v>
      </c>
      <c r="BC557" s="5" t="s">
        <v>108</v>
      </c>
      <c r="BD557" s="5" t="s">
        <v>108</v>
      </c>
      <c r="BE557" s="5" t="s">
        <v>108</v>
      </c>
      <c r="BF557" s="5" t="s">
        <v>108</v>
      </c>
      <c r="BG557" s="5" t="s">
        <v>108</v>
      </c>
      <c r="BH557" s="5" t="s">
        <v>108</v>
      </c>
      <c r="BI557" s="5" t="s">
        <v>108</v>
      </c>
      <c r="BJ557" s="5" t="s">
        <v>108</v>
      </c>
      <c r="BK557" s="5" t="s">
        <v>108</v>
      </c>
      <c r="BL557" s="5" t="s">
        <v>108</v>
      </c>
      <c r="BM557" s="5" t="s">
        <v>659</v>
      </c>
      <c r="BN557" s="5" t="s">
        <v>108</v>
      </c>
      <c r="BO557" s="5" t="s">
        <v>108</v>
      </c>
      <c r="BP557" s="5" t="s">
        <v>108</v>
      </c>
      <c r="BQ557" s="5" t="s">
        <v>108</v>
      </c>
      <c r="BR557" s="5" t="s">
        <v>108</v>
      </c>
      <c r="BS557" s="5" t="s">
        <v>4768</v>
      </c>
      <c r="BT557" s="5" t="s">
        <v>108</v>
      </c>
      <c r="BU557" s="5" t="s">
        <v>4769</v>
      </c>
      <c r="BV557" s="5" t="s">
        <v>108</v>
      </c>
      <c r="BW557" s="5" t="s">
        <v>108</v>
      </c>
      <c r="BX557" s="5" t="s">
        <v>122</v>
      </c>
      <c r="BY557" s="5" t="s">
        <v>108</v>
      </c>
      <c r="BZ557" s="5" t="s">
        <v>121</v>
      </c>
      <c r="CA557" s="5" t="s">
        <v>108</v>
      </c>
      <c r="CB557" s="5" t="s">
        <v>108</v>
      </c>
      <c r="CC557" s="5" t="s">
        <v>108</v>
      </c>
      <c r="CD557" s="5" t="s">
        <v>108</v>
      </c>
      <c r="CE557" s="5" t="s">
        <v>108</v>
      </c>
      <c r="CF557" s="5" t="s">
        <v>108</v>
      </c>
      <c r="CG557" s="5" t="s">
        <v>108</v>
      </c>
      <c r="CH557" s="5" t="s">
        <v>108</v>
      </c>
      <c r="CI557" s="5" t="s">
        <v>108</v>
      </c>
      <c r="CJ557" s="5" t="s">
        <v>108</v>
      </c>
      <c r="CK557" s="5" t="s">
        <v>108</v>
      </c>
      <c r="CL557" s="5" t="s">
        <v>108</v>
      </c>
      <c r="CM557" s="5" t="s">
        <v>108</v>
      </c>
      <c r="CN557" s="5" t="s">
        <v>108</v>
      </c>
      <c r="CO557" s="5" t="s">
        <v>108</v>
      </c>
      <c r="CP557" s="5" t="s">
        <v>108</v>
      </c>
      <c r="CQ557" s="5" t="s">
        <v>108</v>
      </c>
      <c r="CR557" s="5" t="s">
        <v>108</v>
      </c>
      <c r="CS557" s="5" t="s">
        <v>4770</v>
      </c>
      <c r="CT557" s="26" t="s">
        <v>4771</v>
      </c>
      <c r="CU557" s="5" t="s">
        <v>108</v>
      </c>
      <c r="CV557" s="5" t="s">
        <v>108</v>
      </c>
      <c r="CW557" s="5" t="s">
        <v>108</v>
      </c>
      <c r="CX557" s="5" t="s">
        <v>108</v>
      </c>
      <c r="CY557" s="13" t="s">
        <v>4772</v>
      </c>
      <c r="CZ557" s="6"/>
      <c r="DA557" s="6"/>
      <c r="DB557" s="6"/>
      <c r="DC557" s="6"/>
      <c r="DD557" s="6"/>
      <c r="DE557" s="6"/>
      <c r="DF557" s="6"/>
      <c r="DG557" s="6"/>
      <c r="DH557" s="6"/>
      <c r="DI557" s="6"/>
    </row>
    <row r="558">
      <c r="A558" s="5" t="s">
        <v>103</v>
      </c>
      <c r="B558" s="5" t="s">
        <v>4696</v>
      </c>
      <c r="C558" s="5" t="s">
        <v>3542</v>
      </c>
      <c r="D558" s="5">
        <v>49902.0</v>
      </c>
      <c r="E558" s="5" t="s">
        <v>4519</v>
      </c>
      <c r="F558" s="5">
        <v>2015.0</v>
      </c>
      <c r="G558" s="5" t="s">
        <v>216</v>
      </c>
      <c r="H558" s="5">
        <v>24.0</v>
      </c>
      <c r="I558" s="5" t="s">
        <v>217</v>
      </c>
      <c r="J558" s="5" t="s">
        <v>127</v>
      </c>
      <c r="K558" s="5" t="s">
        <v>2038</v>
      </c>
      <c r="L558" s="5" t="s">
        <v>108</v>
      </c>
      <c r="M558" s="5" t="s">
        <v>2038</v>
      </c>
      <c r="N558" s="5">
        <v>1.0</v>
      </c>
      <c r="O558" s="26" t="s">
        <v>4773</v>
      </c>
      <c r="P558" s="5" t="s">
        <v>4774</v>
      </c>
      <c r="Q558" s="5" t="s">
        <v>3542</v>
      </c>
      <c r="R558" s="5" t="s">
        <v>4775</v>
      </c>
      <c r="S558" s="5" t="s">
        <v>4776</v>
      </c>
      <c r="T558" s="5" t="s">
        <v>108</v>
      </c>
      <c r="U558" s="5" t="s">
        <v>108</v>
      </c>
      <c r="V558" s="6"/>
      <c r="W558" s="5" t="s">
        <v>108</v>
      </c>
      <c r="X558" s="5">
        <v>1130.0</v>
      </c>
      <c r="Y558" s="5" t="s">
        <v>108</v>
      </c>
      <c r="Z558" s="5" t="s">
        <v>108</v>
      </c>
      <c r="AA558" s="5" t="s">
        <v>159</v>
      </c>
      <c r="AB558" s="5">
        <v>38.0</v>
      </c>
      <c r="AC558" s="5" t="s">
        <v>4777</v>
      </c>
      <c r="AD558" s="5" t="s">
        <v>108</v>
      </c>
      <c r="AE558" s="5" t="s">
        <v>108</v>
      </c>
      <c r="AF558" s="5" t="s">
        <v>108</v>
      </c>
      <c r="AG558" s="5" t="s">
        <v>108</v>
      </c>
      <c r="AH558" s="5" t="s">
        <v>108</v>
      </c>
      <c r="AI558" s="28">
        <f t="shared" si="148"/>
        <v>0.3048</v>
      </c>
      <c r="AJ558" s="22">
        <v>1.0</v>
      </c>
      <c r="AK558" s="24">
        <f t="shared" si="149"/>
        <v>0.3333333333</v>
      </c>
      <c r="AL558" s="5" t="s">
        <v>108</v>
      </c>
      <c r="AM558" s="5">
        <v>2.0</v>
      </c>
      <c r="AN558" s="5" t="s">
        <v>108</v>
      </c>
      <c r="AO558" s="5" t="s">
        <v>108</v>
      </c>
      <c r="AP558" s="5" t="s">
        <v>108</v>
      </c>
      <c r="AQ558" s="5" t="s">
        <v>108</v>
      </c>
      <c r="AR558" s="5" t="s">
        <v>108</v>
      </c>
      <c r="AS558" s="5" t="s">
        <v>108</v>
      </c>
      <c r="AT558" s="5" t="s">
        <v>108</v>
      </c>
      <c r="AU558" s="5" t="s">
        <v>108</v>
      </c>
      <c r="AV558" s="5" t="s">
        <v>108</v>
      </c>
      <c r="AW558" s="5" t="s">
        <v>108</v>
      </c>
      <c r="AX558" s="5" t="s">
        <v>108</v>
      </c>
      <c r="AY558" s="5" t="s">
        <v>108</v>
      </c>
      <c r="AZ558" s="5" t="s">
        <v>108</v>
      </c>
      <c r="BA558" s="5" t="s">
        <v>108</v>
      </c>
      <c r="BB558" s="5" t="s">
        <v>108</v>
      </c>
      <c r="BC558" s="5" t="s">
        <v>108</v>
      </c>
      <c r="BD558" s="5" t="s">
        <v>108</v>
      </c>
      <c r="BE558" s="5" t="s">
        <v>108</v>
      </c>
      <c r="BF558" s="5" t="s">
        <v>108</v>
      </c>
      <c r="BG558" s="5" t="s">
        <v>108</v>
      </c>
      <c r="BH558" s="5" t="s">
        <v>108</v>
      </c>
      <c r="BI558" s="5" t="s">
        <v>108</v>
      </c>
      <c r="BJ558" s="5" t="s">
        <v>108</v>
      </c>
      <c r="BK558" s="5" t="s">
        <v>108</v>
      </c>
      <c r="BL558" s="5" t="s">
        <v>108</v>
      </c>
      <c r="BM558" s="5" t="s">
        <v>108</v>
      </c>
      <c r="BN558" s="5" t="s">
        <v>108</v>
      </c>
      <c r="BO558" s="5" t="s">
        <v>108</v>
      </c>
      <c r="BP558" s="5" t="s">
        <v>108</v>
      </c>
      <c r="BQ558" s="5" t="s">
        <v>108</v>
      </c>
      <c r="BR558" s="5" t="s">
        <v>108</v>
      </c>
      <c r="BS558" s="5" t="s">
        <v>108</v>
      </c>
      <c r="BT558" s="5" t="s">
        <v>108</v>
      </c>
      <c r="BU558" s="5" t="s">
        <v>4778</v>
      </c>
      <c r="BV558" s="5" t="s">
        <v>108</v>
      </c>
      <c r="BW558" s="5" t="s">
        <v>108</v>
      </c>
      <c r="BX558" s="5" t="s">
        <v>122</v>
      </c>
      <c r="BY558" s="5" t="s">
        <v>108</v>
      </c>
      <c r="BZ558" s="5" t="s">
        <v>108</v>
      </c>
      <c r="CA558" s="5" t="s">
        <v>108</v>
      </c>
      <c r="CB558" s="5" t="s">
        <v>108</v>
      </c>
      <c r="CC558" s="5" t="s">
        <v>108</v>
      </c>
      <c r="CD558" s="5">
        <v>2.0</v>
      </c>
      <c r="CE558" s="5">
        <v>4.0</v>
      </c>
      <c r="CF558" s="5" t="s">
        <v>108</v>
      </c>
      <c r="CG558" s="5">
        <v>15.0</v>
      </c>
      <c r="CH558" s="5" t="s">
        <v>108</v>
      </c>
      <c r="CI558" s="5" t="s">
        <v>108</v>
      </c>
      <c r="CJ558" s="5">
        <v>3.0</v>
      </c>
      <c r="CK558" s="5">
        <v>10.0</v>
      </c>
      <c r="CL558" s="5" t="s">
        <v>108</v>
      </c>
      <c r="CM558" s="5" t="s">
        <v>108</v>
      </c>
      <c r="CN558" s="5" t="s">
        <v>108</v>
      </c>
      <c r="CO558" s="5" t="s">
        <v>108</v>
      </c>
      <c r="CP558" s="5" t="s">
        <v>108</v>
      </c>
      <c r="CQ558" s="5" t="s">
        <v>108</v>
      </c>
      <c r="CR558" s="5" t="s">
        <v>108</v>
      </c>
      <c r="CS558" s="5" t="s">
        <v>4779</v>
      </c>
      <c r="CT558" s="26" t="s">
        <v>4780</v>
      </c>
      <c r="CU558" s="5" t="s">
        <v>108</v>
      </c>
      <c r="CV558" s="5" t="s">
        <v>108</v>
      </c>
      <c r="CW558" s="5" t="s">
        <v>108</v>
      </c>
      <c r="CX558" s="5" t="s">
        <v>108</v>
      </c>
      <c r="CY558" s="13" t="s">
        <v>4781</v>
      </c>
      <c r="CZ558" s="6"/>
      <c r="DA558" s="6"/>
      <c r="DB558" s="6"/>
      <c r="DC558" s="6"/>
      <c r="DD558" s="6"/>
      <c r="DE558" s="6"/>
      <c r="DF558" s="6"/>
      <c r="DG558" s="6"/>
      <c r="DH558" s="6"/>
      <c r="DI558" s="6"/>
    </row>
    <row r="559">
      <c r="A559" s="6"/>
      <c r="B559" s="6"/>
      <c r="C559" s="6"/>
      <c r="D559" s="6"/>
      <c r="E559" s="6"/>
      <c r="F559" s="6"/>
      <c r="G559" s="6"/>
      <c r="H559" s="6"/>
      <c r="I559" s="6"/>
      <c r="J559" s="6"/>
      <c r="K559" s="6"/>
      <c r="L559" s="6"/>
      <c r="M559" s="6"/>
      <c r="N559" s="6"/>
      <c r="O559" s="26"/>
      <c r="P559" s="6"/>
      <c r="Q559" s="6"/>
      <c r="R559" s="6"/>
      <c r="S559" s="6"/>
      <c r="T559" s="6"/>
      <c r="U559" s="6"/>
      <c r="V559" s="6"/>
      <c r="W559" s="6"/>
      <c r="X559" s="6"/>
      <c r="Y559" s="6"/>
      <c r="Z559" s="6"/>
      <c r="AA559" s="6"/>
      <c r="AB559" s="6"/>
      <c r="AC559" s="6"/>
      <c r="AD559" s="6"/>
      <c r="AE559" s="6"/>
      <c r="AF559" s="6"/>
      <c r="AG559" s="6"/>
      <c r="AH559" s="6"/>
      <c r="AI559" s="28">
        <f t="shared" si="148"/>
        <v>0.3048</v>
      </c>
      <c r="AJ559" s="22">
        <v>1.0</v>
      </c>
      <c r="AK559" s="24">
        <f t="shared" si="149"/>
        <v>0.3333333333</v>
      </c>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5"/>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row>
    <row r="560">
      <c r="A560" s="5" t="s">
        <v>103</v>
      </c>
      <c r="B560" s="5" t="s">
        <v>4782</v>
      </c>
      <c r="C560" s="5" t="s">
        <v>4783</v>
      </c>
      <c r="D560" s="5">
        <v>25012.0</v>
      </c>
      <c r="E560" s="5" t="s">
        <v>4784</v>
      </c>
      <c r="F560" s="5">
        <v>1957.0</v>
      </c>
      <c r="G560" s="5" t="s">
        <v>108</v>
      </c>
      <c r="H560" s="5" t="s">
        <v>108</v>
      </c>
      <c r="I560" s="5" t="s">
        <v>108</v>
      </c>
      <c r="J560" s="5" t="s">
        <v>110</v>
      </c>
      <c r="K560" s="5" t="s">
        <v>111</v>
      </c>
      <c r="L560" s="5" t="s">
        <v>202</v>
      </c>
      <c r="M560" s="5" t="s">
        <v>140</v>
      </c>
      <c r="N560" s="5">
        <v>2.0</v>
      </c>
      <c r="O560" s="26" t="s">
        <v>4785</v>
      </c>
      <c r="P560" s="5" t="s">
        <v>108</v>
      </c>
      <c r="Q560" s="5" t="s">
        <v>4786</v>
      </c>
      <c r="R560" s="5" t="s">
        <v>108</v>
      </c>
      <c r="S560" s="5" t="s">
        <v>108</v>
      </c>
      <c r="T560" s="5" t="s">
        <v>108</v>
      </c>
      <c r="U560" s="5" t="s">
        <v>108</v>
      </c>
      <c r="V560" s="6"/>
      <c r="W560" s="5" t="s">
        <v>108</v>
      </c>
      <c r="X560" s="5">
        <v>1930.0</v>
      </c>
      <c r="Y560" s="5" t="s">
        <v>108</v>
      </c>
      <c r="Z560" s="5" t="s">
        <v>170</v>
      </c>
      <c r="AA560" s="5" t="s">
        <v>108</v>
      </c>
      <c r="AB560" s="5" t="s">
        <v>108</v>
      </c>
      <c r="AC560" s="5" t="s">
        <v>4787</v>
      </c>
      <c r="AD560" s="5" t="s">
        <v>108</v>
      </c>
      <c r="AE560" s="5" t="s">
        <v>108</v>
      </c>
      <c r="AF560" s="5" t="s">
        <v>108</v>
      </c>
      <c r="AG560" s="5" t="s">
        <v>108</v>
      </c>
      <c r="AH560" s="5" t="s">
        <v>108</v>
      </c>
      <c r="AI560" s="28">
        <f t="shared" si="148"/>
        <v>4.572</v>
      </c>
      <c r="AJ560" s="22">
        <v>15.0</v>
      </c>
      <c r="AK560" s="24">
        <f t="shared" si="149"/>
        <v>5</v>
      </c>
      <c r="AL560" s="5" t="s">
        <v>108</v>
      </c>
      <c r="AM560" s="5">
        <v>1.0</v>
      </c>
      <c r="AN560" s="5" t="s">
        <v>108</v>
      </c>
      <c r="AO560" s="5" t="s">
        <v>108</v>
      </c>
      <c r="AP560" s="5" t="s">
        <v>108</v>
      </c>
      <c r="AQ560" s="5" t="s">
        <v>108</v>
      </c>
      <c r="AR560" s="5" t="s">
        <v>108</v>
      </c>
      <c r="AS560" s="5" t="s">
        <v>108</v>
      </c>
      <c r="AT560" s="5" t="s">
        <v>108</v>
      </c>
      <c r="AU560" s="5" t="s">
        <v>108</v>
      </c>
      <c r="AV560" s="5" t="s">
        <v>108</v>
      </c>
      <c r="AW560" s="5" t="s">
        <v>173</v>
      </c>
      <c r="AX560" s="5" t="s">
        <v>108</v>
      </c>
      <c r="AY560" s="5" t="s">
        <v>108</v>
      </c>
      <c r="AZ560" s="5" t="s">
        <v>108</v>
      </c>
      <c r="BA560" s="5" t="s">
        <v>108</v>
      </c>
      <c r="BB560" s="5" t="s">
        <v>108</v>
      </c>
      <c r="BC560" s="5" t="s">
        <v>108</v>
      </c>
      <c r="BD560" s="5" t="s">
        <v>4111</v>
      </c>
      <c r="BE560" s="5" t="s">
        <v>382</v>
      </c>
      <c r="BF560" s="5" t="s">
        <v>108</v>
      </c>
      <c r="BG560" s="5" t="s">
        <v>108</v>
      </c>
      <c r="BH560" s="5" t="s">
        <v>108</v>
      </c>
      <c r="BI560" s="5" t="s">
        <v>108</v>
      </c>
      <c r="BJ560" s="5" t="s">
        <v>108</v>
      </c>
      <c r="BK560" s="5" t="s">
        <v>108</v>
      </c>
      <c r="BL560" s="5" t="s">
        <v>108</v>
      </c>
      <c r="BM560" s="5" t="s">
        <v>108</v>
      </c>
      <c r="BN560" s="5" t="s">
        <v>309</v>
      </c>
      <c r="BO560" s="5" t="s">
        <v>108</v>
      </c>
      <c r="BP560" s="5" t="s">
        <v>108</v>
      </c>
      <c r="BQ560" s="5" t="s">
        <v>108</v>
      </c>
      <c r="BR560" s="5" t="s">
        <v>108</v>
      </c>
      <c r="BS560" s="5" t="s">
        <v>108</v>
      </c>
      <c r="BT560" s="5" t="s">
        <v>108</v>
      </c>
      <c r="BU560" s="5" t="s">
        <v>4788</v>
      </c>
      <c r="BV560" s="5" t="s">
        <v>108</v>
      </c>
      <c r="BW560" s="5" t="s">
        <v>1528</v>
      </c>
      <c r="BX560" s="5" t="s">
        <v>122</v>
      </c>
      <c r="BY560" s="5" t="s">
        <v>108</v>
      </c>
      <c r="BZ560" s="5" t="s">
        <v>309</v>
      </c>
      <c r="CA560" s="5" t="s">
        <v>371</v>
      </c>
      <c r="CB560" s="5" t="s">
        <v>108</v>
      </c>
      <c r="CC560" s="5" t="s">
        <v>108</v>
      </c>
      <c r="CD560" s="5" t="s">
        <v>108</v>
      </c>
      <c r="CE560" s="5" t="s">
        <v>108</v>
      </c>
      <c r="CF560" s="5" t="s">
        <v>108</v>
      </c>
      <c r="CG560" s="5" t="s">
        <v>108</v>
      </c>
      <c r="CH560" s="5" t="s">
        <v>108</v>
      </c>
      <c r="CI560" s="5" t="s">
        <v>108</v>
      </c>
      <c r="CJ560" s="5" t="s">
        <v>108</v>
      </c>
      <c r="CK560" s="5" t="s">
        <v>108</v>
      </c>
      <c r="CL560" s="5" t="s">
        <v>108</v>
      </c>
      <c r="CM560" s="5" t="s">
        <v>108</v>
      </c>
      <c r="CN560" s="5" t="s">
        <v>108</v>
      </c>
      <c r="CO560" s="5" t="s">
        <v>108</v>
      </c>
      <c r="CP560" s="5" t="s">
        <v>108</v>
      </c>
      <c r="CQ560" s="5" t="s">
        <v>108</v>
      </c>
      <c r="CR560" s="5" t="s">
        <v>108</v>
      </c>
      <c r="CS560" s="5" t="s">
        <v>108</v>
      </c>
      <c r="CT560" s="26" t="s">
        <v>4789</v>
      </c>
      <c r="CU560" s="5" t="s">
        <v>108</v>
      </c>
      <c r="CV560" s="5" t="s">
        <v>108</v>
      </c>
      <c r="CW560" s="5" t="s">
        <v>108</v>
      </c>
      <c r="CX560" s="5" t="s">
        <v>108</v>
      </c>
      <c r="CY560" s="13" t="s">
        <v>4790</v>
      </c>
      <c r="CZ560" s="6"/>
      <c r="DA560" s="6"/>
      <c r="DB560" s="6"/>
      <c r="DC560" s="6"/>
      <c r="DD560" s="6"/>
      <c r="DE560" s="6"/>
      <c r="DF560" s="6"/>
      <c r="DG560" s="6"/>
      <c r="DH560" s="6"/>
      <c r="DI560" s="6"/>
    </row>
    <row r="561">
      <c r="A561" s="5" t="s">
        <v>103</v>
      </c>
      <c r="B561" s="5" t="s">
        <v>4782</v>
      </c>
      <c r="C561" s="5" t="s">
        <v>4791</v>
      </c>
      <c r="D561" s="5">
        <v>22577.0</v>
      </c>
      <c r="E561" s="5" t="s">
        <v>4784</v>
      </c>
      <c r="F561" s="5">
        <v>1998.0</v>
      </c>
      <c r="G561" s="5" t="s">
        <v>138</v>
      </c>
      <c r="H561" s="5">
        <v>15.0</v>
      </c>
      <c r="I561" s="5" t="s">
        <v>139</v>
      </c>
      <c r="J561" s="5" t="s">
        <v>127</v>
      </c>
      <c r="K561" s="5" t="s">
        <v>111</v>
      </c>
      <c r="L561" s="5" t="s">
        <v>202</v>
      </c>
      <c r="M561" s="5" t="s">
        <v>269</v>
      </c>
      <c r="N561" s="5">
        <v>3.0</v>
      </c>
      <c r="O561" s="26" t="s">
        <v>4792</v>
      </c>
      <c r="P561" s="5" t="s">
        <v>4793</v>
      </c>
      <c r="Q561" s="5" t="s">
        <v>4794</v>
      </c>
      <c r="R561" s="5" t="s">
        <v>4795</v>
      </c>
      <c r="S561" s="5" t="s">
        <v>108</v>
      </c>
      <c r="T561" s="5">
        <v>42.474796</v>
      </c>
      <c r="U561" s="5">
        <v>-96.456692</v>
      </c>
      <c r="V561" s="6"/>
      <c r="W561" s="5">
        <v>1100.0</v>
      </c>
      <c r="X561" s="5">
        <v>200.0</v>
      </c>
      <c r="Y561" s="5" t="s">
        <v>274</v>
      </c>
      <c r="Z561" s="5" t="s">
        <v>264</v>
      </c>
      <c r="AA561" s="5" t="s">
        <v>223</v>
      </c>
      <c r="AB561" s="5">
        <v>19.0</v>
      </c>
      <c r="AC561" s="5" t="s">
        <v>4796</v>
      </c>
      <c r="AD561" s="5" t="s">
        <v>4180</v>
      </c>
      <c r="AE561" s="5" t="s">
        <v>108</v>
      </c>
      <c r="AF561" s="5" t="s">
        <v>108</v>
      </c>
      <c r="AG561" s="5" t="s">
        <v>108</v>
      </c>
      <c r="AH561" s="5" t="s">
        <v>108</v>
      </c>
      <c r="AI561" s="5" t="s">
        <v>108</v>
      </c>
      <c r="AJ561" s="5" t="s">
        <v>108</v>
      </c>
      <c r="AK561" s="5" t="s">
        <v>108</v>
      </c>
      <c r="AL561" s="5" t="s">
        <v>108</v>
      </c>
      <c r="AM561" s="5">
        <v>1.0</v>
      </c>
      <c r="AN561" s="5">
        <v>7.5</v>
      </c>
      <c r="AO561" s="5" t="s">
        <v>108</v>
      </c>
      <c r="AP561" s="5" t="s">
        <v>108</v>
      </c>
      <c r="AQ561" s="5" t="s">
        <v>108</v>
      </c>
      <c r="AR561" s="5" t="s">
        <v>108</v>
      </c>
      <c r="AS561" s="5" t="s">
        <v>108</v>
      </c>
      <c r="AT561" s="5" t="s">
        <v>108</v>
      </c>
      <c r="AU561" s="5" t="s">
        <v>108</v>
      </c>
      <c r="AV561" s="5" t="s">
        <v>108</v>
      </c>
      <c r="AW561" s="5" t="s">
        <v>108</v>
      </c>
      <c r="AX561" s="5" t="s">
        <v>108</v>
      </c>
      <c r="AY561" s="5" t="s">
        <v>108</v>
      </c>
      <c r="AZ561" s="5" t="s">
        <v>108</v>
      </c>
      <c r="BA561" s="5" t="s">
        <v>108</v>
      </c>
      <c r="BB561" s="5" t="s">
        <v>108</v>
      </c>
      <c r="BC561" s="5" t="s">
        <v>108</v>
      </c>
      <c r="BD561" s="5" t="s">
        <v>108</v>
      </c>
      <c r="BE561" s="5" t="s">
        <v>108</v>
      </c>
      <c r="BF561" s="5" t="s">
        <v>108</v>
      </c>
      <c r="BG561" s="5" t="s">
        <v>108</v>
      </c>
      <c r="BH561" s="5" t="s">
        <v>108</v>
      </c>
      <c r="BI561" s="5" t="s">
        <v>108</v>
      </c>
      <c r="BJ561" s="5" t="s">
        <v>108</v>
      </c>
      <c r="BK561" s="5" t="s">
        <v>108</v>
      </c>
      <c r="BL561" s="5" t="s">
        <v>108</v>
      </c>
      <c r="BM561" s="5" t="s">
        <v>108</v>
      </c>
      <c r="BN561" s="5" t="s">
        <v>108</v>
      </c>
      <c r="BO561" s="5" t="s">
        <v>108</v>
      </c>
      <c r="BP561" s="5" t="s">
        <v>108</v>
      </c>
      <c r="BQ561" s="5" t="s">
        <v>108</v>
      </c>
      <c r="BR561" s="5" t="s">
        <v>121</v>
      </c>
      <c r="BS561" s="5" t="s">
        <v>108</v>
      </c>
      <c r="BT561" s="5" t="s">
        <v>108</v>
      </c>
      <c r="BU561" s="5" t="s">
        <v>4797</v>
      </c>
      <c r="BV561" s="5" t="s">
        <v>121</v>
      </c>
      <c r="BW561" s="5" t="s">
        <v>108</v>
      </c>
      <c r="BX561" s="5" t="s">
        <v>108</v>
      </c>
      <c r="BY561" s="5" t="s">
        <v>108</v>
      </c>
      <c r="BZ561" s="5" t="s">
        <v>108</v>
      </c>
      <c r="CA561" s="5" t="s">
        <v>2101</v>
      </c>
      <c r="CB561" s="5" t="s">
        <v>108</v>
      </c>
      <c r="CC561" s="5" t="s">
        <v>108</v>
      </c>
      <c r="CD561" s="5" t="s">
        <v>108</v>
      </c>
      <c r="CE561" s="5" t="s">
        <v>108</v>
      </c>
      <c r="CF561" s="5" t="s">
        <v>108</v>
      </c>
      <c r="CG561" s="5" t="s">
        <v>108</v>
      </c>
      <c r="CH561" s="5" t="s">
        <v>108</v>
      </c>
      <c r="CI561" s="5" t="s">
        <v>108</v>
      </c>
      <c r="CJ561" s="5" t="s">
        <v>108</v>
      </c>
      <c r="CK561" s="5" t="s">
        <v>108</v>
      </c>
      <c r="CL561" s="5" t="s">
        <v>108</v>
      </c>
      <c r="CM561" s="5" t="s">
        <v>108</v>
      </c>
      <c r="CN561" s="5" t="s">
        <v>108</v>
      </c>
      <c r="CO561" s="5" t="s">
        <v>108</v>
      </c>
      <c r="CP561" s="5" t="s">
        <v>108</v>
      </c>
      <c r="CQ561" s="5" t="s">
        <v>108</v>
      </c>
      <c r="CR561" s="5" t="s">
        <v>108</v>
      </c>
      <c r="CS561" s="5" t="s">
        <v>4798</v>
      </c>
      <c r="CT561" s="26" t="s">
        <v>4799</v>
      </c>
      <c r="CU561" s="5" t="s">
        <v>121</v>
      </c>
      <c r="CV561" s="5" t="s">
        <v>108</v>
      </c>
      <c r="CW561" s="5" t="s">
        <v>108</v>
      </c>
      <c r="CX561" s="5" t="s">
        <v>108</v>
      </c>
      <c r="CY561" s="13" t="s">
        <v>4800</v>
      </c>
      <c r="CZ561" s="6"/>
      <c r="DA561" s="6"/>
      <c r="DB561" s="6"/>
      <c r="DC561" s="6"/>
      <c r="DD561" s="6"/>
      <c r="DE561" s="6"/>
      <c r="DF561" s="6"/>
      <c r="DG561" s="6"/>
      <c r="DH561" s="6"/>
      <c r="DI561" s="6"/>
    </row>
    <row r="562">
      <c r="A562" s="5" t="s">
        <v>103</v>
      </c>
      <c r="B562" s="5" t="s">
        <v>4782</v>
      </c>
      <c r="C562" s="5" t="s">
        <v>4801</v>
      </c>
      <c r="D562" s="5">
        <v>25241.0</v>
      </c>
      <c r="E562" s="5" t="s">
        <v>4784</v>
      </c>
      <c r="F562" s="5">
        <v>1996.0</v>
      </c>
      <c r="G562" s="5" t="s">
        <v>152</v>
      </c>
      <c r="H562" s="5">
        <v>5.0</v>
      </c>
      <c r="I562" s="5" t="s">
        <v>153</v>
      </c>
      <c r="J562" s="5" t="s">
        <v>110</v>
      </c>
      <c r="K562" s="5" t="s">
        <v>111</v>
      </c>
      <c r="L562" s="5" t="s">
        <v>108</v>
      </c>
      <c r="M562" s="5" t="s">
        <v>228</v>
      </c>
      <c r="N562" s="5">
        <v>1.0</v>
      </c>
      <c r="O562" s="26" t="s">
        <v>4802</v>
      </c>
      <c r="P562" s="5" t="s">
        <v>4803</v>
      </c>
      <c r="Q562" s="5" t="s">
        <v>4804</v>
      </c>
      <c r="R562" s="5" t="s">
        <v>4805</v>
      </c>
      <c r="S562" s="5" t="s">
        <v>4806</v>
      </c>
      <c r="T562" s="5" t="s">
        <v>108</v>
      </c>
      <c r="U562" s="5" t="s">
        <v>108</v>
      </c>
      <c r="V562" s="6"/>
      <c r="W562" s="5" t="s">
        <v>108</v>
      </c>
      <c r="X562" s="5">
        <v>200.0</v>
      </c>
      <c r="Y562" s="5" t="s">
        <v>108</v>
      </c>
      <c r="Z562" s="5" t="s">
        <v>170</v>
      </c>
      <c r="AA562" s="5" t="s">
        <v>286</v>
      </c>
      <c r="AB562" s="5">
        <v>71.0</v>
      </c>
      <c r="AC562" s="5" t="s">
        <v>4807</v>
      </c>
      <c r="AD562" s="5" t="s">
        <v>406</v>
      </c>
      <c r="AE562" s="5" t="s">
        <v>108</v>
      </c>
      <c r="AF562" s="5" t="s">
        <v>108</v>
      </c>
      <c r="AG562" s="5" t="s">
        <v>108</v>
      </c>
      <c r="AH562" s="5" t="s">
        <v>108</v>
      </c>
      <c r="AI562" s="5" t="s">
        <v>108</v>
      </c>
      <c r="AJ562" s="5" t="s">
        <v>108</v>
      </c>
      <c r="AK562" s="5" t="s">
        <v>108</v>
      </c>
      <c r="AL562" s="5" t="s">
        <v>108</v>
      </c>
      <c r="AM562" s="5">
        <v>1.0</v>
      </c>
      <c r="AN562" s="5">
        <v>8.5</v>
      </c>
      <c r="AO562" s="5" t="s">
        <v>108</v>
      </c>
      <c r="AP562" s="5" t="s">
        <v>108</v>
      </c>
      <c r="AQ562" s="5" t="s">
        <v>108</v>
      </c>
      <c r="AR562" s="5" t="s">
        <v>108</v>
      </c>
      <c r="AS562" s="5" t="s">
        <v>108</v>
      </c>
      <c r="AT562" s="5" t="s">
        <v>108</v>
      </c>
      <c r="AU562" s="5" t="s">
        <v>108</v>
      </c>
      <c r="AV562" s="5" t="s">
        <v>108</v>
      </c>
      <c r="AW562" s="5" t="s">
        <v>289</v>
      </c>
      <c r="AX562" s="5" t="s">
        <v>108</v>
      </c>
      <c r="AY562" s="5" t="s">
        <v>108</v>
      </c>
      <c r="AZ562" s="5" t="s">
        <v>108</v>
      </c>
      <c r="BA562" s="5" t="s">
        <v>108</v>
      </c>
      <c r="BB562" s="5" t="s">
        <v>108</v>
      </c>
      <c r="BC562" s="5" t="s">
        <v>108</v>
      </c>
      <c r="BD562" s="5" t="s">
        <v>108</v>
      </c>
      <c r="BE562" s="5" t="s">
        <v>108</v>
      </c>
      <c r="BF562" s="5" t="s">
        <v>108</v>
      </c>
      <c r="BG562" s="5" t="s">
        <v>108</v>
      </c>
      <c r="BH562" s="5" t="s">
        <v>108</v>
      </c>
      <c r="BI562" s="5" t="s">
        <v>108</v>
      </c>
      <c r="BJ562" s="5" t="s">
        <v>108</v>
      </c>
      <c r="BK562" s="5" t="s">
        <v>108</v>
      </c>
      <c r="BL562" s="5" t="s">
        <v>321</v>
      </c>
      <c r="BM562" s="5" t="s">
        <v>108</v>
      </c>
      <c r="BN562" s="5" t="s">
        <v>108</v>
      </c>
      <c r="BO562" s="5" t="s">
        <v>108</v>
      </c>
      <c r="BP562" s="5" t="s">
        <v>108</v>
      </c>
      <c r="BQ562" s="5" t="s">
        <v>108</v>
      </c>
      <c r="BR562" s="5" t="s">
        <v>108</v>
      </c>
      <c r="BS562" s="5" t="s">
        <v>4808</v>
      </c>
      <c r="BT562" s="5" t="s">
        <v>108</v>
      </c>
      <c r="BU562" s="5" t="s">
        <v>4809</v>
      </c>
      <c r="BV562" s="5" t="s">
        <v>108</v>
      </c>
      <c r="BW562" s="5" t="s">
        <v>108</v>
      </c>
      <c r="BX562" s="5" t="s">
        <v>122</v>
      </c>
      <c r="BY562" s="5" t="s">
        <v>108</v>
      </c>
      <c r="BZ562" s="5" t="s">
        <v>108</v>
      </c>
      <c r="CA562" s="5" t="s">
        <v>108</v>
      </c>
      <c r="CB562" s="5" t="s">
        <v>108</v>
      </c>
      <c r="CC562" s="5" t="s">
        <v>108</v>
      </c>
      <c r="CD562" s="5" t="s">
        <v>108</v>
      </c>
      <c r="CE562" s="5" t="s">
        <v>108</v>
      </c>
      <c r="CF562" s="5" t="s">
        <v>108</v>
      </c>
      <c r="CG562" s="5" t="s">
        <v>108</v>
      </c>
      <c r="CH562" s="5" t="s">
        <v>108</v>
      </c>
      <c r="CI562" s="5" t="s">
        <v>108</v>
      </c>
      <c r="CJ562" s="5" t="s">
        <v>108</v>
      </c>
      <c r="CK562" s="5" t="s">
        <v>108</v>
      </c>
      <c r="CL562" s="5" t="s">
        <v>108</v>
      </c>
      <c r="CM562" s="5" t="s">
        <v>108</v>
      </c>
      <c r="CN562" s="5" t="s">
        <v>108</v>
      </c>
      <c r="CO562" s="5" t="s">
        <v>108</v>
      </c>
      <c r="CP562" s="5" t="s">
        <v>108</v>
      </c>
      <c r="CQ562" s="5" t="s">
        <v>108</v>
      </c>
      <c r="CR562" s="5" t="s">
        <v>108</v>
      </c>
      <c r="CS562" s="5" t="s">
        <v>108</v>
      </c>
      <c r="CT562" s="26" t="s">
        <v>4810</v>
      </c>
      <c r="CU562" s="5" t="s">
        <v>108</v>
      </c>
      <c r="CV562" s="5" t="s">
        <v>108</v>
      </c>
      <c r="CW562" s="5" t="s">
        <v>108</v>
      </c>
      <c r="CX562" s="5" t="s">
        <v>108</v>
      </c>
      <c r="CY562" s="13" t="s">
        <v>4811</v>
      </c>
      <c r="CZ562" s="6"/>
      <c r="DA562" s="6"/>
      <c r="DB562" s="6"/>
      <c r="DC562" s="6"/>
      <c r="DD562" s="6"/>
      <c r="DE562" s="6"/>
      <c r="DF562" s="6"/>
      <c r="DG562" s="6"/>
      <c r="DH562" s="6"/>
      <c r="DI562" s="6"/>
    </row>
    <row r="563">
      <c r="A563" s="5" t="s">
        <v>103</v>
      </c>
      <c r="B563" s="5" t="s">
        <v>4782</v>
      </c>
      <c r="C563" s="5" t="s">
        <v>4801</v>
      </c>
      <c r="D563" s="5">
        <v>23046.0</v>
      </c>
      <c r="E563" s="5" t="s">
        <v>4784</v>
      </c>
      <c r="F563" s="5">
        <v>2003.0</v>
      </c>
      <c r="G563" s="5" t="s">
        <v>138</v>
      </c>
      <c r="H563" s="5">
        <v>10.0</v>
      </c>
      <c r="I563" s="5" t="s">
        <v>139</v>
      </c>
      <c r="J563" s="5" t="s">
        <v>127</v>
      </c>
      <c r="K563" s="5" t="s">
        <v>111</v>
      </c>
      <c r="L563" s="5" t="s">
        <v>108</v>
      </c>
      <c r="M563" s="5" t="s">
        <v>2500</v>
      </c>
      <c r="N563" s="5">
        <v>3.0</v>
      </c>
      <c r="O563" s="26" t="s">
        <v>4812</v>
      </c>
      <c r="P563" s="5" t="s">
        <v>4813</v>
      </c>
      <c r="Q563" s="5" t="s">
        <v>4814</v>
      </c>
      <c r="R563" s="5" t="s">
        <v>4815</v>
      </c>
      <c r="S563" s="5" t="s">
        <v>4816</v>
      </c>
      <c r="T563" s="5">
        <v>42.695647</v>
      </c>
      <c r="U563" s="5">
        <v>-103.00409</v>
      </c>
      <c r="V563" s="6"/>
      <c r="W563" s="5">
        <v>3905.0</v>
      </c>
      <c r="X563" s="5">
        <v>2300.0</v>
      </c>
      <c r="Y563" s="5" t="s">
        <v>108</v>
      </c>
      <c r="Z563" s="5" t="s">
        <v>108</v>
      </c>
      <c r="AA563" s="5" t="s">
        <v>550</v>
      </c>
      <c r="AB563" s="5">
        <v>100.0</v>
      </c>
      <c r="AC563" s="5" t="s">
        <v>4817</v>
      </c>
      <c r="AD563" s="5" t="s">
        <v>4818</v>
      </c>
      <c r="AE563" s="5" t="s">
        <v>108</v>
      </c>
      <c r="AF563" s="5" t="s">
        <v>108</v>
      </c>
      <c r="AG563" s="5" t="s">
        <v>108</v>
      </c>
      <c r="AH563" s="5" t="s">
        <v>108</v>
      </c>
      <c r="AI563" s="28">
        <f t="shared" ref="AI563:AI565" si="150">CONVERT(AJ563, "ft", "m")</f>
        <v>12.192</v>
      </c>
      <c r="AJ563" s="22">
        <v>40.0</v>
      </c>
      <c r="AK563" s="24">
        <f t="shared" ref="AK563:AK565" si="151">CONVERT(AJ563, "ft", "yd")</f>
        <v>13.33333333</v>
      </c>
      <c r="AL563" s="5" t="s">
        <v>108</v>
      </c>
      <c r="AM563" s="5">
        <v>1.0</v>
      </c>
      <c r="AN563" s="5" t="s">
        <v>108</v>
      </c>
      <c r="AO563" s="5" t="s">
        <v>108</v>
      </c>
      <c r="AP563" s="5" t="s">
        <v>108</v>
      </c>
      <c r="AQ563" s="5" t="s">
        <v>108</v>
      </c>
      <c r="AR563" s="5" t="s">
        <v>108</v>
      </c>
      <c r="AS563" s="5" t="s">
        <v>108</v>
      </c>
      <c r="AT563" s="5" t="s">
        <v>108</v>
      </c>
      <c r="AU563" s="5" t="s">
        <v>108</v>
      </c>
      <c r="AV563" s="5" t="s">
        <v>108</v>
      </c>
      <c r="AW563" s="5" t="s">
        <v>108</v>
      </c>
      <c r="AX563" s="5" t="s">
        <v>108</v>
      </c>
      <c r="AY563" s="5" t="s">
        <v>108</v>
      </c>
      <c r="AZ563" s="5" t="s">
        <v>108</v>
      </c>
      <c r="BA563" s="5" t="s">
        <v>108</v>
      </c>
      <c r="BB563" s="5" t="s">
        <v>108</v>
      </c>
      <c r="BC563" s="5" t="s">
        <v>108</v>
      </c>
      <c r="BD563" s="5" t="s">
        <v>108</v>
      </c>
      <c r="BE563" s="5" t="s">
        <v>108</v>
      </c>
      <c r="BF563" s="5" t="s">
        <v>108</v>
      </c>
      <c r="BG563" s="5" t="s">
        <v>108</v>
      </c>
      <c r="BH563" s="5" t="s">
        <v>108</v>
      </c>
      <c r="BI563" s="5" t="s">
        <v>108</v>
      </c>
      <c r="BJ563" s="5" t="s">
        <v>108</v>
      </c>
      <c r="BK563" s="5" t="s">
        <v>108</v>
      </c>
      <c r="BL563" s="5" t="s">
        <v>108</v>
      </c>
      <c r="BM563" s="5" t="s">
        <v>108</v>
      </c>
      <c r="BN563" s="5" t="s">
        <v>108</v>
      </c>
      <c r="BO563" s="5" t="s">
        <v>108</v>
      </c>
      <c r="BP563" s="5" t="s">
        <v>755</v>
      </c>
      <c r="BQ563" s="5" t="s">
        <v>108</v>
      </c>
      <c r="BR563" s="5" t="s">
        <v>108</v>
      </c>
      <c r="BS563" s="5" t="s">
        <v>4819</v>
      </c>
      <c r="BT563" s="5" t="s">
        <v>108</v>
      </c>
      <c r="BU563" s="5" t="s">
        <v>4820</v>
      </c>
      <c r="BV563" s="5" t="s">
        <v>108</v>
      </c>
      <c r="BW563" s="5" t="s">
        <v>1358</v>
      </c>
      <c r="BX563" s="5" t="s">
        <v>122</v>
      </c>
      <c r="BY563" s="5" t="s">
        <v>108</v>
      </c>
      <c r="BZ563" s="5" t="s">
        <v>121</v>
      </c>
      <c r="CA563" s="5" t="s">
        <v>108</v>
      </c>
      <c r="CB563" s="5" t="s">
        <v>108</v>
      </c>
      <c r="CC563" s="5" t="s">
        <v>108</v>
      </c>
      <c r="CD563" s="5" t="s">
        <v>108</v>
      </c>
      <c r="CE563" s="5" t="s">
        <v>108</v>
      </c>
      <c r="CF563" s="5" t="s">
        <v>108</v>
      </c>
      <c r="CG563" s="5" t="s">
        <v>108</v>
      </c>
      <c r="CH563" s="5" t="s">
        <v>108</v>
      </c>
      <c r="CI563" s="5" t="s">
        <v>108</v>
      </c>
      <c r="CJ563" s="5" t="s">
        <v>108</v>
      </c>
      <c r="CK563" s="5" t="s">
        <v>108</v>
      </c>
      <c r="CL563" s="5" t="s">
        <v>108</v>
      </c>
      <c r="CM563" s="5" t="s">
        <v>108</v>
      </c>
      <c r="CN563" s="5" t="s">
        <v>108</v>
      </c>
      <c r="CO563" s="5" t="s">
        <v>108</v>
      </c>
      <c r="CP563" s="5" t="s">
        <v>108</v>
      </c>
      <c r="CQ563" s="5" t="s">
        <v>108</v>
      </c>
      <c r="CR563" s="5" t="s">
        <v>108</v>
      </c>
      <c r="CS563" s="5" t="s">
        <v>108</v>
      </c>
      <c r="CT563" s="26" t="s">
        <v>4821</v>
      </c>
      <c r="CU563" s="5" t="s">
        <v>121</v>
      </c>
      <c r="CV563" s="5" t="s">
        <v>108</v>
      </c>
      <c r="CW563" s="5" t="s">
        <v>108</v>
      </c>
      <c r="CX563" s="5" t="s">
        <v>108</v>
      </c>
      <c r="CY563" s="13" t="s">
        <v>4822</v>
      </c>
      <c r="CZ563" s="6"/>
      <c r="DA563" s="6"/>
      <c r="DB563" s="6"/>
      <c r="DC563" s="6"/>
      <c r="DD563" s="6"/>
      <c r="DE563" s="6"/>
      <c r="DF563" s="6"/>
      <c r="DG563" s="6"/>
      <c r="DH563" s="6"/>
      <c r="DI563" s="6"/>
    </row>
    <row r="564">
      <c r="A564" s="5" t="s">
        <v>103</v>
      </c>
      <c r="B564" s="5" t="s">
        <v>4782</v>
      </c>
      <c r="C564" s="5" t="s">
        <v>4801</v>
      </c>
      <c r="D564" s="5">
        <v>16432.0</v>
      </c>
      <c r="E564" s="5" t="s">
        <v>4339</v>
      </c>
      <c r="F564" s="5">
        <v>2006.0</v>
      </c>
      <c r="G564" s="5" t="s">
        <v>497</v>
      </c>
      <c r="H564" s="5">
        <v>29.0</v>
      </c>
      <c r="I564" s="5" t="s">
        <v>139</v>
      </c>
      <c r="J564" s="5" t="s">
        <v>127</v>
      </c>
      <c r="K564" s="5" t="s">
        <v>111</v>
      </c>
      <c r="L564" s="5" t="s">
        <v>108</v>
      </c>
      <c r="M564" s="5" t="s">
        <v>140</v>
      </c>
      <c r="N564" s="5">
        <v>2.0</v>
      </c>
      <c r="O564" s="26" t="s">
        <v>4823</v>
      </c>
      <c r="P564" s="5" t="s">
        <v>4824</v>
      </c>
      <c r="Q564" s="5" t="s">
        <v>4814</v>
      </c>
      <c r="R564" s="5" t="s">
        <v>4825</v>
      </c>
      <c r="S564" s="5" t="s">
        <v>4826</v>
      </c>
      <c r="T564" s="5" t="s">
        <v>108</v>
      </c>
      <c r="U564" s="5" t="s">
        <v>108</v>
      </c>
      <c r="V564" s="6"/>
      <c r="W564" s="5" t="s">
        <v>108</v>
      </c>
      <c r="X564" s="5" t="s">
        <v>108</v>
      </c>
      <c r="Y564" s="5">
        <v>70.0</v>
      </c>
      <c r="Z564" s="5" t="s">
        <v>108</v>
      </c>
      <c r="AA564" s="5" t="s">
        <v>560</v>
      </c>
      <c r="AB564" s="5">
        <v>50.0</v>
      </c>
      <c r="AC564" s="5" t="s">
        <v>4827</v>
      </c>
      <c r="AD564" s="5" t="s">
        <v>406</v>
      </c>
      <c r="AE564" s="5" t="s">
        <v>108</v>
      </c>
      <c r="AF564" s="5" t="s">
        <v>108</v>
      </c>
      <c r="AG564" s="5" t="s">
        <v>108</v>
      </c>
      <c r="AH564" s="5">
        <v>4.0</v>
      </c>
      <c r="AI564" s="28">
        <f t="shared" si="150"/>
        <v>320.04</v>
      </c>
      <c r="AJ564" s="22">
        <f>350*3</f>
        <v>1050</v>
      </c>
      <c r="AK564" s="24">
        <f t="shared" si="151"/>
        <v>350</v>
      </c>
      <c r="AL564" s="5" t="s">
        <v>108</v>
      </c>
      <c r="AM564" s="5">
        <v>1.0</v>
      </c>
      <c r="AN564" s="5" t="s">
        <v>108</v>
      </c>
      <c r="AO564" s="5" t="s">
        <v>108</v>
      </c>
      <c r="AP564" s="5" t="s">
        <v>108</v>
      </c>
      <c r="AQ564" s="5" t="s">
        <v>108</v>
      </c>
      <c r="AR564" s="5" t="s">
        <v>108</v>
      </c>
      <c r="AS564" s="5" t="s">
        <v>108</v>
      </c>
      <c r="AT564" s="5" t="s">
        <v>108</v>
      </c>
      <c r="AU564" s="5" t="s">
        <v>108</v>
      </c>
      <c r="AV564" s="5" t="s">
        <v>108</v>
      </c>
      <c r="AW564" s="5" t="s">
        <v>289</v>
      </c>
      <c r="AX564" s="5" t="s">
        <v>108</v>
      </c>
      <c r="AY564" s="5" t="s">
        <v>108</v>
      </c>
      <c r="AZ564" s="5" t="s">
        <v>108</v>
      </c>
      <c r="BA564" s="5" t="s">
        <v>108</v>
      </c>
      <c r="BB564" s="5" t="s">
        <v>108</v>
      </c>
      <c r="BC564" s="5" t="s">
        <v>108</v>
      </c>
      <c r="BD564" s="5" t="s">
        <v>108</v>
      </c>
      <c r="BE564" s="5" t="s">
        <v>108</v>
      </c>
      <c r="BF564" s="5" t="s">
        <v>108</v>
      </c>
      <c r="BG564" s="5" t="s">
        <v>108</v>
      </c>
      <c r="BH564" s="5" t="s">
        <v>108</v>
      </c>
      <c r="BI564" s="5" t="s">
        <v>108</v>
      </c>
      <c r="BJ564" s="5" t="s">
        <v>108</v>
      </c>
      <c r="BK564" s="5" t="s">
        <v>108</v>
      </c>
      <c r="BL564" s="5" t="s">
        <v>108</v>
      </c>
      <c r="BM564" s="5" t="s">
        <v>108</v>
      </c>
      <c r="BN564" s="5" t="s">
        <v>108</v>
      </c>
      <c r="BO564" s="5" t="s">
        <v>108</v>
      </c>
      <c r="BP564" s="5" t="s">
        <v>108</v>
      </c>
      <c r="BQ564" s="5" t="s">
        <v>108</v>
      </c>
      <c r="BR564" s="5" t="s">
        <v>108</v>
      </c>
      <c r="BS564" s="5" t="s">
        <v>2488</v>
      </c>
      <c r="BT564" s="5" t="s">
        <v>108</v>
      </c>
      <c r="BU564" s="5" t="s">
        <v>4828</v>
      </c>
      <c r="BV564" s="5" t="s">
        <v>108</v>
      </c>
      <c r="BW564" s="5" t="s">
        <v>4829</v>
      </c>
      <c r="BX564" s="5" t="s">
        <v>122</v>
      </c>
      <c r="BY564" s="5" t="s">
        <v>108</v>
      </c>
      <c r="BZ564" s="5" t="s">
        <v>108</v>
      </c>
      <c r="CA564" s="5" t="s">
        <v>108</v>
      </c>
      <c r="CB564" s="5" t="s">
        <v>108</v>
      </c>
      <c r="CC564" s="5" t="s">
        <v>108</v>
      </c>
      <c r="CD564" s="5" t="s">
        <v>108</v>
      </c>
      <c r="CE564" s="5" t="s">
        <v>108</v>
      </c>
      <c r="CF564" s="5" t="s">
        <v>108</v>
      </c>
      <c r="CG564" s="5" t="s">
        <v>108</v>
      </c>
      <c r="CH564" s="5" t="s">
        <v>108</v>
      </c>
      <c r="CI564" s="5" t="s">
        <v>108</v>
      </c>
      <c r="CJ564" s="5" t="s">
        <v>108</v>
      </c>
      <c r="CK564" s="5" t="s">
        <v>108</v>
      </c>
      <c r="CL564" s="5" t="s">
        <v>108</v>
      </c>
      <c r="CM564" s="5" t="s">
        <v>108</v>
      </c>
      <c r="CN564" s="5" t="s">
        <v>108</v>
      </c>
      <c r="CO564" s="5" t="s">
        <v>108</v>
      </c>
      <c r="CP564" s="5" t="s">
        <v>108</v>
      </c>
      <c r="CQ564" s="5" t="s">
        <v>108</v>
      </c>
      <c r="CR564" s="5" t="s">
        <v>108</v>
      </c>
      <c r="CS564" s="5" t="s">
        <v>108</v>
      </c>
      <c r="CT564" s="26" t="s">
        <v>4830</v>
      </c>
      <c r="CU564" s="5" t="s">
        <v>108</v>
      </c>
      <c r="CV564" s="5" t="s">
        <v>108</v>
      </c>
      <c r="CW564" s="5" t="s">
        <v>108</v>
      </c>
      <c r="CX564" s="5" t="s">
        <v>108</v>
      </c>
      <c r="CY564" s="13" t="s">
        <v>4831</v>
      </c>
      <c r="CZ564" s="6"/>
      <c r="DA564" s="6"/>
      <c r="DB564" s="6"/>
      <c r="DC564" s="6"/>
      <c r="DD564" s="6"/>
      <c r="DE564" s="6"/>
      <c r="DF564" s="6"/>
      <c r="DG564" s="6"/>
      <c r="DH564" s="6"/>
      <c r="DI564" s="6"/>
    </row>
    <row r="565">
      <c r="A565" s="5" t="s">
        <v>103</v>
      </c>
      <c r="B565" s="5" t="s">
        <v>4782</v>
      </c>
      <c r="C565" s="5" t="s">
        <v>2157</v>
      </c>
      <c r="D565" s="5">
        <v>12482.0</v>
      </c>
      <c r="E565" s="5" t="s">
        <v>151</v>
      </c>
      <c r="F565" s="5">
        <v>2005.0</v>
      </c>
      <c r="G565" s="5" t="s">
        <v>200</v>
      </c>
      <c r="H565" s="5" t="s">
        <v>108</v>
      </c>
      <c r="I565" s="5" t="s">
        <v>153</v>
      </c>
      <c r="J565" s="5" t="s">
        <v>110</v>
      </c>
      <c r="K565" s="5" t="s">
        <v>111</v>
      </c>
      <c r="L565" s="5" t="s">
        <v>108</v>
      </c>
      <c r="M565" s="5" t="s">
        <v>281</v>
      </c>
      <c r="N565" s="5">
        <v>2.0</v>
      </c>
      <c r="O565" s="26" t="s">
        <v>4832</v>
      </c>
      <c r="P565" s="5" t="s">
        <v>108</v>
      </c>
      <c r="Q565" s="5" t="s">
        <v>4833</v>
      </c>
      <c r="R565" s="5" t="s">
        <v>4834</v>
      </c>
      <c r="S565" s="5" t="s">
        <v>108</v>
      </c>
      <c r="T565" s="5" t="s">
        <v>108</v>
      </c>
      <c r="U565" s="5" t="s">
        <v>108</v>
      </c>
      <c r="V565" s="6"/>
      <c r="W565" s="5" t="s">
        <v>108</v>
      </c>
      <c r="X565" s="5">
        <v>607.0</v>
      </c>
      <c r="Y565" s="5" t="s">
        <v>108</v>
      </c>
      <c r="Z565" s="5" t="s">
        <v>170</v>
      </c>
      <c r="AA565" s="5" t="s">
        <v>108</v>
      </c>
      <c r="AB565" s="5" t="s">
        <v>108</v>
      </c>
      <c r="AC565" s="5" t="s">
        <v>4835</v>
      </c>
      <c r="AD565" s="5" t="s">
        <v>108</v>
      </c>
      <c r="AE565" s="5" t="s">
        <v>108</v>
      </c>
      <c r="AF565" s="5" t="s">
        <v>108</v>
      </c>
      <c r="AG565" s="5" t="s">
        <v>108</v>
      </c>
      <c r="AH565" s="5" t="s">
        <v>108</v>
      </c>
      <c r="AI565" s="28">
        <f t="shared" si="150"/>
        <v>6.096</v>
      </c>
      <c r="AJ565" s="22">
        <v>20.0</v>
      </c>
      <c r="AK565" s="24">
        <f t="shared" si="151"/>
        <v>6.666666667</v>
      </c>
      <c r="AL565" s="5" t="s">
        <v>108</v>
      </c>
      <c r="AM565" s="5">
        <v>1.0</v>
      </c>
      <c r="AN565" s="5">
        <v>7.0</v>
      </c>
      <c r="AO565" s="5" t="s">
        <v>108</v>
      </c>
      <c r="AP565" s="5" t="s">
        <v>108</v>
      </c>
      <c r="AQ565" s="5" t="s">
        <v>108</v>
      </c>
      <c r="AR565" s="5" t="s">
        <v>108</v>
      </c>
      <c r="AS565" s="5" t="s">
        <v>108</v>
      </c>
      <c r="AT565" s="5">
        <v>350.0</v>
      </c>
      <c r="AU565" s="5" t="s">
        <v>108</v>
      </c>
      <c r="AV565" s="5" t="s">
        <v>108</v>
      </c>
      <c r="AW565" s="5" t="s">
        <v>456</v>
      </c>
      <c r="AX565" s="5" t="s">
        <v>108</v>
      </c>
      <c r="AY565" s="5" t="s">
        <v>108</v>
      </c>
      <c r="AZ565" s="5" t="s">
        <v>321</v>
      </c>
      <c r="BA565" s="5" t="s">
        <v>108</v>
      </c>
      <c r="BB565" s="5" t="s">
        <v>108</v>
      </c>
      <c r="BC565" s="5" t="s">
        <v>108</v>
      </c>
      <c r="BD565" s="5" t="s">
        <v>108</v>
      </c>
      <c r="BE565" s="5" t="s">
        <v>108</v>
      </c>
      <c r="BF565" s="5" t="s">
        <v>121</v>
      </c>
      <c r="BG565" s="5" t="s">
        <v>121</v>
      </c>
      <c r="BH565" s="5" t="s">
        <v>108</v>
      </c>
      <c r="BI565" s="5" t="s">
        <v>108</v>
      </c>
      <c r="BJ565" s="5" t="s">
        <v>108</v>
      </c>
      <c r="BK565" s="5" t="s">
        <v>108</v>
      </c>
      <c r="BL565" s="5" t="s">
        <v>108</v>
      </c>
      <c r="BM565" s="5" t="s">
        <v>108</v>
      </c>
      <c r="BN565" s="5" t="s">
        <v>121</v>
      </c>
      <c r="BO565" s="5" t="s">
        <v>108</v>
      </c>
      <c r="BP565" s="5" t="s">
        <v>108</v>
      </c>
      <c r="BQ565" s="5" t="s">
        <v>108</v>
      </c>
      <c r="BR565" s="5" t="s">
        <v>108</v>
      </c>
      <c r="BS565" s="5" t="s">
        <v>4836</v>
      </c>
      <c r="BT565" s="5" t="s">
        <v>108</v>
      </c>
      <c r="BU565" s="5" t="s">
        <v>4837</v>
      </c>
      <c r="BV565" s="5" t="s">
        <v>108</v>
      </c>
      <c r="BW565" s="5" t="s">
        <v>4838</v>
      </c>
      <c r="BX565" s="5" t="s">
        <v>108</v>
      </c>
      <c r="BY565" s="5" t="s">
        <v>108</v>
      </c>
      <c r="BZ565" s="5" t="s">
        <v>108</v>
      </c>
      <c r="CA565" s="5" t="s">
        <v>108</v>
      </c>
      <c r="CB565" s="5" t="s">
        <v>108</v>
      </c>
      <c r="CC565" s="5" t="s">
        <v>108</v>
      </c>
      <c r="CD565" s="5" t="s">
        <v>108</v>
      </c>
      <c r="CE565" s="5" t="s">
        <v>108</v>
      </c>
      <c r="CF565" s="5" t="s">
        <v>108</v>
      </c>
      <c r="CG565" s="5" t="s">
        <v>108</v>
      </c>
      <c r="CH565" s="5" t="s">
        <v>108</v>
      </c>
      <c r="CI565" s="5" t="s">
        <v>108</v>
      </c>
      <c r="CJ565" s="5" t="s">
        <v>108</v>
      </c>
      <c r="CK565" s="5" t="s">
        <v>108</v>
      </c>
      <c r="CL565" s="5" t="s">
        <v>108</v>
      </c>
      <c r="CM565" s="5" t="s">
        <v>108</v>
      </c>
      <c r="CN565" s="5" t="s">
        <v>108</v>
      </c>
      <c r="CO565" s="5" t="s">
        <v>108</v>
      </c>
      <c r="CP565" s="5" t="s">
        <v>108</v>
      </c>
      <c r="CQ565" s="5" t="s">
        <v>108</v>
      </c>
      <c r="CR565" s="5" t="s">
        <v>108</v>
      </c>
      <c r="CS565" s="5" t="s">
        <v>108</v>
      </c>
      <c r="CT565" s="26" t="s">
        <v>4839</v>
      </c>
      <c r="CU565" s="5" t="s">
        <v>108</v>
      </c>
      <c r="CV565" s="5" t="s">
        <v>108</v>
      </c>
      <c r="CW565" s="5" t="s">
        <v>108</v>
      </c>
      <c r="CX565" s="5" t="s">
        <v>108</v>
      </c>
      <c r="CY565" s="13" t="s">
        <v>4840</v>
      </c>
      <c r="CZ565" s="6"/>
      <c r="DA565" s="6"/>
      <c r="DB565" s="6"/>
      <c r="DC565" s="6"/>
      <c r="DD565" s="6"/>
      <c r="DE565" s="6"/>
      <c r="DF565" s="6"/>
      <c r="DG565" s="6"/>
      <c r="DH565" s="6"/>
      <c r="DI565" s="6"/>
    </row>
    <row r="566">
      <c r="A566" s="5" t="s">
        <v>103</v>
      </c>
      <c r="B566" s="5" t="s">
        <v>4782</v>
      </c>
      <c r="C566" s="5" t="s">
        <v>4841</v>
      </c>
      <c r="D566" s="5">
        <v>1149.0</v>
      </c>
      <c r="E566" s="5" t="s">
        <v>108</v>
      </c>
      <c r="F566" s="5">
        <v>1974.0</v>
      </c>
      <c r="G566" s="5" t="s">
        <v>108</v>
      </c>
      <c r="H566" s="5" t="s">
        <v>108</v>
      </c>
      <c r="I566" s="5" t="s">
        <v>139</v>
      </c>
      <c r="J566" s="5" t="s">
        <v>110</v>
      </c>
      <c r="K566" s="5" t="s">
        <v>111</v>
      </c>
      <c r="L566" s="5" t="s">
        <v>108</v>
      </c>
      <c r="M566" s="5" t="s">
        <v>218</v>
      </c>
      <c r="N566" s="5">
        <v>1.0</v>
      </c>
      <c r="O566" s="26" t="s">
        <v>4842</v>
      </c>
      <c r="P566" s="5" t="s">
        <v>4843</v>
      </c>
      <c r="Q566" s="5" t="s">
        <v>4844</v>
      </c>
      <c r="R566" s="5" t="s">
        <v>4845</v>
      </c>
      <c r="S566" s="5" t="s">
        <v>108</v>
      </c>
      <c r="T566" s="5" t="s">
        <v>108</v>
      </c>
      <c r="U566" s="5" t="s">
        <v>108</v>
      </c>
      <c r="V566" s="6"/>
      <c r="W566" s="5" t="s">
        <v>108</v>
      </c>
      <c r="X566" s="5" t="s">
        <v>108</v>
      </c>
      <c r="Y566" s="5" t="s">
        <v>108</v>
      </c>
      <c r="Z566" s="5" t="s">
        <v>108</v>
      </c>
      <c r="AA566" s="5" t="s">
        <v>108</v>
      </c>
      <c r="AB566" s="5" t="s">
        <v>108</v>
      </c>
      <c r="AC566" s="5" t="s">
        <v>4846</v>
      </c>
      <c r="AD566" s="5" t="s">
        <v>108</v>
      </c>
      <c r="AE566" s="5" t="s">
        <v>108</v>
      </c>
      <c r="AF566" s="5" t="s">
        <v>108</v>
      </c>
      <c r="AG566" s="5" t="s">
        <v>108</v>
      </c>
      <c r="AH566" s="6">
        <f>5/60</f>
        <v>0.08333333333</v>
      </c>
      <c r="AI566" s="15" t="s">
        <v>108</v>
      </c>
      <c r="AJ566" s="15" t="s">
        <v>108</v>
      </c>
      <c r="AK566" s="15" t="s">
        <v>108</v>
      </c>
      <c r="AL566" s="15" t="s">
        <v>108</v>
      </c>
      <c r="AM566" s="5">
        <v>1.0</v>
      </c>
      <c r="AN566" s="5">
        <v>7.5</v>
      </c>
      <c r="AO566" s="5" t="s">
        <v>108</v>
      </c>
      <c r="AP566" s="5" t="s">
        <v>108</v>
      </c>
      <c r="AQ566" s="5" t="s">
        <v>108</v>
      </c>
      <c r="AR566" s="5" t="s">
        <v>108</v>
      </c>
      <c r="AS566" s="5" t="s">
        <v>108</v>
      </c>
      <c r="AT566" s="5">
        <v>650.0</v>
      </c>
      <c r="AU566" s="5" t="s">
        <v>108</v>
      </c>
      <c r="AV566" s="5" t="s">
        <v>108</v>
      </c>
      <c r="AW566" s="5" t="s">
        <v>289</v>
      </c>
      <c r="AX566" s="5" t="s">
        <v>561</v>
      </c>
      <c r="AY566" s="5" t="s">
        <v>108</v>
      </c>
      <c r="AZ566" s="5" t="s">
        <v>4847</v>
      </c>
      <c r="BA566" s="5" t="s">
        <v>108</v>
      </c>
      <c r="BB566" s="5" t="s">
        <v>108</v>
      </c>
      <c r="BC566" s="5" t="s">
        <v>108</v>
      </c>
      <c r="BD566" s="5" t="s">
        <v>108</v>
      </c>
      <c r="BE566" s="5" t="s">
        <v>108</v>
      </c>
      <c r="BF566" s="5" t="s">
        <v>108</v>
      </c>
      <c r="BG566" s="5" t="s">
        <v>108</v>
      </c>
      <c r="BH566" s="5" t="s">
        <v>108</v>
      </c>
      <c r="BI566" s="5" t="s">
        <v>108</v>
      </c>
      <c r="BJ566" s="5" t="s">
        <v>108</v>
      </c>
      <c r="BK566" s="5" t="s">
        <v>108</v>
      </c>
      <c r="BL566" s="5" t="s">
        <v>321</v>
      </c>
      <c r="BM566" s="5" t="s">
        <v>108</v>
      </c>
      <c r="BN566" s="5" t="s">
        <v>108</v>
      </c>
      <c r="BO566" s="5" t="s">
        <v>108</v>
      </c>
      <c r="BP566" s="5" t="s">
        <v>108</v>
      </c>
      <c r="BQ566" s="5" t="s">
        <v>108</v>
      </c>
      <c r="BR566" s="5" t="s">
        <v>108</v>
      </c>
      <c r="BS566" s="5" t="s">
        <v>4848</v>
      </c>
      <c r="BT566" s="5" t="s">
        <v>108</v>
      </c>
      <c r="BU566" s="5" t="s">
        <v>218</v>
      </c>
      <c r="BV566" s="5" t="s">
        <v>108</v>
      </c>
      <c r="BW566" s="5" t="s">
        <v>108</v>
      </c>
      <c r="BX566" s="5" t="s">
        <v>122</v>
      </c>
      <c r="BY566" s="5" t="s">
        <v>108</v>
      </c>
      <c r="BZ566" s="5" t="s">
        <v>121</v>
      </c>
      <c r="CA566" s="5" t="s">
        <v>108</v>
      </c>
      <c r="CB566" s="5" t="s">
        <v>108</v>
      </c>
      <c r="CC566" s="5" t="s">
        <v>108</v>
      </c>
      <c r="CD566" s="5" t="s">
        <v>108</v>
      </c>
      <c r="CE566" s="5" t="s">
        <v>108</v>
      </c>
      <c r="CF566" s="5" t="s">
        <v>108</v>
      </c>
      <c r="CG566" s="5" t="s">
        <v>108</v>
      </c>
      <c r="CH566" s="5" t="s">
        <v>108</v>
      </c>
      <c r="CI566" s="5" t="s">
        <v>108</v>
      </c>
      <c r="CJ566" s="5" t="s">
        <v>108</v>
      </c>
      <c r="CK566" s="5" t="s">
        <v>108</v>
      </c>
      <c r="CL566" s="5" t="s">
        <v>108</v>
      </c>
      <c r="CM566" s="5" t="s">
        <v>108</v>
      </c>
      <c r="CN566" s="5" t="s">
        <v>108</v>
      </c>
      <c r="CO566" s="5" t="s">
        <v>108</v>
      </c>
      <c r="CP566" s="5" t="s">
        <v>108</v>
      </c>
      <c r="CQ566" s="5" t="s">
        <v>108</v>
      </c>
      <c r="CR566" s="5" t="s">
        <v>108</v>
      </c>
      <c r="CS566" s="5" t="s">
        <v>4849</v>
      </c>
      <c r="CT566" s="5" t="s">
        <v>108</v>
      </c>
      <c r="CU566" s="5" t="s">
        <v>108</v>
      </c>
      <c r="CV566" s="5" t="s">
        <v>108</v>
      </c>
      <c r="CW566" s="5" t="s">
        <v>108</v>
      </c>
      <c r="CX566" s="5" t="s">
        <v>108</v>
      </c>
      <c r="CY566" s="13" t="s">
        <v>4850</v>
      </c>
      <c r="CZ566" s="6"/>
      <c r="DA566" s="6"/>
      <c r="DB566" s="6"/>
      <c r="DC566" s="6"/>
      <c r="DD566" s="6"/>
      <c r="DE566" s="6"/>
      <c r="DF566" s="6"/>
      <c r="DG566" s="6"/>
      <c r="DH566" s="6"/>
      <c r="DI566" s="6"/>
    </row>
    <row r="567">
      <c r="A567" s="5" t="s">
        <v>103</v>
      </c>
      <c r="B567" s="5" t="s">
        <v>4782</v>
      </c>
      <c r="C567" s="5" t="s">
        <v>4851</v>
      </c>
      <c r="D567" s="5">
        <v>20870.0</v>
      </c>
      <c r="E567" s="5" t="s">
        <v>4339</v>
      </c>
      <c r="F567" s="5">
        <v>1974.0</v>
      </c>
      <c r="G567" s="5" t="s">
        <v>497</v>
      </c>
      <c r="H567" s="5" t="s">
        <v>108</v>
      </c>
      <c r="I567" s="5" t="s">
        <v>139</v>
      </c>
      <c r="J567" s="5" t="s">
        <v>110</v>
      </c>
      <c r="K567" s="5" t="s">
        <v>111</v>
      </c>
      <c r="L567" s="5" t="s">
        <v>108</v>
      </c>
      <c r="M567" s="5" t="s">
        <v>269</v>
      </c>
      <c r="N567" s="5">
        <v>1.0</v>
      </c>
      <c r="O567" s="26" t="s">
        <v>4852</v>
      </c>
      <c r="P567" s="5" t="s">
        <v>108</v>
      </c>
      <c r="Q567" s="5" t="s">
        <v>108</v>
      </c>
      <c r="R567" s="5" t="s">
        <v>108</v>
      </c>
      <c r="S567" s="5" t="s">
        <v>108</v>
      </c>
      <c r="T567" s="5" t="s">
        <v>108</v>
      </c>
      <c r="U567" s="5" t="s">
        <v>108</v>
      </c>
      <c r="V567" s="5" t="s">
        <v>108</v>
      </c>
      <c r="W567" s="5" t="s">
        <v>108</v>
      </c>
      <c r="X567" s="5">
        <v>1645.0</v>
      </c>
      <c r="Y567" s="5" t="s">
        <v>108</v>
      </c>
      <c r="Z567" s="5" t="s">
        <v>170</v>
      </c>
      <c r="AA567" s="5" t="s">
        <v>108</v>
      </c>
      <c r="AB567" s="5" t="s">
        <v>108</v>
      </c>
      <c r="AC567" s="5" t="s">
        <v>4853</v>
      </c>
      <c r="AD567" s="5" t="s">
        <v>108</v>
      </c>
      <c r="AE567" s="5" t="s">
        <v>108</v>
      </c>
      <c r="AF567" s="5" t="s">
        <v>108</v>
      </c>
      <c r="AG567" s="5" t="s">
        <v>108</v>
      </c>
      <c r="AH567" s="5" t="s">
        <v>108</v>
      </c>
      <c r="AI567" s="28">
        <f t="shared" ref="AI567:AI569" si="152">CONVERT(AJ567, "ft", "m")</f>
        <v>13.716</v>
      </c>
      <c r="AJ567" s="22">
        <v>45.0</v>
      </c>
      <c r="AK567" s="24">
        <f t="shared" ref="AK567:AK569" si="153">CONVERT(AJ567, "ft", "yd")</f>
        <v>15</v>
      </c>
      <c r="AL567" s="5" t="s">
        <v>108</v>
      </c>
      <c r="AM567" s="5">
        <v>1.0</v>
      </c>
      <c r="AN567" s="5">
        <v>7.0</v>
      </c>
      <c r="AO567" s="5" t="s">
        <v>108</v>
      </c>
      <c r="AP567" s="5" t="s">
        <v>108</v>
      </c>
      <c r="AQ567" s="5" t="s">
        <v>108</v>
      </c>
      <c r="AR567" s="5" t="s">
        <v>108</v>
      </c>
      <c r="AS567" s="5" t="s">
        <v>108</v>
      </c>
      <c r="AT567" s="5">
        <v>325.0</v>
      </c>
      <c r="AU567" s="5" t="s">
        <v>108</v>
      </c>
      <c r="AV567" s="5" t="s">
        <v>108</v>
      </c>
      <c r="AW567" s="5" t="s">
        <v>289</v>
      </c>
      <c r="AX567" s="5" t="s">
        <v>108</v>
      </c>
      <c r="AY567" s="5" t="s">
        <v>108</v>
      </c>
      <c r="AZ567" s="5">
        <v>3.5</v>
      </c>
      <c r="BA567" s="5" t="s">
        <v>4854</v>
      </c>
      <c r="BB567" s="5" t="s">
        <v>108</v>
      </c>
      <c r="BC567" s="5" t="s">
        <v>108</v>
      </c>
      <c r="BD567" s="5" t="s">
        <v>108</v>
      </c>
      <c r="BE567" s="5" t="s">
        <v>108</v>
      </c>
      <c r="BF567" s="5" t="s">
        <v>108</v>
      </c>
      <c r="BG567" s="5" t="s">
        <v>108</v>
      </c>
      <c r="BH567" s="5" t="s">
        <v>108</v>
      </c>
      <c r="BI567" s="5" t="s">
        <v>121</v>
      </c>
      <c r="BJ567" s="5" t="s">
        <v>108</v>
      </c>
      <c r="BK567" s="5" t="s">
        <v>108</v>
      </c>
      <c r="BL567" s="5" t="s">
        <v>108</v>
      </c>
      <c r="BM567" s="5" t="s">
        <v>108</v>
      </c>
      <c r="BN567" s="5" t="s">
        <v>121</v>
      </c>
      <c r="BO567" s="5" t="s">
        <v>108</v>
      </c>
      <c r="BP567" s="5" t="s">
        <v>755</v>
      </c>
      <c r="BQ567" s="5" t="s">
        <v>108</v>
      </c>
      <c r="BR567" s="5" t="s">
        <v>108</v>
      </c>
      <c r="BS567" s="5" t="s">
        <v>4855</v>
      </c>
      <c r="BT567" s="5" t="s">
        <v>108</v>
      </c>
      <c r="BU567" s="5" t="s">
        <v>4856</v>
      </c>
      <c r="BV567" s="5" t="s">
        <v>121</v>
      </c>
      <c r="BW567" s="5" t="s">
        <v>1358</v>
      </c>
      <c r="BX567" s="5" t="s">
        <v>122</v>
      </c>
      <c r="BY567" s="5" t="s">
        <v>108</v>
      </c>
      <c r="BZ567" s="5" t="s">
        <v>108</v>
      </c>
      <c r="CA567" s="5" t="s">
        <v>108</v>
      </c>
      <c r="CB567" s="5" t="s">
        <v>108</v>
      </c>
      <c r="CC567" s="5" t="s">
        <v>108</v>
      </c>
      <c r="CD567" s="5" t="s">
        <v>108</v>
      </c>
      <c r="CE567" s="5" t="s">
        <v>108</v>
      </c>
      <c r="CF567" s="5" t="s">
        <v>108</v>
      </c>
      <c r="CG567" s="5" t="s">
        <v>108</v>
      </c>
      <c r="CH567" s="5" t="s">
        <v>108</v>
      </c>
      <c r="CI567" s="5" t="s">
        <v>108</v>
      </c>
      <c r="CJ567" s="5" t="s">
        <v>108</v>
      </c>
      <c r="CK567" s="5" t="s">
        <v>108</v>
      </c>
      <c r="CL567" s="5" t="s">
        <v>108</v>
      </c>
      <c r="CM567" s="5" t="s">
        <v>108</v>
      </c>
      <c r="CN567" s="5" t="s">
        <v>108</v>
      </c>
      <c r="CO567" s="5" t="s">
        <v>108</v>
      </c>
      <c r="CP567" s="5" t="s">
        <v>108</v>
      </c>
      <c r="CQ567" s="5" t="s">
        <v>108</v>
      </c>
      <c r="CR567" s="5" t="s">
        <v>108</v>
      </c>
      <c r="CS567" s="5" t="s">
        <v>108</v>
      </c>
      <c r="CT567" s="26" t="s">
        <v>4857</v>
      </c>
      <c r="CU567" s="5" t="s">
        <v>108</v>
      </c>
      <c r="CV567" s="5" t="s">
        <v>108</v>
      </c>
      <c r="CW567" s="5" t="s">
        <v>108</v>
      </c>
      <c r="CX567" s="5" t="s">
        <v>108</v>
      </c>
      <c r="CY567" s="13" t="s">
        <v>4858</v>
      </c>
      <c r="CZ567" s="6"/>
      <c r="DA567" s="6"/>
      <c r="DB567" s="6"/>
      <c r="DC567" s="6"/>
      <c r="DD567" s="6"/>
      <c r="DE567" s="6"/>
      <c r="DF567" s="6"/>
      <c r="DG567" s="6"/>
      <c r="DH567" s="6"/>
      <c r="DI567" s="6"/>
    </row>
    <row r="568">
      <c r="A568" s="5" t="s">
        <v>103</v>
      </c>
      <c r="B568" s="5" t="s">
        <v>4782</v>
      </c>
      <c r="C568" s="5" t="s">
        <v>4859</v>
      </c>
      <c r="D568" s="5">
        <v>15615.0</v>
      </c>
      <c r="E568" s="5" t="s">
        <v>4784</v>
      </c>
      <c r="F568" s="5">
        <v>1979.0</v>
      </c>
      <c r="G568" s="5" t="s">
        <v>126</v>
      </c>
      <c r="H568" s="5" t="s">
        <v>108</v>
      </c>
      <c r="I568" s="5" t="s">
        <v>109</v>
      </c>
      <c r="J568" s="5" t="s">
        <v>110</v>
      </c>
      <c r="K568" s="5" t="s">
        <v>111</v>
      </c>
      <c r="L568" s="5" t="s">
        <v>108</v>
      </c>
      <c r="M568" s="5" t="s">
        <v>140</v>
      </c>
      <c r="N568" s="5">
        <v>1.0</v>
      </c>
      <c r="O568" s="26" t="s">
        <v>4860</v>
      </c>
      <c r="P568" s="5" t="s">
        <v>4861</v>
      </c>
      <c r="Q568" s="5" t="s">
        <v>4862</v>
      </c>
      <c r="R568" s="5" t="s">
        <v>108</v>
      </c>
      <c r="S568" s="5" t="s">
        <v>108</v>
      </c>
      <c r="T568" s="5" t="s">
        <v>108</v>
      </c>
      <c r="U568" s="5" t="s">
        <v>108</v>
      </c>
      <c r="V568" s="6"/>
      <c r="W568" s="5" t="s">
        <v>1228</v>
      </c>
      <c r="X568" s="5" t="s">
        <v>108</v>
      </c>
      <c r="Y568" s="5" t="s">
        <v>108</v>
      </c>
      <c r="Z568" s="5" t="s">
        <v>108</v>
      </c>
      <c r="AA568" s="5" t="s">
        <v>108</v>
      </c>
      <c r="AB568" s="5" t="s">
        <v>108</v>
      </c>
      <c r="AC568" s="5" t="s">
        <v>4863</v>
      </c>
      <c r="AD568" s="5" t="s">
        <v>4361</v>
      </c>
      <c r="AE568" s="5" t="s">
        <v>108</v>
      </c>
      <c r="AF568" s="5" t="s">
        <v>121</v>
      </c>
      <c r="AG568" s="5" t="s">
        <v>108</v>
      </c>
      <c r="AH568" s="6">
        <f>11/60</f>
        <v>0.1833333333</v>
      </c>
      <c r="AI568" s="28">
        <f t="shared" si="152"/>
        <v>402.336</v>
      </c>
      <c r="AJ568" s="22">
        <f>5280*0.25</f>
        <v>1320</v>
      </c>
      <c r="AK568" s="24">
        <f t="shared" si="153"/>
        <v>440</v>
      </c>
      <c r="AL568" s="5" t="s">
        <v>108</v>
      </c>
      <c r="AM568" s="5">
        <v>1.0</v>
      </c>
      <c r="AN568" s="5" t="s">
        <v>108</v>
      </c>
      <c r="AO568" s="5" t="s">
        <v>108</v>
      </c>
      <c r="AP568" s="5" t="s">
        <v>108</v>
      </c>
      <c r="AQ568" s="5" t="s">
        <v>108</v>
      </c>
      <c r="AR568" s="5" t="s">
        <v>108</v>
      </c>
      <c r="AS568" s="5" t="s">
        <v>108</v>
      </c>
      <c r="AT568" s="5" t="s">
        <v>108</v>
      </c>
      <c r="AU568" s="5" t="s">
        <v>108</v>
      </c>
      <c r="AV568" s="5" t="s">
        <v>108</v>
      </c>
      <c r="AW568" s="5" t="s">
        <v>119</v>
      </c>
      <c r="AX568" s="5" t="s">
        <v>108</v>
      </c>
      <c r="AY568" s="5" t="s">
        <v>108</v>
      </c>
      <c r="AZ568" s="5" t="s">
        <v>321</v>
      </c>
      <c r="BA568" s="5" t="s">
        <v>108</v>
      </c>
      <c r="BB568" s="5" t="s">
        <v>108</v>
      </c>
      <c r="BC568" s="5" t="s">
        <v>108</v>
      </c>
      <c r="BD568" s="5" t="s">
        <v>108</v>
      </c>
      <c r="BE568" s="5" t="s">
        <v>108</v>
      </c>
      <c r="BF568" s="5" t="s">
        <v>108</v>
      </c>
      <c r="BG568" s="5" t="s">
        <v>108</v>
      </c>
      <c r="BH568" s="5" t="s">
        <v>108</v>
      </c>
      <c r="BI568" s="5" t="s">
        <v>108</v>
      </c>
      <c r="BJ568" s="5" t="s">
        <v>108</v>
      </c>
      <c r="BK568" s="5" t="s">
        <v>108</v>
      </c>
      <c r="BL568" s="5" t="s">
        <v>108</v>
      </c>
      <c r="BM568" s="5" t="s">
        <v>108</v>
      </c>
      <c r="BN568" s="5" t="s">
        <v>108</v>
      </c>
      <c r="BO568" s="5" t="s">
        <v>108</v>
      </c>
      <c r="BP568" s="5" t="s">
        <v>108</v>
      </c>
      <c r="BQ568" s="5" t="s">
        <v>108</v>
      </c>
      <c r="BR568" s="5" t="s">
        <v>108</v>
      </c>
      <c r="BS568" s="5" t="s">
        <v>4864</v>
      </c>
      <c r="BT568" s="5" t="s">
        <v>108</v>
      </c>
      <c r="BU568" s="5" t="s">
        <v>4865</v>
      </c>
      <c r="BV568" s="5" t="s">
        <v>108</v>
      </c>
      <c r="BW568" s="5" t="s">
        <v>1528</v>
      </c>
      <c r="BX568" s="5" t="s">
        <v>122</v>
      </c>
      <c r="BY568" s="5" t="s">
        <v>108</v>
      </c>
      <c r="BZ568" s="5" t="s">
        <v>108</v>
      </c>
      <c r="CA568" s="5" t="s">
        <v>108</v>
      </c>
      <c r="CB568" s="5" t="s">
        <v>108</v>
      </c>
      <c r="CC568" s="5" t="s">
        <v>108</v>
      </c>
      <c r="CD568" s="5" t="s">
        <v>108</v>
      </c>
      <c r="CE568" s="5" t="s">
        <v>108</v>
      </c>
      <c r="CF568" s="5" t="s">
        <v>108</v>
      </c>
      <c r="CG568" s="5" t="s">
        <v>108</v>
      </c>
      <c r="CH568" s="5" t="s">
        <v>108</v>
      </c>
      <c r="CI568" s="5" t="s">
        <v>108</v>
      </c>
      <c r="CJ568" s="5" t="s">
        <v>108</v>
      </c>
      <c r="CK568" s="5" t="s">
        <v>108</v>
      </c>
      <c r="CL568" s="5" t="s">
        <v>108</v>
      </c>
      <c r="CM568" s="5" t="s">
        <v>108</v>
      </c>
      <c r="CN568" s="5" t="s">
        <v>108</v>
      </c>
      <c r="CO568" s="5" t="s">
        <v>108</v>
      </c>
      <c r="CP568" s="5" t="s">
        <v>108</v>
      </c>
      <c r="CQ568" s="5" t="s">
        <v>108</v>
      </c>
      <c r="CR568" s="5" t="s">
        <v>108</v>
      </c>
      <c r="CS568" s="5" t="s">
        <v>4866</v>
      </c>
      <c r="CT568" s="26" t="s">
        <v>4867</v>
      </c>
      <c r="CU568" s="5" t="s">
        <v>108</v>
      </c>
      <c r="CV568" s="5" t="s">
        <v>108</v>
      </c>
      <c r="CW568" s="5" t="s">
        <v>108</v>
      </c>
      <c r="CX568" s="5" t="s">
        <v>108</v>
      </c>
      <c r="CY568" s="13" t="s">
        <v>4868</v>
      </c>
      <c r="CZ568" s="6"/>
      <c r="DA568" s="6"/>
      <c r="DB568" s="6"/>
      <c r="DC568" s="6"/>
      <c r="DD568" s="6"/>
      <c r="DE568" s="6"/>
      <c r="DF568" s="6"/>
      <c r="DG568" s="6"/>
      <c r="DH568" s="6"/>
      <c r="DI568" s="6"/>
    </row>
    <row r="569">
      <c r="A569" s="5" t="s">
        <v>103</v>
      </c>
      <c r="B569" s="5" t="s">
        <v>4782</v>
      </c>
      <c r="C569" s="5" t="s">
        <v>4869</v>
      </c>
      <c r="D569" s="5">
        <v>1152.0</v>
      </c>
      <c r="E569" s="5" t="s">
        <v>108</v>
      </c>
      <c r="F569" s="5">
        <v>1979.0</v>
      </c>
      <c r="G569" s="5" t="s">
        <v>108</v>
      </c>
      <c r="H569" s="5" t="s">
        <v>108</v>
      </c>
      <c r="I569" s="5" t="s">
        <v>139</v>
      </c>
      <c r="J569" s="5" t="s">
        <v>110</v>
      </c>
      <c r="K569" s="5" t="s">
        <v>111</v>
      </c>
      <c r="L569" s="5" t="s">
        <v>108</v>
      </c>
      <c r="M569" s="5" t="s">
        <v>140</v>
      </c>
      <c r="N569" s="5">
        <v>1.0</v>
      </c>
      <c r="O569" s="26" t="s">
        <v>4870</v>
      </c>
      <c r="P569" s="5" t="s">
        <v>4871</v>
      </c>
      <c r="Q569" s="5" t="s">
        <v>4872</v>
      </c>
      <c r="R569" s="5" t="s">
        <v>4873</v>
      </c>
      <c r="S569" s="5" t="s">
        <v>4871</v>
      </c>
      <c r="T569" s="5" t="s">
        <v>108</v>
      </c>
      <c r="U569" s="5" t="s">
        <v>108</v>
      </c>
      <c r="V569" s="5" t="s">
        <v>108</v>
      </c>
      <c r="W569" s="5" t="s">
        <v>108</v>
      </c>
      <c r="X569" s="5">
        <v>1907.0</v>
      </c>
      <c r="Y569" s="5" t="s">
        <v>108</v>
      </c>
      <c r="Z569" s="5" t="s">
        <v>108</v>
      </c>
      <c r="AA569" s="5" t="s">
        <v>108</v>
      </c>
      <c r="AB569" s="5" t="s">
        <v>108</v>
      </c>
      <c r="AC569" s="5" t="s">
        <v>4874</v>
      </c>
      <c r="AD569" s="5" t="s">
        <v>108</v>
      </c>
      <c r="AE569" s="5" t="s">
        <v>108</v>
      </c>
      <c r="AF569" s="5" t="s">
        <v>108</v>
      </c>
      <c r="AG569" s="5" t="s">
        <v>108</v>
      </c>
      <c r="AH569" s="5" t="s">
        <v>108</v>
      </c>
      <c r="AI569" s="28">
        <f t="shared" si="152"/>
        <v>36.576</v>
      </c>
      <c r="AJ569" s="22">
        <v>120.0</v>
      </c>
      <c r="AK569" s="24">
        <f t="shared" si="153"/>
        <v>40</v>
      </c>
      <c r="AL569" s="5" t="s">
        <v>108</v>
      </c>
      <c r="AM569" s="5">
        <v>1.0</v>
      </c>
      <c r="AN569" s="5">
        <v>7.0</v>
      </c>
      <c r="AO569" s="5" t="s">
        <v>108</v>
      </c>
      <c r="AP569" s="5" t="s">
        <v>108</v>
      </c>
      <c r="AQ569" s="5" t="s">
        <v>108</v>
      </c>
      <c r="AR569" s="5" t="s">
        <v>108</v>
      </c>
      <c r="AS569" s="5" t="s">
        <v>108</v>
      </c>
      <c r="AT569" s="5" t="s">
        <v>108</v>
      </c>
      <c r="AU569" s="5" t="s">
        <v>108</v>
      </c>
      <c r="AV569" s="5" t="s">
        <v>108</v>
      </c>
      <c r="AW569" s="5" t="s">
        <v>147</v>
      </c>
      <c r="AX569" s="5" t="s">
        <v>108</v>
      </c>
      <c r="AY569" s="5" t="s">
        <v>108</v>
      </c>
      <c r="AZ569" s="5" t="s">
        <v>108</v>
      </c>
      <c r="BA569" s="5" t="s">
        <v>108</v>
      </c>
      <c r="BB569" s="5" t="s">
        <v>108</v>
      </c>
      <c r="BC569" s="5" t="s">
        <v>108</v>
      </c>
      <c r="BD569" s="5" t="s">
        <v>108</v>
      </c>
      <c r="BE569" s="5" t="s">
        <v>108</v>
      </c>
      <c r="BF569" s="5" t="s">
        <v>108</v>
      </c>
      <c r="BG569" s="5" t="s">
        <v>108</v>
      </c>
      <c r="BH569" s="5" t="s">
        <v>108</v>
      </c>
      <c r="BI569" s="5" t="s">
        <v>108</v>
      </c>
      <c r="BJ569" s="5" t="s">
        <v>108</v>
      </c>
      <c r="BK569" s="5" t="s">
        <v>108</v>
      </c>
      <c r="BL569" s="5" t="s">
        <v>108</v>
      </c>
      <c r="BM569" s="5" t="s">
        <v>108</v>
      </c>
      <c r="BN569" s="5" t="s">
        <v>121</v>
      </c>
      <c r="BO569" s="5" t="s">
        <v>108</v>
      </c>
      <c r="BP569" s="5" t="s">
        <v>755</v>
      </c>
      <c r="BQ569" s="5" t="s">
        <v>108</v>
      </c>
      <c r="BR569" s="5" t="s">
        <v>108</v>
      </c>
      <c r="BS569" s="5" t="s">
        <v>4875</v>
      </c>
      <c r="BT569" s="5" t="s">
        <v>108</v>
      </c>
      <c r="BU569" s="5" t="s">
        <v>4876</v>
      </c>
      <c r="BV569" s="5" t="s">
        <v>108</v>
      </c>
      <c r="BW569" s="5" t="s">
        <v>4877</v>
      </c>
      <c r="BX569" s="5" t="s">
        <v>122</v>
      </c>
      <c r="BY569" s="5" t="s">
        <v>108</v>
      </c>
      <c r="BZ569" s="5" t="s">
        <v>108</v>
      </c>
      <c r="CA569" s="5" t="s">
        <v>108</v>
      </c>
      <c r="CB569" s="5" t="s">
        <v>108</v>
      </c>
      <c r="CC569" s="5" t="s">
        <v>108</v>
      </c>
      <c r="CD569" s="5" t="s">
        <v>108</v>
      </c>
      <c r="CE569" s="5" t="s">
        <v>108</v>
      </c>
      <c r="CF569" s="5" t="s">
        <v>108</v>
      </c>
      <c r="CG569" s="5" t="s">
        <v>108</v>
      </c>
      <c r="CH569" s="5" t="s">
        <v>108</v>
      </c>
      <c r="CI569" s="5" t="s">
        <v>108</v>
      </c>
      <c r="CJ569" s="5" t="s">
        <v>108</v>
      </c>
      <c r="CK569" s="5" t="s">
        <v>108</v>
      </c>
      <c r="CL569" s="5" t="s">
        <v>108</v>
      </c>
      <c r="CM569" s="5" t="s">
        <v>108</v>
      </c>
      <c r="CN569" s="5" t="s">
        <v>108</v>
      </c>
      <c r="CO569" s="5" t="s">
        <v>108</v>
      </c>
      <c r="CP569" s="5" t="s">
        <v>108</v>
      </c>
      <c r="CQ569" s="5" t="s">
        <v>108</v>
      </c>
      <c r="CR569" s="5" t="s">
        <v>108</v>
      </c>
      <c r="CS569" s="5" t="s">
        <v>108</v>
      </c>
      <c r="CT569" s="5" t="s">
        <v>108</v>
      </c>
      <c r="CU569" s="5" t="s">
        <v>108</v>
      </c>
      <c r="CV569" s="5" t="s">
        <v>108</v>
      </c>
      <c r="CW569" s="5" t="s">
        <v>108</v>
      </c>
      <c r="CX569" s="5" t="s">
        <v>108</v>
      </c>
      <c r="CY569" s="13" t="s">
        <v>4878</v>
      </c>
      <c r="CZ569" s="6"/>
      <c r="DA569" s="6"/>
      <c r="DB569" s="6"/>
      <c r="DC569" s="6"/>
      <c r="DD569" s="6"/>
      <c r="DE569" s="6"/>
      <c r="DF569" s="6"/>
      <c r="DG569" s="6"/>
      <c r="DH569" s="6"/>
      <c r="DI569" s="6"/>
    </row>
    <row r="570">
      <c r="A570" s="5" t="s">
        <v>103</v>
      </c>
      <c r="B570" s="5" t="s">
        <v>4782</v>
      </c>
      <c r="C570" s="5" t="s">
        <v>4879</v>
      </c>
      <c r="D570" s="5">
        <v>1155.0</v>
      </c>
      <c r="E570" s="5" t="s">
        <v>108</v>
      </c>
      <c r="F570" s="5">
        <v>1980.0</v>
      </c>
      <c r="G570" s="5" t="s">
        <v>108</v>
      </c>
      <c r="H570" s="5" t="s">
        <v>108</v>
      </c>
      <c r="I570" s="5" t="s">
        <v>108</v>
      </c>
      <c r="J570" s="5" t="s">
        <v>110</v>
      </c>
      <c r="K570" s="5" t="s">
        <v>111</v>
      </c>
      <c r="L570" s="5" t="s">
        <v>108</v>
      </c>
      <c r="M570" s="5" t="s">
        <v>218</v>
      </c>
      <c r="N570" s="5">
        <v>1.0</v>
      </c>
      <c r="O570" s="26" t="s">
        <v>4880</v>
      </c>
      <c r="P570" s="5" t="s">
        <v>4881</v>
      </c>
      <c r="Q570" s="5" t="s">
        <v>4513</v>
      </c>
      <c r="R570" s="5" t="s">
        <v>4882</v>
      </c>
      <c r="S570" s="5" t="s">
        <v>4883</v>
      </c>
      <c r="T570" s="5" t="s">
        <v>108</v>
      </c>
      <c r="U570" s="5" t="s">
        <v>108</v>
      </c>
      <c r="V570" s="5" t="s">
        <v>108</v>
      </c>
      <c r="W570" s="5" t="s">
        <v>108</v>
      </c>
      <c r="X570" s="5" t="s">
        <v>108</v>
      </c>
      <c r="Y570" s="5" t="s">
        <v>108</v>
      </c>
      <c r="Z570" s="5" t="s">
        <v>108</v>
      </c>
      <c r="AA570" s="5" t="s">
        <v>108</v>
      </c>
      <c r="AB570" s="5" t="s">
        <v>108</v>
      </c>
      <c r="AC570" s="5" t="s">
        <v>4884</v>
      </c>
      <c r="AD570" s="5" t="s">
        <v>108</v>
      </c>
      <c r="AE570" s="5" t="s">
        <v>108</v>
      </c>
      <c r="AF570" s="5" t="s">
        <v>108</v>
      </c>
      <c r="AG570" s="5" t="s">
        <v>108</v>
      </c>
      <c r="AH570" s="5" t="s">
        <v>108</v>
      </c>
      <c r="AI570" s="5" t="s">
        <v>108</v>
      </c>
      <c r="AJ570" s="5" t="s">
        <v>108</v>
      </c>
      <c r="AK570" s="5" t="s">
        <v>108</v>
      </c>
      <c r="AL570" s="5" t="s">
        <v>108</v>
      </c>
      <c r="AM570" s="5">
        <v>1.0</v>
      </c>
      <c r="AN570" s="5" t="s">
        <v>108</v>
      </c>
      <c r="AO570" s="5" t="s">
        <v>108</v>
      </c>
      <c r="AP570" s="5" t="s">
        <v>108</v>
      </c>
      <c r="AQ570" s="5" t="s">
        <v>108</v>
      </c>
      <c r="AR570" s="5" t="s">
        <v>108</v>
      </c>
      <c r="AS570" s="5" t="s">
        <v>108</v>
      </c>
      <c r="AT570" s="5" t="s">
        <v>108</v>
      </c>
      <c r="AU570" s="5" t="s">
        <v>108</v>
      </c>
      <c r="AV570" s="5" t="s">
        <v>108</v>
      </c>
      <c r="AW570" s="5" t="s">
        <v>108</v>
      </c>
      <c r="AX570" s="5" t="s">
        <v>108</v>
      </c>
      <c r="AY570" s="5" t="s">
        <v>108</v>
      </c>
      <c r="AZ570" s="5" t="s">
        <v>108</v>
      </c>
      <c r="BA570" s="5" t="s">
        <v>108</v>
      </c>
      <c r="BB570" s="5" t="s">
        <v>108</v>
      </c>
      <c r="BC570" s="5" t="s">
        <v>108</v>
      </c>
      <c r="BD570" s="5" t="s">
        <v>108</v>
      </c>
      <c r="BE570" s="5" t="s">
        <v>108</v>
      </c>
      <c r="BF570" s="5" t="s">
        <v>108</v>
      </c>
      <c r="BG570" s="5" t="s">
        <v>108</v>
      </c>
      <c r="BH570" s="5" t="s">
        <v>108</v>
      </c>
      <c r="BI570" s="5" t="s">
        <v>108</v>
      </c>
      <c r="BJ570" s="5" t="s">
        <v>108</v>
      </c>
      <c r="BK570" s="5" t="s">
        <v>108</v>
      </c>
      <c r="BL570" s="5" t="s">
        <v>108</v>
      </c>
      <c r="BM570" s="5" t="s">
        <v>108</v>
      </c>
      <c r="BN570" s="5" t="s">
        <v>108</v>
      </c>
      <c r="BO570" s="5" t="s">
        <v>108</v>
      </c>
      <c r="BP570" s="5" t="s">
        <v>108</v>
      </c>
      <c r="BQ570" s="5" t="s">
        <v>108</v>
      </c>
      <c r="BR570" s="5" t="s">
        <v>121</v>
      </c>
      <c r="BS570" s="5" t="s">
        <v>108</v>
      </c>
      <c r="BT570" s="5" t="s">
        <v>108</v>
      </c>
      <c r="BU570" s="5" t="s">
        <v>4885</v>
      </c>
      <c r="BV570" s="5" t="s">
        <v>108</v>
      </c>
      <c r="BW570" s="5" t="s">
        <v>1358</v>
      </c>
      <c r="BX570" s="5" t="s">
        <v>108</v>
      </c>
      <c r="BY570" s="5" t="s">
        <v>108</v>
      </c>
      <c r="BZ570" s="5" t="s">
        <v>108</v>
      </c>
      <c r="CA570" s="5" t="s">
        <v>108</v>
      </c>
      <c r="CB570" s="5" t="s">
        <v>108</v>
      </c>
      <c r="CC570" s="5" t="s">
        <v>108</v>
      </c>
      <c r="CD570" s="5" t="s">
        <v>108</v>
      </c>
      <c r="CE570" s="5" t="s">
        <v>108</v>
      </c>
      <c r="CF570" s="5" t="s">
        <v>108</v>
      </c>
      <c r="CG570" s="5" t="s">
        <v>108</v>
      </c>
      <c r="CH570" s="5" t="s">
        <v>108</v>
      </c>
      <c r="CI570" s="5" t="s">
        <v>108</v>
      </c>
      <c r="CJ570" s="5" t="s">
        <v>108</v>
      </c>
      <c r="CK570" s="5" t="s">
        <v>108</v>
      </c>
      <c r="CL570" s="5" t="s">
        <v>108</v>
      </c>
      <c r="CM570" s="5" t="s">
        <v>108</v>
      </c>
      <c r="CN570" s="5" t="s">
        <v>108</v>
      </c>
      <c r="CO570" s="5" t="s">
        <v>108</v>
      </c>
      <c r="CP570" s="5" t="s">
        <v>108</v>
      </c>
      <c r="CQ570" s="5" t="s">
        <v>108</v>
      </c>
      <c r="CR570" s="5" t="s">
        <v>108</v>
      </c>
      <c r="CS570" s="5" t="s">
        <v>108</v>
      </c>
      <c r="CT570" s="5" t="s">
        <v>108</v>
      </c>
      <c r="CU570" s="5" t="s">
        <v>108</v>
      </c>
      <c r="CV570" s="5" t="s">
        <v>108</v>
      </c>
      <c r="CW570" s="5" t="s">
        <v>108</v>
      </c>
      <c r="CX570" s="5" t="s">
        <v>108</v>
      </c>
      <c r="CY570" s="13" t="s">
        <v>4886</v>
      </c>
      <c r="CZ570" s="6"/>
      <c r="DA570" s="6"/>
      <c r="DB570" s="6"/>
      <c r="DC570" s="6"/>
      <c r="DD570" s="6"/>
      <c r="DE570" s="6"/>
      <c r="DF570" s="6"/>
      <c r="DG570" s="6"/>
      <c r="DH570" s="6"/>
      <c r="DI570" s="6"/>
    </row>
    <row r="571">
      <c r="A571" s="5" t="s">
        <v>103</v>
      </c>
      <c r="B571" s="5" t="s">
        <v>4782</v>
      </c>
      <c r="C571" s="5" t="s">
        <v>4887</v>
      </c>
      <c r="D571" s="5">
        <v>28090.0</v>
      </c>
      <c r="E571" s="5" t="s">
        <v>4784</v>
      </c>
      <c r="F571" s="5">
        <v>1997.0</v>
      </c>
      <c r="G571" s="5" t="s">
        <v>138</v>
      </c>
      <c r="H571" s="5" t="s">
        <v>108</v>
      </c>
      <c r="I571" s="5" t="s">
        <v>139</v>
      </c>
      <c r="J571" s="5" t="s">
        <v>127</v>
      </c>
      <c r="K571" s="5" t="s">
        <v>111</v>
      </c>
      <c r="L571" s="5" t="s">
        <v>108</v>
      </c>
      <c r="M571" s="5" t="s">
        <v>218</v>
      </c>
      <c r="N571" s="5">
        <v>1.0</v>
      </c>
      <c r="O571" s="26" t="s">
        <v>4888</v>
      </c>
      <c r="P571" s="5" t="s">
        <v>4889</v>
      </c>
      <c r="Q571" s="5" t="s">
        <v>4890</v>
      </c>
      <c r="R571" s="5" t="s">
        <v>4891</v>
      </c>
      <c r="S571" s="5" t="s">
        <v>108</v>
      </c>
      <c r="T571" s="5" t="s">
        <v>108</v>
      </c>
      <c r="U571" s="5" t="s">
        <v>108</v>
      </c>
      <c r="V571" s="5" t="s">
        <v>108</v>
      </c>
      <c r="W571" s="5" t="s">
        <v>108</v>
      </c>
      <c r="X571" s="5">
        <v>2200.0</v>
      </c>
      <c r="Y571" s="5" t="s">
        <v>108</v>
      </c>
      <c r="Z571" s="5" t="s">
        <v>170</v>
      </c>
      <c r="AA571" s="5" t="s">
        <v>108</v>
      </c>
      <c r="AB571" s="5" t="s">
        <v>108</v>
      </c>
      <c r="AC571" s="5" t="s">
        <v>930</v>
      </c>
      <c r="AD571" s="5" t="s">
        <v>108</v>
      </c>
      <c r="AE571" s="5" t="s">
        <v>108</v>
      </c>
      <c r="AF571" s="5" t="s">
        <v>108</v>
      </c>
      <c r="AG571" s="5" t="s">
        <v>108</v>
      </c>
      <c r="AH571" s="5" t="s">
        <v>108</v>
      </c>
      <c r="AI571" s="5" t="s">
        <v>108</v>
      </c>
      <c r="AJ571" s="5" t="s">
        <v>108</v>
      </c>
      <c r="AK571" s="5" t="s">
        <v>108</v>
      </c>
      <c r="AL571" s="5" t="s">
        <v>108</v>
      </c>
      <c r="AM571" s="5">
        <v>1.0</v>
      </c>
      <c r="AN571" s="5">
        <v>6.5</v>
      </c>
      <c r="AO571" s="5" t="s">
        <v>108</v>
      </c>
      <c r="AP571" s="5" t="s">
        <v>108</v>
      </c>
      <c r="AQ571" s="5" t="s">
        <v>108</v>
      </c>
      <c r="AR571" s="5" t="s">
        <v>108</v>
      </c>
      <c r="AS571" s="5" t="s">
        <v>108</v>
      </c>
      <c r="AT571" s="5" t="s">
        <v>108</v>
      </c>
      <c r="AU571" s="5" t="s">
        <v>108</v>
      </c>
      <c r="AV571" s="5" t="s">
        <v>108</v>
      </c>
      <c r="AW571" s="5" t="s">
        <v>173</v>
      </c>
      <c r="AX571" s="5" t="s">
        <v>108</v>
      </c>
      <c r="AY571" s="5" t="s">
        <v>108</v>
      </c>
      <c r="AZ571" s="5" t="s">
        <v>108</v>
      </c>
      <c r="BA571" s="5" t="s">
        <v>108</v>
      </c>
      <c r="BB571" s="5" t="s">
        <v>108</v>
      </c>
      <c r="BC571" s="5" t="s">
        <v>108</v>
      </c>
      <c r="BD571" s="5" t="s">
        <v>108</v>
      </c>
      <c r="BE571" s="5" t="s">
        <v>108</v>
      </c>
      <c r="BF571" s="5" t="s">
        <v>108</v>
      </c>
      <c r="BG571" s="5" t="s">
        <v>108</v>
      </c>
      <c r="BH571" s="5" t="s">
        <v>108</v>
      </c>
      <c r="BI571" s="5" t="s">
        <v>108</v>
      </c>
      <c r="BJ571" s="5" t="s">
        <v>108</v>
      </c>
      <c r="BK571" s="5" t="s">
        <v>108</v>
      </c>
      <c r="BL571" s="5" t="s">
        <v>108</v>
      </c>
      <c r="BM571" s="5" t="s">
        <v>108</v>
      </c>
      <c r="BN571" s="5" t="s">
        <v>108</v>
      </c>
      <c r="BO571" s="5" t="s">
        <v>108</v>
      </c>
      <c r="BP571" s="5" t="s">
        <v>4013</v>
      </c>
      <c r="BQ571" s="5" t="s">
        <v>108</v>
      </c>
      <c r="BR571" s="5" t="s">
        <v>108</v>
      </c>
      <c r="BS571" s="5" t="s">
        <v>108</v>
      </c>
      <c r="BT571" s="5" t="s">
        <v>108</v>
      </c>
      <c r="BU571" s="5" t="s">
        <v>4892</v>
      </c>
      <c r="BV571" s="5" t="s">
        <v>108</v>
      </c>
      <c r="BW571" s="5" t="s">
        <v>108</v>
      </c>
      <c r="BX571" s="5" t="s">
        <v>122</v>
      </c>
      <c r="BY571" s="5" t="s">
        <v>108</v>
      </c>
      <c r="BZ571" s="5" t="s">
        <v>108</v>
      </c>
      <c r="CA571" s="5" t="s">
        <v>108</v>
      </c>
      <c r="CB571" s="5" t="s">
        <v>108</v>
      </c>
      <c r="CC571" s="5" t="s">
        <v>108</v>
      </c>
      <c r="CD571" s="5" t="s">
        <v>108</v>
      </c>
      <c r="CE571" s="5" t="s">
        <v>108</v>
      </c>
      <c r="CF571" s="5" t="s">
        <v>108</v>
      </c>
      <c r="CG571" s="5" t="s">
        <v>108</v>
      </c>
      <c r="CH571" s="5" t="s">
        <v>108</v>
      </c>
      <c r="CI571" s="5" t="s">
        <v>108</v>
      </c>
      <c r="CJ571" s="5" t="s">
        <v>108</v>
      </c>
      <c r="CK571" s="5" t="s">
        <v>108</v>
      </c>
      <c r="CL571" s="5" t="s">
        <v>108</v>
      </c>
      <c r="CM571" s="5" t="s">
        <v>108</v>
      </c>
      <c r="CN571" s="5" t="s">
        <v>108</v>
      </c>
      <c r="CO571" s="5" t="s">
        <v>108</v>
      </c>
      <c r="CP571" s="5" t="s">
        <v>108</v>
      </c>
      <c r="CQ571" s="5" t="s">
        <v>108</v>
      </c>
      <c r="CR571" s="5" t="s">
        <v>108</v>
      </c>
      <c r="CS571" s="5" t="s">
        <v>108</v>
      </c>
      <c r="CT571" s="26" t="s">
        <v>4893</v>
      </c>
      <c r="CU571" s="5" t="s">
        <v>108</v>
      </c>
      <c r="CV571" s="5" t="s">
        <v>108</v>
      </c>
      <c r="CW571" s="5" t="s">
        <v>108</v>
      </c>
      <c r="CX571" s="5" t="s">
        <v>108</v>
      </c>
      <c r="CY571" s="13" t="s">
        <v>4894</v>
      </c>
      <c r="CZ571" s="6"/>
      <c r="DA571" s="6"/>
      <c r="DB571" s="6"/>
      <c r="DC571" s="6"/>
      <c r="DD571" s="6"/>
      <c r="DE571" s="6"/>
      <c r="DF571" s="6"/>
      <c r="DG571" s="6"/>
      <c r="DH571" s="6"/>
      <c r="DI571" s="6"/>
    </row>
    <row r="572">
      <c r="A572" s="5" t="s">
        <v>103</v>
      </c>
      <c r="B572" s="5" t="s">
        <v>4782</v>
      </c>
      <c r="C572" s="5" t="s">
        <v>4895</v>
      </c>
      <c r="D572" s="5">
        <v>7809.0</v>
      </c>
      <c r="E572" s="5" t="s">
        <v>151</v>
      </c>
      <c r="F572" s="5">
        <v>1975.0</v>
      </c>
      <c r="G572" s="5" t="s">
        <v>108</v>
      </c>
      <c r="H572" s="5" t="s">
        <v>108</v>
      </c>
      <c r="I572" s="5" t="s">
        <v>153</v>
      </c>
      <c r="J572" s="5" t="s">
        <v>110</v>
      </c>
      <c r="K572" s="5" t="s">
        <v>111</v>
      </c>
      <c r="L572" s="5" t="s">
        <v>108</v>
      </c>
      <c r="M572" s="5" t="s">
        <v>375</v>
      </c>
      <c r="N572" s="5">
        <v>1.0</v>
      </c>
      <c r="O572" s="26" t="s">
        <v>4896</v>
      </c>
      <c r="P572" s="5" t="s">
        <v>4897</v>
      </c>
      <c r="Q572" s="5" t="s">
        <v>4898</v>
      </c>
      <c r="R572" s="5" t="s">
        <v>4899</v>
      </c>
      <c r="S572" s="5" t="s">
        <v>108</v>
      </c>
      <c r="T572" s="5" t="s">
        <v>108</v>
      </c>
      <c r="U572" s="5" t="s">
        <v>108</v>
      </c>
      <c r="V572" s="5" t="s">
        <v>108</v>
      </c>
      <c r="W572" s="5" t="s">
        <v>108</v>
      </c>
      <c r="X572" s="5">
        <v>2200.0</v>
      </c>
      <c r="Y572" s="5" t="s">
        <v>193</v>
      </c>
      <c r="Z572" s="5" t="s">
        <v>170</v>
      </c>
      <c r="AA572" s="5" t="s">
        <v>108</v>
      </c>
      <c r="AB572" s="5" t="s">
        <v>108</v>
      </c>
      <c r="AC572" s="5" t="s">
        <v>867</v>
      </c>
      <c r="AD572" s="5" t="s">
        <v>108</v>
      </c>
      <c r="AE572" s="5" t="s">
        <v>108</v>
      </c>
      <c r="AF572" s="5" t="s">
        <v>108</v>
      </c>
      <c r="AG572" s="5" t="s">
        <v>108</v>
      </c>
      <c r="AH572" s="6">
        <f>20/60</f>
        <v>0.3333333333</v>
      </c>
      <c r="AI572" s="28">
        <f t="shared" ref="AI572:AI573" si="154">CONVERT(AJ572, "ft", "m")</f>
        <v>13.716</v>
      </c>
      <c r="AJ572" s="22">
        <v>45.0</v>
      </c>
      <c r="AK572" s="24">
        <f t="shared" ref="AK572:AK573" si="155">CONVERT(AJ572, "ft", "yd")</f>
        <v>15</v>
      </c>
      <c r="AL572" s="5" t="s">
        <v>108</v>
      </c>
      <c r="AM572" s="5">
        <v>1.0</v>
      </c>
      <c r="AN572" s="5">
        <v>7.0</v>
      </c>
      <c r="AO572" s="5" t="s">
        <v>108</v>
      </c>
      <c r="AP572" s="5" t="s">
        <v>108</v>
      </c>
      <c r="AQ572" s="5" t="s">
        <v>108</v>
      </c>
      <c r="AR572" s="5" t="s">
        <v>108</v>
      </c>
      <c r="AS572" s="5" t="s">
        <v>108</v>
      </c>
      <c r="AT572" s="5" t="s">
        <v>108</v>
      </c>
      <c r="AU572" s="5" t="s">
        <v>108</v>
      </c>
      <c r="AV572" s="5" t="s">
        <v>108</v>
      </c>
      <c r="AW572" s="5" t="s">
        <v>119</v>
      </c>
      <c r="AX572" s="5" t="s">
        <v>108</v>
      </c>
      <c r="AY572" s="5" t="s">
        <v>108</v>
      </c>
      <c r="AZ572" s="5" t="s">
        <v>108</v>
      </c>
      <c r="BA572" s="5" t="s">
        <v>108</v>
      </c>
      <c r="BB572" s="5" t="s">
        <v>108</v>
      </c>
      <c r="BC572" s="5" t="s">
        <v>235</v>
      </c>
      <c r="BD572" s="5" t="s">
        <v>108</v>
      </c>
      <c r="BE572" s="5" t="s">
        <v>108</v>
      </c>
      <c r="BF572" s="5" t="s">
        <v>108</v>
      </c>
      <c r="BG572" s="5" t="s">
        <v>108</v>
      </c>
      <c r="BH572" s="5" t="s">
        <v>108</v>
      </c>
      <c r="BI572" s="5" t="s">
        <v>108</v>
      </c>
      <c r="BJ572" s="5" t="s">
        <v>108</v>
      </c>
      <c r="BK572" s="5" t="s">
        <v>108</v>
      </c>
      <c r="BL572" s="5" t="s">
        <v>754</v>
      </c>
      <c r="BM572" s="5" t="s">
        <v>108</v>
      </c>
      <c r="BN572" s="5" t="s">
        <v>108</v>
      </c>
      <c r="BO572" s="5" t="s">
        <v>108</v>
      </c>
      <c r="BP572" s="5" t="s">
        <v>755</v>
      </c>
      <c r="BQ572" s="5" t="s">
        <v>108</v>
      </c>
      <c r="BR572" s="5" t="s">
        <v>121</v>
      </c>
      <c r="BS572" s="5" t="s">
        <v>4900</v>
      </c>
      <c r="BT572" s="5" t="s">
        <v>108</v>
      </c>
      <c r="BU572" s="5" t="s">
        <v>4901</v>
      </c>
      <c r="BV572" s="5" t="s">
        <v>108</v>
      </c>
      <c r="BW572" s="5" t="s">
        <v>1528</v>
      </c>
      <c r="BX572" s="5" t="s">
        <v>122</v>
      </c>
      <c r="BY572" s="5" t="s">
        <v>108</v>
      </c>
      <c r="BZ572" s="5" t="s">
        <v>108</v>
      </c>
      <c r="CA572" s="5" t="s">
        <v>108</v>
      </c>
      <c r="CB572" s="5" t="s">
        <v>108</v>
      </c>
      <c r="CC572" s="5" t="s">
        <v>108</v>
      </c>
      <c r="CD572" s="5" t="s">
        <v>108</v>
      </c>
      <c r="CE572" s="5" t="s">
        <v>108</v>
      </c>
      <c r="CF572" s="5" t="s">
        <v>108</v>
      </c>
      <c r="CG572" s="5" t="s">
        <v>108</v>
      </c>
      <c r="CH572" s="5" t="s">
        <v>108</v>
      </c>
      <c r="CI572" s="5" t="s">
        <v>108</v>
      </c>
      <c r="CJ572" s="5" t="s">
        <v>108</v>
      </c>
      <c r="CK572" s="5" t="s">
        <v>108</v>
      </c>
      <c r="CL572" s="5" t="s">
        <v>108</v>
      </c>
      <c r="CM572" s="5" t="s">
        <v>108</v>
      </c>
      <c r="CN572" s="5" t="s">
        <v>108</v>
      </c>
      <c r="CO572" s="5" t="s">
        <v>108</v>
      </c>
      <c r="CP572" s="5" t="s">
        <v>108</v>
      </c>
      <c r="CQ572" s="5" t="s">
        <v>108</v>
      </c>
      <c r="CR572" s="5" t="s">
        <v>108</v>
      </c>
      <c r="CS572" s="5" t="s">
        <v>108</v>
      </c>
      <c r="CT572" s="26" t="s">
        <v>4902</v>
      </c>
      <c r="CU572" s="5" t="s">
        <v>108</v>
      </c>
      <c r="CV572" s="5" t="s">
        <v>108</v>
      </c>
      <c r="CW572" s="5" t="s">
        <v>108</v>
      </c>
      <c r="CX572" s="5" t="s">
        <v>108</v>
      </c>
      <c r="CY572" s="13" t="s">
        <v>4903</v>
      </c>
      <c r="CZ572" s="6"/>
      <c r="DA572" s="6"/>
      <c r="DB572" s="6"/>
      <c r="DC572" s="6"/>
      <c r="DD572" s="6"/>
      <c r="DE572" s="6"/>
      <c r="DF572" s="6"/>
      <c r="DG572" s="6"/>
      <c r="DH572" s="6"/>
      <c r="DI572" s="6"/>
    </row>
    <row r="573">
      <c r="A573" s="5" t="s">
        <v>103</v>
      </c>
      <c r="B573" s="5" t="s">
        <v>4782</v>
      </c>
      <c r="C573" s="5" t="s">
        <v>4904</v>
      </c>
      <c r="D573" s="5">
        <v>6410.0</v>
      </c>
      <c r="E573" s="5" t="s">
        <v>108</v>
      </c>
      <c r="F573" s="5">
        <v>1979.0</v>
      </c>
      <c r="G573" s="5" t="s">
        <v>152</v>
      </c>
      <c r="H573" s="5">
        <v>4.0</v>
      </c>
      <c r="I573" s="5" t="s">
        <v>153</v>
      </c>
      <c r="J573" s="5" t="s">
        <v>127</v>
      </c>
      <c r="K573" s="5" t="s">
        <v>111</v>
      </c>
      <c r="L573" s="5" t="s">
        <v>108</v>
      </c>
      <c r="M573" s="5" t="s">
        <v>140</v>
      </c>
      <c r="N573" s="5">
        <v>8.0</v>
      </c>
      <c r="O573" s="26" t="s">
        <v>4905</v>
      </c>
      <c r="P573" s="5" t="s">
        <v>4906</v>
      </c>
      <c r="Q573" s="5" t="s">
        <v>4907</v>
      </c>
      <c r="R573" s="5" t="s">
        <v>4908</v>
      </c>
      <c r="S573" s="5" t="s">
        <v>108</v>
      </c>
      <c r="T573" s="5" t="s">
        <v>108</v>
      </c>
      <c r="U573" s="5" t="s">
        <v>108</v>
      </c>
      <c r="V573" s="6"/>
      <c r="W573" s="5" t="s">
        <v>108</v>
      </c>
      <c r="X573" s="5">
        <v>2300.0</v>
      </c>
      <c r="Y573" s="5" t="s">
        <v>108</v>
      </c>
      <c r="Z573" s="5" t="s">
        <v>170</v>
      </c>
      <c r="AA573" s="5" t="s">
        <v>144</v>
      </c>
      <c r="AB573" s="5">
        <v>67.0</v>
      </c>
      <c r="AC573" s="5" t="s">
        <v>4909</v>
      </c>
      <c r="AD573" s="5" t="s">
        <v>4910</v>
      </c>
      <c r="AE573" s="5" t="s">
        <v>108</v>
      </c>
      <c r="AF573" s="5" t="s">
        <v>108</v>
      </c>
      <c r="AG573" s="5" t="s">
        <v>108</v>
      </c>
      <c r="AH573" s="5" t="s">
        <v>108</v>
      </c>
      <c r="AI573" s="28">
        <f t="shared" si="154"/>
        <v>274.32</v>
      </c>
      <c r="AJ573" s="22">
        <v>900.0</v>
      </c>
      <c r="AK573" s="24">
        <f t="shared" si="155"/>
        <v>300</v>
      </c>
      <c r="AL573" s="5" t="s">
        <v>108</v>
      </c>
      <c r="AM573" s="5">
        <v>1.0</v>
      </c>
      <c r="AN573" s="5" t="s">
        <v>108</v>
      </c>
      <c r="AO573" s="5" t="s">
        <v>108</v>
      </c>
      <c r="AP573" s="5" t="s">
        <v>108</v>
      </c>
      <c r="AQ573" s="5" t="s">
        <v>108</v>
      </c>
      <c r="AR573" s="5" t="s">
        <v>108</v>
      </c>
      <c r="AS573" s="5" t="s">
        <v>108</v>
      </c>
      <c r="AT573" s="5" t="s">
        <v>108</v>
      </c>
      <c r="AU573" s="5" t="s">
        <v>108</v>
      </c>
      <c r="AV573" s="5" t="s">
        <v>108</v>
      </c>
      <c r="AW573" s="5" t="s">
        <v>108</v>
      </c>
      <c r="AX573" s="5" t="s">
        <v>108</v>
      </c>
      <c r="AY573" s="5" t="s">
        <v>108</v>
      </c>
      <c r="AZ573" s="5" t="s">
        <v>108</v>
      </c>
      <c r="BA573" s="5" t="s">
        <v>108</v>
      </c>
      <c r="BB573" s="5" t="s">
        <v>108</v>
      </c>
      <c r="BC573" s="5" t="s">
        <v>108</v>
      </c>
      <c r="BD573" s="5" t="s">
        <v>108</v>
      </c>
      <c r="BE573" s="5" t="s">
        <v>108</v>
      </c>
      <c r="BF573" s="5" t="s">
        <v>108</v>
      </c>
      <c r="BG573" s="5" t="s">
        <v>108</v>
      </c>
      <c r="BH573" s="5" t="s">
        <v>108</v>
      </c>
      <c r="BI573" s="5" t="s">
        <v>108</v>
      </c>
      <c r="BJ573" s="5" t="s">
        <v>108</v>
      </c>
      <c r="BK573" s="5" t="s">
        <v>108</v>
      </c>
      <c r="BL573" s="5" t="s">
        <v>108</v>
      </c>
      <c r="BM573" s="5" t="s">
        <v>108</v>
      </c>
      <c r="BN573" s="5" t="s">
        <v>108</v>
      </c>
      <c r="BO573" s="5" t="s">
        <v>108</v>
      </c>
      <c r="BP573" s="5" t="s">
        <v>108</v>
      </c>
      <c r="BQ573" s="5" t="s">
        <v>690</v>
      </c>
      <c r="BR573" s="5" t="s">
        <v>108</v>
      </c>
      <c r="BS573" s="5" t="s">
        <v>108</v>
      </c>
      <c r="BT573" s="5" t="s">
        <v>108</v>
      </c>
      <c r="BU573" s="5" t="s">
        <v>4911</v>
      </c>
      <c r="BV573" s="5" t="s">
        <v>108</v>
      </c>
      <c r="BW573" s="5" t="s">
        <v>3126</v>
      </c>
      <c r="BX573" s="5" t="s">
        <v>122</v>
      </c>
      <c r="BY573" s="5" t="s">
        <v>1228</v>
      </c>
      <c r="BZ573" s="5" t="s">
        <v>121</v>
      </c>
      <c r="CA573" s="5" t="s">
        <v>108</v>
      </c>
      <c r="CB573" s="5" t="s">
        <v>108</v>
      </c>
      <c r="CC573" s="5" t="s">
        <v>108</v>
      </c>
      <c r="CD573" s="5" t="s">
        <v>108</v>
      </c>
      <c r="CE573" s="5" t="s">
        <v>108</v>
      </c>
      <c r="CF573" s="5" t="s">
        <v>108</v>
      </c>
      <c r="CG573" s="5" t="s">
        <v>108</v>
      </c>
      <c r="CH573" s="5" t="s">
        <v>108</v>
      </c>
      <c r="CI573" s="5" t="s">
        <v>108</v>
      </c>
      <c r="CJ573" s="5" t="s">
        <v>108</v>
      </c>
      <c r="CK573" s="5" t="s">
        <v>108</v>
      </c>
      <c r="CL573" s="5" t="s">
        <v>108</v>
      </c>
      <c r="CM573" s="5" t="s">
        <v>108</v>
      </c>
      <c r="CN573" s="5" t="s">
        <v>108</v>
      </c>
      <c r="CO573" s="5" t="s">
        <v>108</v>
      </c>
      <c r="CP573" s="5" t="s">
        <v>108</v>
      </c>
      <c r="CQ573" s="5" t="s">
        <v>108</v>
      </c>
      <c r="CR573" s="5" t="s">
        <v>108</v>
      </c>
      <c r="CS573" s="5" t="s">
        <v>108</v>
      </c>
      <c r="CT573" s="5" t="s">
        <v>108</v>
      </c>
      <c r="CU573" s="5" t="s">
        <v>108</v>
      </c>
      <c r="CV573" s="5" t="s">
        <v>108</v>
      </c>
      <c r="CW573" s="5" t="s">
        <v>108</v>
      </c>
      <c r="CX573" s="5" t="s">
        <v>108</v>
      </c>
      <c r="CY573" s="13" t="s">
        <v>4912</v>
      </c>
      <c r="CZ573" s="6"/>
      <c r="DA573" s="6"/>
      <c r="DB573" s="6"/>
      <c r="DC573" s="6"/>
      <c r="DD573" s="6"/>
      <c r="DE573" s="6"/>
      <c r="DF573" s="6"/>
      <c r="DG573" s="6"/>
      <c r="DH573" s="6"/>
      <c r="DI573" s="6"/>
    </row>
    <row r="574">
      <c r="A574" s="5" t="s">
        <v>103</v>
      </c>
      <c r="B574" s="5" t="s">
        <v>4782</v>
      </c>
      <c r="C574" s="5" t="s">
        <v>4913</v>
      </c>
      <c r="D574" s="5">
        <v>59757.0</v>
      </c>
      <c r="E574" s="5" t="s">
        <v>4914</v>
      </c>
      <c r="F574" s="5">
        <v>2018.0</v>
      </c>
      <c r="G574" s="5" t="s">
        <v>216</v>
      </c>
      <c r="H574" s="5">
        <v>25.0</v>
      </c>
      <c r="I574" s="5" t="s">
        <v>217</v>
      </c>
      <c r="J574" s="5" t="s">
        <v>127</v>
      </c>
      <c r="K574" s="5" t="s">
        <v>111</v>
      </c>
      <c r="L574" s="5" t="s">
        <v>108</v>
      </c>
      <c r="M574" s="5" t="s">
        <v>140</v>
      </c>
      <c r="N574" s="5">
        <v>2.0</v>
      </c>
      <c r="O574" s="26" t="s">
        <v>4915</v>
      </c>
      <c r="P574" s="5" t="s">
        <v>4916</v>
      </c>
      <c r="Q574" s="5" t="s">
        <v>4917</v>
      </c>
      <c r="R574" s="5" t="s">
        <v>4918</v>
      </c>
      <c r="S574" s="5" t="s">
        <v>4916</v>
      </c>
      <c r="T574" s="5">
        <v>42.158239</v>
      </c>
      <c r="U574" s="5">
        <v>-96.344197</v>
      </c>
      <c r="V574" s="6"/>
      <c r="W574" s="5">
        <v>1068.0</v>
      </c>
      <c r="X574" s="5">
        <v>2335.0</v>
      </c>
      <c r="Y574" s="5">
        <v>90.0</v>
      </c>
      <c r="Z574" s="5" t="s">
        <v>170</v>
      </c>
      <c r="AA574" s="5" t="s">
        <v>144</v>
      </c>
      <c r="AB574" s="5">
        <v>89.0</v>
      </c>
      <c r="AC574" s="5" t="s">
        <v>4919</v>
      </c>
      <c r="AD574" s="5" t="s">
        <v>108</v>
      </c>
      <c r="AE574" s="5" t="s">
        <v>108</v>
      </c>
      <c r="AF574" s="5" t="s">
        <v>108</v>
      </c>
      <c r="AG574" s="5" t="s">
        <v>108</v>
      </c>
      <c r="AH574" s="5" t="s">
        <v>108</v>
      </c>
      <c r="AI574" s="5" t="s">
        <v>108</v>
      </c>
      <c r="AJ574" s="5" t="s">
        <v>108</v>
      </c>
      <c r="AK574" s="5" t="s">
        <v>108</v>
      </c>
      <c r="AL574" s="5" t="s">
        <v>108</v>
      </c>
      <c r="AM574" s="5">
        <v>1.0</v>
      </c>
      <c r="AN574" s="5" t="s">
        <v>108</v>
      </c>
      <c r="AO574" s="5" t="s">
        <v>108</v>
      </c>
      <c r="AP574" s="5" t="s">
        <v>108</v>
      </c>
      <c r="AQ574" s="5" t="s">
        <v>108</v>
      </c>
      <c r="AR574" s="5" t="s">
        <v>108</v>
      </c>
      <c r="AS574" s="5" t="s">
        <v>108</v>
      </c>
      <c r="AT574" s="5" t="s">
        <v>108</v>
      </c>
      <c r="AU574" s="5" t="s">
        <v>108</v>
      </c>
      <c r="AV574" s="5" t="s">
        <v>108</v>
      </c>
      <c r="AW574" s="5" t="s">
        <v>1754</v>
      </c>
      <c r="AX574" s="5" t="s">
        <v>108</v>
      </c>
      <c r="AY574" s="5" t="s">
        <v>108</v>
      </c>
      <c r="AZ574" s="5" t="s">
        <v>108</v>
      </c>
      <c r="BA574" s="5" t="s">
        <v>108</v>
      </c>
      <c r="BB574" s="5" t="s">
        <v>108</v>
      </c>
      <c r="BC574" s="5" t="s">
        <v>108</v>
      </c>
      <c r="BD574" s="5" t="s">
        <v>108</v>
      </c>
      <c r="BE574" s="5" t="s">
        <v>108</v>
      </c>
      <c r="BF574" s="5" t="s">
        <v>108</v>
      </c>
      <c r="BG574" s="5" t="s">
        <v>108</v>
      </c>
      <c r="BH574" s="5" t="s">
        <v>108</v>
      </c>
      <c r="BI574" s="5" t="s">
        <v>108</v>
      </c>
      <c r="BJ574" s="5" t="s">
        <v>108</v>
      </c>
      <c r="BK574" s="5" t="s">
        <v>108</v>
      </c>
      <c r="BL574" s="5" t="s">
        <v>108</v>
      </c>
      <c r="BM574" s="5" t="s">
        <v>108</v>
      </c>
      <c r="BN574" s="5" t="s">
        <v>108</v>
      </c>
      <c r="BO574" s="5" t="s">
        <v>108</v>
      </c>
      <c r="BP574" s="5" t="s">
        <v>108</v>
      </c>
      <c r="BQ574" s="5" t="s">
        <v>108</v>
      </c>
      <c r="BR574" s="5" t="s">
        <v>108</v>
      </c>
      <c r="BS574" s="5" t="s">
        <v>108</v>
      </c>
      <c r="BT574" s="5" t="s">
        <v>108</v>
      </c>
      <c r="BU574" s="5" t="s">
        <v>4920</v>
      </c>
      <c r="BV574" s="5" t="s">
        <v>108</v>
      </c>
      <c r="BW574" s="5" t="s">
        <v>4921</v>
      </c>
      <c r="BX574" s="5" t="s">
        <v>108</v>
      </c>
      <c r="BY574" s="5" t="s">
        <v>108</v>
      </c>
      <c r="BZ574" s="5" t="s">
        <v>108</v>
      </c>
      <c r="CA574" s="5" t="s">
        <v>108</v>
      </c>
      <c r="CB574" s="5" t="s">
        <v>108</v>
      </c>
      <c r="CC574" s="5" t="s">
        <v>108</v>
      </c>
      <c r="CD574" s="5" t="s">
        <v>108</v>
      </c>
      <c r="CE574" s="5" t="s">
        <v>108</v>
      </c>
      <c r="CF574" s="5" t="s">
        <v>108</v>
      </c>
      <c r="CG574" s="5" t="s">
        <v>108</v>
      </c>
      <c r="CH574" s="5" t="s">
        <v>108</v>
      </c>
      <c r="CI574" s="5" t="s">
        <v>108</v>
      </c>
      <c r="CJ574" s="5" t="s">
        <v>108</v>
      </c>
      <c r="CK574" s="5" t="s">
        <v>108</v>
      </c>
      <c r="CL574" s="5" t="s">
        <v>108</v>
      </c>
      <c r="CM574" s="5" t="s">
        <v>108</v>
      </c>
      <c r="CN574" s="5" t="s">
        <v>108</v>
      </c>
      <c r="CO574" s="5" t="s">
        <v>108</v>
      </c>
      <c r="CP574" s="5" t="s">
        <v>108</v>
      </c>
      <c r="CQ574" s="5" t="s">
        <v>108</v>
      </c>
      <c r="CR574" s="5" t="s">
        <v>108</v>
      </c>
      <c r="CS574" s="5" t="s">
        <v>4922</v>
      </c>
      <c r="CT574" s="26" t="s">
        <v>4923</v>
      </c>
      <c r="CU574" s="5" t="s">
        <v>108</v>
      </c>
      <c r="CV574" s="5" t="s">
        <v>108</v>
      </c>
      <c r="CW574" s="5" t="s">
        <v>108</v>
      </c>
      <c r="CX574" s="5" t="s">
        <v>108</v>
      </c>
      <c r="CY574" s="13" t="s">
        <v>4924</v>
      </c>
      <c r="CZ574" s="6"/>
      <c r="DA574" s="6"/>
      <c r="DB574" s="6"/>
      <c r="DC574" s="6"/>
      <c r="DD574" s="6"/>
      <c r="DE574" s="6"/>
      <c r="DF574" s="6"/>
      <c r="DG574" s="6"/>
      <c r="DH574" s="6"/>
      <c r="DI574" s="6"/>
    </row>
    <row r="575">
      <c r="A575" s="5"/>
      <c r="B575" s="5"/>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5" t="s">
        <v>108</v>
      </c>
      <c r="AH575" s="6"/>
      <c r="AI575" s="28">
        <f t="shared" ref="AI575:AI654" si="156">CONVERT(AJ575, "ft", "m")</f>
        <v>0.3048</v>
      </c>
      <c r="AJ575" s="22">
        <v>1.0</v>
      </c>
      <c r="AK575" s="24">
        <f t="shared" ref="AK575:AK654" si="157">CONVERT(AJ575, "ft", "yd")</f>
        <v>0.3333333333</v>
      </c>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28">
        <f t="shared" si="156"/>
        <v>0.3048</v>
      </c>
      <c r="AJ576" s="22">
        <v>1.0</v>
      </c>
      <c r="AK576" s="24">
        <f t="shared" si="157"/>
        <v>0.3333333333</v>
      </c>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28">
        <f t="shared" si="156"/>
        <v>0.3048</v>
      </c>
      <c r="AJ577" s="22">
        <v>1.0</v>
      </c>
      <c r="AK577" s="24">
        <f t="shared" si="157"/>
        <v>0.3333333333</v>
      </c>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28">
        <f t="shared" si="156"/>
        <v>0.3048</v>
      </c>
      <c r="AJ578" s="22">
        <v>1.0</v>
      </c>
      <c r="AK578" s="24">
        <f t="shared" si="157"/>
        <v>0.3333333333</v>
      </c>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28">
        <f t="shared" si="156"/>
        <v>0.3048</v>
      </c>
      <c r="AJ579" s="22">
        <v>1.0</v>
      </c>
      <c r="AK579" s="24">
        <f t="shared" si="157"/>
        <v>0.3333333333</v>
      </c>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28">
        <f t="shared" si="156"/>
        <v>0.3048</v>
      </c>
      <c r="AJ580" s="22">
        <v>1.0</v>
      </c>
      <c r="AK580" s="24">
        <f t="shared" si="157"/>
        <v>0.3333333333</v>
      </c>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28">
        <f t="shared" si="156"/>
        <v>0.3048</v>
      </c>
      <c r="AJ581" s="22">
        <v>1.0</v>
      </c>
      <c r="AK581" s="24">
        <f t="shared" si="157"/>
        <v>0.3333333333</v>
      </c>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28">
        <f t="shared" si="156"/>
        <v>0.3048</v>
      </c>
      <c r="AJ582" s="22">
        <v>1.0</v>
      </c>
      <c r="AK582" s="24">
        <f t="shared" si="157"/>
        <v>0.3333333333</v>
      </c>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28">
        <f t="shared" si="156"/>
        <v>0.3048</v>
      </c>
      <c r="AJ583" s="22">
        <v>1.0</v>
      </c>
      <c r="AK583" s="24">
        <f t="shared" si="157"/>
        <v>0.3333333333</v>
      </c>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28">
        <f t="shared" si="156"/>
        <v>0.3048</v>
      </c>
      <c r="AJ584" s="22">
        <v>1.0</v>
      </c>
      <c r="AK584" s="24">
        <f t="shared" si="157"/>
        <v>0.3333333333</v>
      </c>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28">
        <f t="shared" si="156"/>
        <v>0.3048</v>
      </c>
      <c r="AJ585" s="22">
        <v>1.0</v>
      </c>
      <c r="AK585" s="24">
        <f t="shared" si="157"/>
        <v>0.3333333333</v>
      </c>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28">
        <f t="shared" si="156"/>
        <v>0.3048</v>
      </c>
      <c r="AJ586" s="22">
        <v>1.0</v>
      </c>
      <c r="AK586" s="24">
        <f t="shared" si="157"/>
        <v>0.3333333333</v>
      </c>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28">
        <f t="shared" si="156"/>
        <v>0.3048</v>
      </c>
      <c r="AJ587" s="22">
        <v>1.0</v>
      </c>
      <c r="AK587" s="24">
        <f t="shared" si="157"/>
        <v>0.3333333333</v>
      </c>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28">
        <f t="shared" si="156"/>
        <v>0.3048</v>
      </c>
      <c r="AJ588" s="22">
        <v>1.0</v>
      </c>
      <c r="AK588" s="24">
        <f t="shared" si="157"/>
        <v>0.3333333333</v>
      </c>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28">
        <f t="shared" si="156"/>
        <v>0.3048</v>
      </c>
      <c r="AJ589" s="22">
        <v>1.0</v>
      </c>
      <c r="AK589" s="24">
        <f t="shared" si="157"/>
        <v>0.3333333333</v>
      </c>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28">
        <f t="shared" si="156"/>
        <v>0.3048</v>
      </c>
      <c r="AJ590" s="22">
        <v>1.0</v>
      </c>
      <c r="AK590" s="24">
        <f t="shared" si="157"/>
        <v>0.3333333333</v>
      </c>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28">
        <f t="shared" si="156"/>
        <v>0.3048</v>
      </c>
      <c r="AJ591" s="22">
        <v>1.0</v>
      </c>
      <c r="AK591" s="24">
        <f t="shared" si="157"/>
        <v>0.3333333333</v>
      </c>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28">
        <f t="shared" si="156"/>
        <v>0.3048</v>
      </c>
      <c r="AJ592" s="22">
        <v>1.0</v>
      </c>
      <c r="AK592" s="24">
        <f t="shared" si="157"/>
        <v>0.3333333333</v>
      </c>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28">
        <f t="shared" si="156"/>
        <v>0.3048</v>
      </c>
      <c r="AJ593" s="22">
        <v>1.0</v>
      </c>
      <c r="AK593" s="24">
        <f t="shared" si="157"/>
        <v>0.3333333333</v>
      </c>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28">
        <f t="shared" si="156"/>
        <v>0.3048</v>
      </c>
      <c r="AJ594" s="22">
        <v>1.0</v>
      </c>
      <c r="AK594" s="24">
        <f t="shared" si="157"/>
        <v>0.3333333333</v>
      </c>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28">
        <f t="shared" si="156"/>
        <v>0.3048</v>
      </c>
      <c r="AJ595" s="22">
        <v>1.0</v>
      </c>
      <c r="AK595" s="24">
        <f t="shared" si="157"/>
        <v>0.3333333333</v>
      </c>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28">
        <f t="shared" si="156"/>
        <v>0.3048</v>
      </c>
      <c r="AJ596" s="22">
        <v>1.0</v>
      </c>
      <c r="AK596" s="24">
        <f t="shared" si="157"/>
        <v>0.3333333333</v>
      </c>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28">
        <f t="shared" si="156"/>
        <v>0.3048</v>
      </c>
      <c r="AJ597" s="22">
        <v>1.0</v>
      </c>
      <c r="AK597" s="24">
        <f t="shared" si="157"/>
        <v>0.3333333333</v>
      </c>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28">
        <f t="shared" si="156"/>
        <v>0.3048</v>
      </c>
      <c r="AJ598" s="22">
        <v>1.0</v>
      </c>
      <c r="AK598" s="24">
        <f t="shared" si="157"/>
        <v>0.3333333333</v>
      </c>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28">
        <f t="shared" si="156"/>
        <v>0.3048</v>
      </c>
      <c r="AJ599" s="22">
        <v>1.0</v>
      </c>
      <c r="AK599" s="24">
        <f t="shared" si="157"/>
        <v>0.3333333333</v>
      </c>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28">
        <f t="shared" si="156"/>
        <v>0.3048</v>
      </c>
      <c r="AJ600" s="22">
        <v>1.0</v>
      </c>
      <c r="AK600" s="24">
        <f t="shared" si="157"/>
        <v>0.3333333333</v>
      </c>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28">
        <f t="shared" si="156"/>
        <v>0.3048</v>
      </c>
      <c r="AJ601" s="22">
        <v>1.0</v>
      </c>
      <c r="AK601" s="24">
        <f t="shared" si="157"/>
        <v>0.3333333333</v>
      </c>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28">
        <f t="shared" si="156"/>
        <v>0.3048</v>
      </c>
      <c r="AJ602" s="22">
        <v>1.0</v>
      </c>
      <c r="AK602" s="24">
        <f t="shared" si="157"/>
        <v>0.3333333333</v>
      </c>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28">
        <f t="shared" si="156"/>
        <v>0.3048</v>
      </c>
      <c r="AJ603" s="22">
        <v>1.0</v>
      </c>
      <c r="AK603" s="24">
        <f t="shared" si="157"/>
        <v>0.3333333333</v>
      </c>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28">
        <f t="shared" si="156"/>
        <v>0.3048</v>
      </c>
      <c r="AJ604" s="22">
        <v>1.0</v>
      </c>
      <c r="AK604" s="24">
        <f t="shared" si="157"/>
        <v>0.3333333333</v>
      </c>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28">
        <f t="shared" si="156"/>
        <v>0.3048</v>
      </c>
      <c r="AJ605" s="22">
        <v>1.0</v>
      </c>
      <c r="AK605" s="24">
        <f t="shared" si="157"/>
        <v>0.3333333333</v>
      </c>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28">
        <f t="shared" si="156"/>
        <v>0.3048</v>
      </c>
      <c r="AJ606" s="22">
        <v>1.0</v>
      </c>
      <c r="AK606" s="24">
        <f t="shared" si="157"/>
        <v>0.3333333333</v>
      </c>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28">
        <f t="shared" si="156"/>
        <v>0.3048</v>
      </c>
      <c r="AJ607" s="22">
        <v>1.0</v>
      </c>
      <c r="AK607" s="24">
        <f t="shared" si="157"/>
        <v>0.3333333333</v>
      </c>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28">
        <f t="shared" si="156"/>
        <v>0.3048</v>
      </c>
      <c r="AJ608" s="22">
        <v>1.0</v>
      </c>
      <c r="AK608" s="24">
        <f t="shared" si="157"/>
        <v>0.3333333333</v>
      </c>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28">
        <f t="shared" si="156"/>
        <v>0.3048</v>
      </c>
      <c r="AJ609" s="22">
        <v>1.0</v>
      </c>
      <c r="AK609" s="24">
        <f t="shared" si="157"/>
        <v>0.3333333333</v>
      </c>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28">
        <f t="shared" si="156"/>
        <v>0.3048</v>
      </c>
      <c r="AJ610" s="22">
        <v>1.0</v>
      </c>
      <c r="AK610" s="24">
        <f t="shared" si="157"/>
        <v>0.3333333333</v>
      </c>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28">
        <f t="shared" si="156"/>
        <v>0.3048</v>
      </c>
      <c r="AJ611" s="22">
        <v>1.0</v>
      </c>
      <c r="AK611" s="24">
        <f t="shared" si="157"/>
        <v>0.3333333333</v>
      </c>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28">
        <f t="shared" si="156"/>
        <v>0.3048</v>
      </c>
      <c r="AJ612" s="22">
        <v>1.0</v>
      </c>
      <c r="AK612" s="24">
        <f t="shared" si="157"/>
        <v>0.3333333333</v>
      </c>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28">
        <f t="shared" si="156"/>
        <v>0.3048</v>
      </c>
      <c r="AJ613" s="22">
        <v>1.0</v>
      </c>
      <c r="AK613" s="24">
        <f t="shared" si="157"/>
        <v>0.3333333333</v>
      </c>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28">
        <f t="shared" si="156"/>
        <v>0.3048</v>
      </c>
      <c r="AJ614" s="22">
        <v>1.0</v>
      </c>
      <c r="AK614" s="24">
        <f t="shared" si="157"/>
        <v>0.3333333333</v>
      </c>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28">
        <f t="shared" si="156"/>
        <v>0.3048</v>
      </c>
      <c r="AJ615" s="22">
        <v>1.0</v>
      </c>
      <c r="AK615" s="24">
        <f t="shared" si="157"/>
        <v>0.3333333333</v>
      </c>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28">
        <f t="shared" si="156"/>
        <v>0.3048</v>
      </c>
      <c r="AJ616" s="22">
        <v>1.0</v>
      </c>
      <c r="AK616" s="24">
        <f t="shared" si="157"/>
        <v>0.3333333333</v>
      </c>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28">
        <f t="shared" si="156"/>
        <v>0.3048</v>
      </c>
      <c r="AJ617" s="22">
        <v>1.0</v>
      </c>
      <c r="AK617" s="24">
        <f t="shared" si="157"/>
        <v>0.3333333333</v>
      </c>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28">
        <f t="shared" si="156"/>
        <v>0.3048</v>
      </c>
      <c r="AJ618" s="22">
        <v>1.0</v>
      </c>
      <c r="AK618" s="24">
        <f t="shared" si="157"/>
        <v>0.3333333333</v>
      </c>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28">
        <f t="shared" si="156"/>
        <v>0.3048</v>
      </c>
      <c r="AJ619" s="22">
        <v>1.0</v>
      </c>
      <c r="AK619" s="24">
        <f t="shared" si="157"/>
        <v>0.3333333333</v>
      </c>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28">
        <f t="shared" si="156"/>
        <v>0.3048</v>
      </c>
      <c r="AJ620" s="22">
        <v>1.0</v>
      </c>
      <c r="AK620" s="24">
        <f t="shared" si="157"/>
        <v>0.3333333333</v>
      </c>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28">
        <f t="shared" si="156"/>
        <v>0.3048</v>
      </c>
      <c r="AJ621" s="22">
        <v>1.0</v>
      </c>
      <c r="AK621" s="24">
        <f t="shared" si="157"/>
        <v>0.3333333333</v>
      </c>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28">
        <f t="shared" si="156"/>
        <v>0.3048</v>
      </c>
      <c r="AJ622" s="22">
        <v>1.0</v>
      </c>
      <c r="AK622" s="24">
        <f t="shared" si="157"/>
        <v>0.3333333333</v>
      </c>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28">
        <f t="shared" si="156"/>
        <v>0.3048</v>
      </c>
      <c r="AJ623" s="22">
        <v>1.0</v>
      </c>
      <c r="AK623" s="24">
        <f t="shared" si="157"/>
        <v>0.3333333333</v>
      </c>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28">
        <f t="shared" si="156"/>
        <v>0.3048</v>
      </c>
      <c r="AJ624" s="22">
        <v>1.0</v>
      </c>
      <c r="AK624" s="24">
        <f t="shared" si="157"/>
        <v>0.3333333333</v>
      </c>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28">
        <f t="shared" si="156"/>
        <v>0.3048</v>
      </c>
      <c r="AJ625" s="22">
        <v>1.0</v>
      </c>
      <c r="AK625" s="24">
        <f t="shared" si="157"/>
        <v>0.3333333333</v>
      </c>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28">
        <f t="shared" si="156"/>
        <v>0.3048</v>
      </c>
      <c r="AJ626" s="22">
        <v>1.0</v>
      </c>
      <c r="AK626" s="24">
        <f t="shared" si="157"/>
        <v>0.3333333333</v>
      </c>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28">
        <f t="shared" si="156"/>
        <v>0.3048</v>
      </c>
      <c r="AJ627" s="22">
        <v>1.0</v>
      </c>
      <c r="AK627" s="24">
        <f t="shared" si="157"/>
        <v>0.3333333333</v>
      </c>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28">
        <f t="shared" si="156"/>
        <v>0.3048</v>
      </c>
      <c r="AJ628" s="22">
        <v>1.0</v>
      </c>
      <c r="AK628" s="24">
        <f t="shared" si="157"/>
        <v>0.3333333333</v>
      </c>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28">
        <f t="shared" si="156"/>
        <v>0.3048</v>
      </c>
      <c r="AJ629" s="22">
        <v>1.0</v>
      </c>
      <c r="AK629" s="24">
        <f t="shared" si="157"/>
        <v>0.3333333333</v>
      </c>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28">
        <f t="shared" si="156"/>
        <v>0.3048</v>
      </c>
      <c r="AJ630" s="22">
        <v>1.0</v>
      </c>
      <c r="AK630" s="24">
        <f t="shared" si="157"/>
        <v>0.3333333333</v>
      </c>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28">
        <f t="shared" si="156"/>
        <v>0.3048</v>
      </c>
      <c r="AJ631" s="22">
        <v>1.0</v>
      </c>
      <c r="AK631" s="24">
        <f t="shared" si="157"/>
        <v>0.3333333333</v>
      </c>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28">
        <f t="shared" si="156"/>
        <v>0.3048</v>
      </c>
      <c r="AJ632" s="22">
        <v>1.0</v>
      </c>
      <c r="AK632" s="24">
        <f t="shared" si="157"/>
        <v>0.3333333333</v>
      </c>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28">
        <f t="shared" si="156"/>
        <v>0.3048</v>
      </c>
      <c r="AJ633" s="22">
        <v>1.0</v>
      </c>
      <c r="AK633" s="24">
        <f t="shared" si="157"/>
        <v>0.3333333333</v>
      </c>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28">
        <f t="shared" si="156"/>
        <v>0.3048</v>
      </c>
      <c r="AJ634" s="22">
        <v>1.0</v>
      </c>
      <c r="AK634" s="24">
        <f t="shared" si="157"/>
        <v>0.3333333333</v>
      </c>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28">
        <f t="shared" si="156"/>
        <v>0.3048</v>
      </c>
      <c r="AJ635" s="22">
        <v>1.0</v>
      </c>
      <c r="AK635" s="24">
        <f t="shared" si="157"/>
        <v>0.3333333333</v>
      </c>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28">
        <f t="shared" si="156"/>
        <v>0.3048</v>
      </c>
      <c r="AJ636" s="22">
        <v>1.0</v>
      </c>
      <c r="AK636" s="24">
        <f t="shared" si="157"/>
        <v>0.3333333333</v>
      </c>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28">
        <f t="shared" si="156"/>
        <v>0.3048</v>
      </c>
      <c r="AJ637" s="22">
        <v>1.0</v>
      </c>
      <c r="AK637" s="24">
        <f t="shared" si="157"/>
        <v>0.3333333333</v>
      </c>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28">
        <f t="shared" si="156"/>
        <v>0.3048</v>
      </c>
      <c r="AJ638" s="22">
        <v>1.0</v>
      </c>
      <c r="AK638" s="24">
        <f t="shared" si="157"/>
        <v>0.3333333333</v>
      </c>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28">
        <f t="shared" si="156"/>
        <v>0.3048</v>
      </c>
      <c r="AJ639" s="22">
        <v>1.0</v>
      </c>
      <c r="AK639" s="24">
        <f t="shared" si="157"/>
        <v>0.3333333333</v>
      </c>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28">
        <f t="shared" si="156"/>
        <v>0.3048</v>
      </c>
      <c r="AJ640" s="22">
        <v>1.0</v>
      </c>
      <c r="AK640" s="24">
        <f t="shared" si="157"/>
        <v>0.3333333333</v>
      </c>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28">
        <f t="shared" si="156"/>
        <v>0.3048</v>
      </c>
      <c r="AJ641" s="22">
        <v>1.0</v>
      </c>
      <c r="AK641" s="24">
        <f t="shared" si="157"/>
        <v>0.3333333333</v>
      </c>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28">
        <f t="shared" si="156"/>
        <v>0.3048</v>
      </c>
      <c r="AJ642" s="22">
        <v>1.0</v>
      </c>
      <c r="AK642" s="24">
        <f t="shared" si="157"/>
        <v>0.3333333333</v>
      </c>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28">
        <f t="shared" si="156"/>
        <v>0.3048</v>
      </c>
      <c r="AJ643" s="22">
        <v>1.0</v>
      </c>
      <c r="AK643" s="24">
        <f t="shared" si="157"/>
        <v>0.3333333333</v>
      </c>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28">
        <f t="shared" si="156"/>
        <v>0.3048</v>
      </c>
      <c r="AJ644" s="22">
        <v>1.0</v>
      </c>
      <c r="AK644" s="24">
        <f t="shared" si="157"/>
        <v>0.3333333333</v>
      </c>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28">
        <f t="shared" si="156"/>
        <v>0.3048</v>
      </c>
      <c r="AJ645" s="22">
        <v>1.0</v>
      </c>
      <c r="AK645" s="24">
        <f t="shared" si="157"/>
        <v>0.3333333333</v>
      </c>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28">
        <f t="shared" si="156"/>
        <v>0.3048</v>
      </c>
      <c r="AJ646" s="22">
        <v>1.0</v>
      </c>
      <c r="AK646" s="24">
        <f t="shared" si="157"/>
        <v>0.3333333333</v>
      </c>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28">
        <f t="shared" si="156"/>
        <v>0.3048</v>
      </c>
      <c r="AJ647" s="22">
        <v>1.0</v>
      </c>
      <c r="AK647" s="24">
        <f t="shared" si="157"/>
        <v>0.3333333333</v>
      </c>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28">
        <f t="shared" si="156"/>
        <v>0.3048</v>
      </c>
      <c r="AJ648" s="22">
        <v>1.0</v>
      </c>
      <c r="AK648" s="24">
        <f t="shared" si="157"/>
        <v>0.3333333333</v>
      </c>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28">
        <f t="shared" si="156"/>
        <v>0.3048</v>
      </c>
      <c r="AJ649" s="22">
        <v>1.0</v>
      </c>
      <c r="AK649" s="24">
        <f t="shared" si="157"/>
        <v>0.3333333333</v>
      </c>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28">
        <f t="shared" si="156"/>
        <v>0.3048</v>
      </c>
      <c r="AJ650" s="22">
        <v>1.0</v>
      </c>
      <c r="AK650" s="24">
        <f t="shared" si="157"/>
        <v>0.3333333333</v>
      </c>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28">
        <f t="shared" si="156"/>
        <v>0.3048</v>
      </c>
      <c r="AJ651" s="22">
        <v>1.0</v>
      </c>
      <c r="AK651" s="24">
        <f t="shared" si="157"/>
        <v>0.3333333333</v>
      </c>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28">
        <f t="shared" si="156"/>
        <v>0.3048</v>
      </c>
      <c r="AJ652" s="22">
        <v>1.0</v>
      </c>
      <c r="AK652" s="24">
        <f t="shared" si="157"/>
        <v>0.3333333333</v>
      </c>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28">
        <f t="shared" si="156"/>
        <v>0.3048</v>
      </c>
      <c r="AJ653" s="22">
        <v>1.0</v>
      </c>
      <c r="AK653" s="24">
        <f t="shared" si="157"/>
        <v>0.3333333333</v>
      </c>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28">
        <f t="shared" si="156"/>
        <v>0.3048</v>
      </c>
      <c r="AJ654" s="22">
        <v>1.0</v>
      </c>
      <c r="AK654" s="24">
        <f t="shared" si="157"/>
        <v>0.3333333333</v>
      </c>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7"/>
      <c r="AJ655" s="8"/>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7"/>
      <c r="AJ656" s="8"/>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7"/>
      <c r="AJ657" s="8"/>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7"/>
      <c r="AJ658" s="8"/>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7"/>
      <c r="AJ659" s="8"/>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7"/>
      <c r="AJ660" s="8"/>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7"/>
      <c r="AJ661" s="8"/>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7"/>
      <c r="AJ662" s="8"/>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7"/>
      <c r="AJ663" s="8"/>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7"/>
      <c r="AJ664" s="8"/>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7"/>
      <c r="AJ665" s="8"/>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7"/>
      <c r="AJ666" s="8"/>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7"/>
      <c r="AJ667" s="8"/>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7"/>
      <c r="AJ668" s="8"/>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7"/>
      <c r="AJ669" s="8"/>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7"/>
      <c r="AJ670" s="8"/>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7"/>
      <c r="AJ671" s="8"/>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7"/>
      <c r="AJ672" s="8"/>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7"/>
      <c r="AJ673" s="8"/>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7"/>
      <c r="AJ674" s="8"/>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7"/>
      <c r="AJ675" s="8"/>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7"/>
      <c r="AJ676" s="8"/>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7"/>
      <c r="AJ677" s="8"/>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7"/>
      <c r="AJ678" s="8"/>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7"/>
      <c r="AJ679" s="8"/>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7"/>
      <c r="AJ680" s="8"/>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7"/>
      <c r="AJ681" s="8"/>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7"/>
      <c r="AJ682" s="8"/>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7"/>
      <c r="AJ683" s="8"/>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7"/>
      <c r="AJ684" s="8"/>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7"/>
      <c r="AJ685" s="8"/>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7"/>
      <c r="AJ686" s="8"/>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7"/>
      <c r="AJ687" s="8"/>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7"/>
      <c r="AJ688" s="8"/>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7"/>
      <c r="AJ689" s="8"/>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7"/>
      <c r="AJ690" s="8"/>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7"/>
      <c r="AJ691" s="8"/>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7"/>
      <c r="AJ692" s="8"/>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7"/>
      <c r="AJ693" s="8"/>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7"/>
      <c r="AJ694" s="8"/>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7"/>
      <c r="AJ695" s="8"/>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7"/>
      <c r="AJ696" s="8"/>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7"/>
      <c r="AJ697" s="8"/>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7"/>
      <c r="AJ698" s="8"/>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7"/>
      <c r="AJ699" s="8"/>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7"/>
      <c r="AJ700" s="8"/>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7"/>
      <c r="AJ701" s="8"/>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7"/>
      <c r="AJ702" s="8"/>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7"/>
      <c r="AJ703" s="8"/>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7"/>
      <c r="AJ704" s="8"/>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7"/>
      <c r="AJ705" s="8"/>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7"/>
      <c r="AJ706" s="8"/>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7"/>
      <c r="AJ707" s="8"/>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7"/>
      <c r="AJ708" s="8"/>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7"/>
      <c r="AJ709" s="8"/>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7"/>
      <c r="AJ710" s="8"/>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7"/>
      <c r="AJ711" s="8"/>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7"/>
      <c r="AJ712" s="8"/>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7"/>
      <c r="AJ713" s="8"/>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7"/>
      <c r="AJ714" s="8"/>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7"/>
      <c r="AJ715" s="8"/>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7"/>
      <c r="AJ716" s="8"/>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7"/>
      <c r="AJ717" s="8"/>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7"/>
      <c r="AJ718" s="8"/>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7"/>
      <c r="AJ719" s="8"/>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7"/>
      <c r="AJ720" s="8"/>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7"/>
      <c r="AJ721" s="8"/>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7"/>
      <c r="AJ722" s="8"/>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7"/>
      <c r="AJ723" s="8"/>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7"/>
      <c r="AJ724" s="8"/>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7"/>
      <c r="AJ725" s="8"/>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7"/>
      <c r="AJ726" s="8"/>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7"/>
      <c r="AJ727" s="8"/>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7"/>
      <c r="AJ728" s="8"/>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7"/>
      <c r="AJ729" s="8"/>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7"/>
      <c r="AJ730" s="8"/>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7"/>
      <c r="AJ731" s="8"/>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7"/>
      <c r="AJ732" s="8"/>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7"/>
      <c r="AJ733" s="8"/>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7"/>
      <c r="AJ734" s="8"/>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7"/>
      <c r="AJ735" s="8"/>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7"/>
      <c r="AJ736" s="8"/>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7"/>
      <c r="AJ737" s="8"/>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7"/>
      <c r="AJ738" s="8"/>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7"/>
      <c r="AJ739" s="8"/>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7"/>
      <c r="AJ740" s="8"/>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7"/>
      <c r="AJ741" s="8"/>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7"/>
      <c r="AJ742" s="8"/>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7"/>
      <c r="AJ743" s="8"/>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7"/>
      <c r="AJ744" s="8"/>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7"/>
      <c r="AJ745" s="8"/>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7"/>
      <c r="AJ746" s="8"/>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7"/>
      <c r="AJ747" s="8"/>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7"/>
      <c r="AJ748" s="8"/>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7"/>
      <c r="AJ749" s="8"/>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7"/>
      <c r="AJ750" s="8"/>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7"/>
      <c r="AJ751" s="8"/>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7"/>
      <c r="AJ752" s="8"/>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7"/>
      <c r="AJ753" s="8"/>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7"/>
      <c r="AJ754" s="8"/>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7"/>
      <c r="AJ755" s="8"/>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7"/>
      <c r="AJ756" s="8"/>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7"/>
      <c r="AJ757" s="8"/>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7"/>
      <c r="AJ758" s="8"/>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7"/>
      <c r="AJ759" s="8"/>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7"/>
      <c r="AJ760" s="8"/>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7"/>
      <c r="AJ761" s="8"/>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7"/>
      <c r="AJ762" s="8"/>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7"/>
      <c r="AJ763" s="8"/>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7"/>
      <c r="AJ764" s="8"/>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7"/>
      <c r="AJ765" s="8"/>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7"/>
      <c r="AJ766" s="8"/>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7"/>
      <c r="AJ767" s="8"/>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7"/>
      <c r="AJ768" s="8"/>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7"/>
      <c r="AJ769" s="8"/>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7"/>
      <c r="AJ770" s="8"/>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7"/>
      <c r="AJ771" s="8"/>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7"/>
      <c r="AJ772" s="8"/>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7"/>
      <c r="AJ773" s="8"/>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7"/>
      <c r="AJ774" s="8"/>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7"/>
      <c r="AJ775" s="8"/>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7"/>
      <c r="AJ776" s="8"/>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7"/>
      <c r="AJ777" s="8"/>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7"/>
      <c r="AJ778" s="8"/>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7"/>
      <c r="AJ779" s="8"/>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7"/>
      <c r="AJ780" s="8"/>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7"/>
      <c r="AJ781" s="8"/>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7"/>
      <c r="AJ782" s="8"/>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7"/>
      <c r="AJ783" s="8"/>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7"/>
      <c r="AJ784" s="8"/>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7"/>
      <c r="AJ785" s="8"/>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7"/>
      <c r="AJ786" s="8"/>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7"/>
      <c r="AJ787" s="8"/>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7"/>
      <c r="AJ788" s="8"/>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7"/>
      <c r="AJ789" s="8"/>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7"/>
      <c r="AJ790" s="8"/>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7"/>
      <c r="AJ791" s="8"/>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7"/>
      <c r="AJ792" s="8"/>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7"/>
      <c r="AJ793" s="8"/>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7"/>
      <c r="AJ794" s="8"/>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7"/>
      <c r="AJ795" s="8"/>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7"/>
      <c r="AJ796" s="8"/>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7"/>
      <c r="AJ797" s="8"/>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7"/>
      <c r="AJ798" s="8"/>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7"/>
      <c r="AJ799" s="8"/>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7"/>
      <c r="AJ800" s="8"/>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7"/>
      <c r="AJ801" s="8"/>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7"/>
      <c r="AJ802" s="8"/>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7"/>
      <c r="AJ803" s="8"/>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7"/>
      <c r="AJ804" s="8"/>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7"/>
      <c r="AJ805" s="8"/>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7"/>
      <c r="AJ806" s="8"/>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7"/>
      <c r="AJ807" s="8"/>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7"/>
      <c r="AJ808" s="8"/>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7"/>
      <c r="AJ809" s="8"/>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7"/>
      <c r="AJ810" s="8"/>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7"/>
      <c r="AJ811" s="8"/>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7"/>
      <c r="AJ812" s="8"/>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7"/>
      <c r="AJ813" s="8"/>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7"/>
      <c r="AJ814" s="8"/>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7"/>
      <c r="AJ815" s="8"/>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7"/>
      <c r="AJ816" s="8"/>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7"/>
      <c r="AJ817" s="8"/>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7"/>
      <c r="AJ818" s="8"/>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7"/>
      <c r="AJ819" s="8"/>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7"/>
      <c r="AJ820" s="8"/>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7"/>
      <c r="AJ821" s="8"/>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7"/>
      <c r="AJ822" s="8"/>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7"/>
      <c r="AJ823" s="8"/>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7"/>
      <c r="AJ824" s="8"/>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7"/>
      <c r="AJ825" s="8"/>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7"/>
      <c r="AJ826" s="8"/>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7"/>
      <c r="AJ827" s="8"/>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7"/>
      <c r="AJ828" s="8"/>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7"/>
      <c r="AJ829" s="8"/>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7"/>
      <c r="AJ830" s="8"/>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7"/>
      <c r="AJ831" s="8"/>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7"/>
      <c r="AJ832" s="8"/>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7"/>
      <c r="AJ833" s="8"/>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7"/>
      <c r="AJ834" s="8"/>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7"/>
      <c r="AJ835" s="8"/>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7"/>
      <c r="AJ836" s="8"/>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7"/>
      <c r="AJ837" s="8"/>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7"/>
      <c r="AJ838" s="8"/>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7"/>
      <c r="AJ839" s="8"/>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7"/>
      <c r="AJ840" s="8"/>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7"/>
      <c r="AJ841" s="8"/>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7"/>
      <c r="AJ842" s="8"/>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7"/>
      <c r="AJ843" s="8"/>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7"/>
      <c r="AJ844" s="8"/>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7"/>
      <c r="AJ845" s="8"/>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7"/>
      <c r="AJ846" s="8"/>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7"/>
      <c r="AJ847" s="8"/>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7"/>
      <c r="AJ848" s="8"/>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7"/>
      <c r="AJ849" s="8"/>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7"/>
      <c r="AJ850" s="8"/>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7"/>
      <c r="AJ851" s="8"/>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7"/>
      <c r="AJ852" s="8"/>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7"/>
      <c r="AJ853" s="8"/>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7"/>
      <c r="AJ854" s="8"/>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7"/>
      <c r="AJ855" s="8"/>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7"/>
      <c r="AJ856" s="8"/>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7"/>
      <c r="AJ857" s="8"/>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7"/>
      <c r="AJ858" s="8"/>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7"/>
      <c r="AJ859" s="8"/>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7"/>
      <c r="AJ860" s="8"/>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7"/>
      <c r="AJ861" s="8"/>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7"/>
      <c r="AJ862" s="8"/>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7"/>
      <c r="AJ863" s="8"/>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7"/>
      <c r="AJ864" s="8"/>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7"/>
      <c r="AJ865" s="8"/>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7"/>
      <c r="AJ866" s="8"/>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7"/>
      <c r="AJ867" s="8"/>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7"/>
      <c r="AJ868" s="8"/>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7"/>
      <c r="AJ869" s="8"/>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7"/>
      <c r="AJ870" s="8"/>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7"/>
      <c r="AJ871" s="8"/>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7"/>
      <c r="AJ872" s="8"/>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7"/>
      <c r="AJ873" s="8"/>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7"/>
      <c r="AJ874" s="8"/>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7"/>
      <c r="AJ875" s="8"/>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7"/>
      <c r="AJ876" s="8"/>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7"/>
      <c r="AJ877" s="8"/>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7"/>
      <c r="AJ878" s="8"/>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7"/>
      <c r="AJ879" s="8"/>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7"/>
      <c r="AJ880" s="8"/>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7"/>
      <c r="AJ881" s="8"/>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7"/>
      <c r="AJ882" s="8"/>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7"/>
      <c r="AJ883" s="8"/>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7"/>
      <c r="AJ884" s="8"/>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7"/>
      <c r="AJ885" s="8"/>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7"/>
      <c r="AJ886" s="8"/>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7"/>
      <c r="AJ887" s="8"/>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7"/>
      <c r="AJ888" s="8"/>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7"/>
      <c r="AJ889" s="8"/>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7"/>
      <c r="AJ890" s="8"/>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7"/>
      <c r="AJ891" s="8"/>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7"/>
      <c r="AJ892" s="8"/>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7"/>
      <c r="AJ893" s="8"/>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7"/>
      <c r="AJ894" s="8"/>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7"/>
      <c r="AJ895" s="8"/>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7"/>
      <c r="AJ896" s="8"/>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7"/>
      <c r="AJ897" s="8"/>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7"/>
      <c r="AJ898" s="8"/>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7"/>
      <c r="AJ899" s="8"/>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7"/>
      <c r="AJ900" s="8"/>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7"/>
      <c r="AJ901" s="8"/>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7"/>
      <c r="AJ902" s="8"/>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7"/>
      <c r="AJ903" s="8"/>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7"/>
      <c r="AJ904" s="8"/>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7"/>
      <c r="AJ905" s="8"/>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7"/>
      <c r="AJ906" s="8"/>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7"/>
      <c r="AJ907" s="8"/>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7"/>
      <c r="AJ908" s="8"/>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7"/>
      <c r="AJ909" s="8"/>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7"/>
      <c r="AJ910" s="8"/>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7"/>
      <c r="AJ911" s="8"/>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7"/>
      <c r="AJ912" s="8"/>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7"/>
      <c r="AJ913" s="8"/>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7"/>
      <c r="AJ914" s="8"/>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7"/>
      <c r="AJ915" s="8"/>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7"/>
      <c r="AJ916" s="8"/>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7"/>
      <c r="AJ917" s="8"/>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7"/>
      <c r="AJ918" s="8"/>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7"/>
      <c r="AJ919" s="8"/>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7"/>
      <c r="AJ920" s="8"/>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7"/>
      <c r="AJ921" s="8"/>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7"/>
      <c r="AJ922" s="8"/>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7"/>
      <c r="AJ923" s="8"/>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7"/>
      <c r="AJ924" s="8"/>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7"/>
      <c r="AJ925" s="8"/>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7"/>
      <c r="AJ926" s="8"/>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7"/>
      <c r="AJ927" s="8"/>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7"/>
      <c r="AJ928" s="8"/>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7"/>
      <c r="AJ929" s="8"/>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7"/>
      <c r="AJ930" s="8"/>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7"/>
      <c r="AJ931" s="8"/>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7"/>
      <c r="AJ932" s="8"/>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7"/>
      <c r="AJ933" s="8"/>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7"/>
      <c r="AJ934" s="8"/>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7"/>
      <c r="AJ935" s="8"/>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7"/>
      <c r="AJ936" s="8"/>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7"/>
      <c r="AJ937" s="8"/>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7"/>
      <c r="AJ938" s="8"/>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7"/>
      <c r="AJ939" s="8"/>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7"/>
      <c r="AJ940" s="8"/>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7"/>
      <c r="AJ941" s="8"/>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7"/>
      <c r="AJ942" s="8"/>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7"/>
      <c r="AJ943" s="8"/>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7"/>
      <c r="AJ944" s="8"/>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7"/>
      <c r="AJ945" s="8"/>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7"/>
      <c r="AJ946" s="8"/>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7"/>
      <c r="AJ947" s="8"/>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7"/>
      <c r="AJ948" s="8"/>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7"/>
      <c r="AJ949" s="8"/>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7"/>
      <c r="AJ950" s="8"/>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7"/>
      <c r="AJ951" s="8"/>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7"/>
      <c r="AJ952" s="8"/>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7"/>
      <c r="AJ953" s="8"/>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7"/>
      <c r="AJ954" s="8"/>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7"/>
      <c r="AJ955" s="8"/>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7"/>
      <c r="AJ956" s="8"/>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7"/>
      <c r="AJ957" s="8"/>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7"/>
      <c r="AJ958" s="8"/>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7"/>
      <c r="AJ959" s="8"/>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7"/>
      <c r="AJ960" s="8"/>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7"/>
      <c r="AJ961" s="8"/>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7"/>
      <c r="AJ962" s="8"/>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7"/>
      <c r="AJ963" s="8"/>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7"/>
      <c r="AJ964" s="8"/>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7"/>
      <c r="AJ965" s="8"/>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7"/>
      <c r="AJ966" s="8"/>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7"/>
      <c r="AJ967" s="8"/>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7"/>
      <c r="AJ968" s="8"/>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7"/>
      <c r="AJ969" s="8"/>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7"/>
      <c r="AJ970" s="8"/>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7"/>
      <c r="AJ971" s="8"/>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7"/>
      <c r="AJ972" s="8"/>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7"/>
      <c r="AJ973" s="8"/>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7"/>
      <c r="AJ974" s="8"/>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7"/>
      <c r="AJ975" s="8"/>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7"/>
      <c r="AJ976" s="8"/>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7"/>
      <c r="AJ977" s="8"/>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7"/>
      <c r="AJ978" s="8"/>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7"/>
      <c r="AJ979" s="8"/>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7"/>
      <c r="AJ980" s="8"/>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7"/>
      <c r="AJ981" s="8"/>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7"/>
      <c r="AJ982" s="8"/>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7"/>
      <c r="AJ983" s="8"/>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7"/>
      <c r="AJ984" s="8"/>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7"/>
      <c r="AJ985" s="8"/>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7"/>
      <c r="AJ986" s="8"/>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7"/>
      <c r="AJ987" s="8"/>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7"/>
      <c r="AJ988" s="8"/>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7"/>
      <c r="AJ989" s="8"/>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7"/>
      <c r="AJ990" s="8"/>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7"/>
      <c r="AJ991" s="8"/>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7"/>
      <c r="AJ992" s="8"/>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7"/>
      <c r="AJ993" s="8"/>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7"/>
      <c r="AJ994" s="8"/>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7"/>
      <c r="AJ995" s="8"/>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7"/>
      <c r="AJ996" s="8"/>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7"/>
      <c r="AJ997" s="8"/>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7"/>
      <c r="AJ998" s="8"/>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7"/>
      <c r="AJ999" s="8"/>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7"/>
      <c r="AJ1000" s="8"/>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7"/>
      <c r="AJ1001" s="8"/>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c r="DA1001" s="6"/>
      <c r="DB1001" s="6"/>
      <c r="DC1001" s="6"/>
      <c r="DD1001" s="6"/>
      <c r="DE1001" s="6"/>
      <c r="DF1001" s="6"/>
      <c r="DG1001" s="6"/>
      <c r="DH1001" s="6"/>
      <c r="DI1001" s="6"/>
    </row>
  </sheetData>
  <hyperlinks>
    <hyperlink r:id="rId1" ref="CY3"/>
    <hyperlink r:id="rId2" ref="CY4"/>
    <hyperlink r:id="rId3" ref="CY5"/>
    <hyperlink r:id="rId4" ref="CY6"/>
    <hyperlink r:id="rId5" ref="CY7"/>
    <hyperlink r:id="rId6" ref="CY8"/>
    <hyperlink r:id="rId7" ref="CY9"/>
    <hyperlink r:id="rId8" ref="CY10"/>
    <hyperlink r:id="rId9" ref="CY11"/>
    <hyperlink r:id="rId10" ref="CY12"/>
    <hyperlink r:id="rId11" ref="CY13"/>
    <hyperlink r:id="rId12" ref="CY14"/>
    <hyperlink r:id="rId13" ref="CY15"/>
    <hyperlink r:id="rId14" ref="CY16"/>
    <hyperlink r:id="rId15" ref="CY17"/>
    <hyperlink r:id="rId16" ref="CY18"/>
    <hyperlink r:id="rId17" ref="CY19"/>
    <hyperlink r:id="rId18" ref="CY20"/>
    <hyperlink r:id="rId19" ref="CY21"/>
    <hyperlink r:id="rId20" ref="CY22"/>
    <hyperlink r:id="rId21" ref="CY23"/>
    <hyperlink r:id="rId22" ref="CY25"/>
    <hyperlink r:id="rId23" ref="CT26"/>
    <hyperlink r:id="rId24" ref="CY26"/>
    <hyperlink r:id="rId25" ref="CT27"/>
    <hyperlink r:id="rId26" ref="CY27"/>
    <hyperlink r:id="rId27" ref="CY28"/>
    <hyperlink r:id="rId28" ref="CY29"/>
    <hyperlink r:id="rId29" ref="CY30"/>
    <hyperlink r:id="rId30" ref="CY31"/>
    <hyperlink r:id="rId31" ref="CY32"/>
    <hyperlink r:id="rId32" ref="CY33"/>
    <hyperlink r:id="rId33" ref="CY34"/>
    <hyperlink r:id="rId34" ref="CY35"/>
    <hyperlink r:id="rId35" ref="CY36"/>
    <hyperlink r:id="rId36" ref="CY37"/>
    <hyperlink r:id="rId37" ref="CY38"/>
    <hyperlink r:id="rId38" ref="CY39"/>
    <hyperlink r:id="rId39" ref="CY40"/>
    <hyperlink r:id="rId40" ref="CY41"/>
    <hyperlink r:id="rId41" ref="CY42"/>
    <hyperlink r:id="rId42" ref="CY43"/>
    <hyperlink r:id="rId43" ref="CY44"/>
    <hyperlink r:id="rId44" ref="CY45"/>
    <hyperlink r:id="rId45" ref="CY46"/>
    <hyperlink r:id="rId46" ref="CY47"/>
    <hyperlink r:id="rId47" ref="CY48"/>
    <hyperlink r:id="rId48" ref="CY51"/>
    <hyperlink r:id="rId49" ref="CY52"/>
    <hyperlink r:id="rId50" ref="CY53"/>
    <hyperlink r:id="rId51" ref="CY54"/>
    <hyperlink r:id="rId52" ref="CY55"/>
    <hyperlink r:id="rId53" ref="CY56"/>
    <hyperlink r:id="rId54" ref="CY57"/>
    <hyperlink r:id="rId55" ref="CY58"/>
    <hyperlink r:id="rId56" ref="CY59"/>
    <hyperlink r:id="rId57" ref="CY60"/>
    <hyperlink r:id="rId58" ref="CY61"/>
    <hyperlink r:id="rId59" ref="CY62"/>
    <hyperlink r:id="rId60" ref="CY63"/>
    <hyperlink r:id="rId61" ref="CY64"/>
    <hyperlink r:id="rId62" ref="CY65"/>
    <hyperlink r:id="rId63" ref="CY66"/>
    <hyperlink r:id="rId64" location="sammy" ref="CT68"/>
    <hyperlink r:id="rId65" ref="CY68"/>
    <hyperlink r:id="rId66" ref="CY69"/>
    <hyperlink r:id="rId67" ref="CY70"/>
    <hyperlink r:id="rId68" ref="CY71"/>
    <hyperlink r:id="rId69" ref="CY72"/>
    <hyperlink r:id="rId70" ref="CY73"/>
    <hyperlink r:id="rId71" ref="CY74"/>
    <hyperlink r:id="rId72" ref="CY75"/>
    <hyperlink r:id="rId73" ref="CY76"/>
    <hyperlink r:id="rId74" ref="CY77"/>
    <hyperlink r:id="rId75" ref="CY78"/>
    <hyperlink r:id="rId76" ref="CY79"/>
    <hyperlink r:id="rId77" ref="CY80"/>
    <hyperlink r:id="rId78" ref="CY81"/>
    <hyperlink r:id="rId79" ref="CY82"/>
    <hyperlink r:id="rId80" ref="CY83"/>
    <hyperlink r:id="rId81" ref="CY84"/>
    <hyperlink r:id="rId82" ref="CY85"/>
    <hyperlink r:id="rId83" ref="CY86"/>
    <hyperlink r:id="rId84" ref="CY87"/>
    <hyperlink r:id="rId85" ref="CY88"/>
    <hyperlink r:id="rId86" ref="CY89"/>
    <hyperlink r:id="rId87" ref="CY90"/>
    <hyperlink r:id="rId88" ref="CY91"/>
    <hyperlink r:id="rId89" ref="CY92"/>
    <hyperlink r:id="rId90" ref="CY93"/>
    <hyperlink r:id="rId91" ref="CY94"/>
    <hyperlink r:id="rId92" ref="CY96"/>
    <hyperlink r:id="rId93" ref="CY97"/>
    <hyperlink r:id="rId94" ref="CY99"/>
    <hyperlink r:id="rId95" ref="CY100"/>
    <hyperlink r:id="rId96" ref="CY101"/>
    <hyperlink r:id="rId97" ref="CY102"/>
    <hyperlink r:id="rId98" ref="CY103"/>
    <hyperlink r:id="rId99" ref="CY104"/>
    <hyperlink r:id="rId100" ref="CY105"/>
    <hyperlink r:id="rId101" ref="CY106"/>
    <hyperlink r:id="rId102" ref="CY107"/>
    <hyperlink r:id="rId103" ref="CY108"/>
    <hyperlink r:id="rId104" ref="CY109"/>
    <hyperlink r:id="rId105" ref="CY110"/>
    <hyperlink r:id="rId106" ref="CY111"/>
    <hyperlink r:id="rId107" ref="CY112"/>
    <hyperlink r:id="rId108" ref="CY113"/>
    <hyperlink r:id="rId109" ref="CY114"/>
    <hyperlink r:id="rId110" ref="CY115"/>
    <hyperlink r:id="rId111" ref="CY116"/>
    <hyperlink r:id="rId112" ref="CY117"/>
    <hyperlink r:id="rId113" ref="CY118"/>
    <hyperlink r:id="rId114" ref="CY119"/>
    <hyperlink r:id="rId115" ref="CY120"/>
    <hyperlink r:id="rId116" ref="CY121"/>
    <hyperlink r:id="rId117" ref="CY122"/>
    <hyperlink r:id="rId118" ref="CY123"/>
    <hyperlink r:id="rId119" ref="CY124"/>
    <hyperlink r:id="rId120" ref="CY125"/>
    <hyperlink r:id="rId121" ref="CY126"/>
    <hyperlink r:id="rId122" ref="CY127"/>
    <hyperlink r:id="rId123" ref="CY128"/>
    <hyperlink r:id="rId124" ref="CY129"/>
    <hyperlink r:id="rId125" ref="CY131"/>
    <hyperlink r:id="rId126" ref="CY132"/>
    <hyperlink r:id="rId127" ref="CY133"/>
    <hyperlink r:id="rId128" ref="CY134"/>
    <hyperlink r:id="rId129" ref="CY135"/>
    <hyperlink r:id="rId130" ref="CY136"/>
    <hyperlink r:id="rId131" ref="CY137"/>
    <hyperlink r:id="rId132" ref="CY138"/>
    <hyperlink r:id="rId133" ref="CY139"/>
    <hyperlink r:id="rId134" ref="CY140"/>
    <hyperlink r:id="rId135" ref="CY141"/>
    <hyperlink r:id="rId136" ref="CY142"/>
    <hyperlink r:id="rId137" ref="CY143"/>
    <hyperlink r:id="rId138" ref="CY144"/>
    <hyperlink r:id="rId139" ref="CY145"/>
    <hyperlink r:id="rId140" ref="CY146"/>
    <hyperlink r:id="rId141" ref="CY147"/>
    <hyperlink r:id="rId142" ref="CY148"/>
    <hyperlink r:id="rId143" ref="CY150"/>
    <hyperlink r:id="rId144" ref="CY151"/>
    <hyperlink r:id="rId145" ref="CY152"/>
    <hyperlink r:id="rId146" ref="CY153"/>
    <hyperlink r:id="rId147" ref="CY154"/>
    <hyperlink r:id="rId148" ref="CY155"/>
    <hyperlink r:id="rId149" ref="CY157"/>
    <hyperlink r:id="rId150" ref="O158"/>
    <hyperlink r:id="rId151" ref="CY158"/>
    <hyperlink r:id="rId152" ref="CY159"/>
    <hyperlink r:id="rId153" ref="CY160"/>
    <hyperlink r:id="rId154" ref="CY161"/>
    <hyperlink r:id="rId155" ref="CY162"/>
    <hyperlink r:id="rId156" ref="CY163"/>
    <hyperlink r:id="rId157" ref="CY164"/>
    <hyperlink r:id="rId158" ref="CY165"/>
    <hyperlink r:id="rId159" ref="CY166"/>
    <hyperlink r:id="rId160" ref="CY167"/>
    <hyperlink r:id="rId161" ref="CY168"/>
    <hyperlink r:id="rId162" ref="CY169"/>
    <hyperlink r:id="rId163" ref="CY170"/>
    <hyperlink r:id="rId164" ref="CY171"/>
    <hyperlink r:id="rId165" ref="CY172"/>
    <hyperlink r:id="rId166" ref="CY173"/>
    <hyperlink r:id="rId167" ref="CY174"/>
    <hyperlink r:id="rId168" ref="CY175"/>
    <hyperlink r:id="rId169" ref="CY176"/>
    <hyperlink r:id="rId170" ref="CY177"/>
    <hyperlink r:id="rId171" ref="CY178"/>
    <hyperlink r:id="rId172" ref="CY179"/>
    <hyperlink r:id="rId173" ref="CY180"/>
    <hyperlink r:id="rId174" ref="CY181"/>
    <hyperlink r:id="rId175" ref="CY182"/>
    <hyperlink r:id="rId176" ref="CY183"/>
    <hyperlink r:id="rId177" ref="CY184"/>
    <hyperlink r:id="rId178" ref="CY185"/>
    <hyperlink r:id="rId179" ref="CY186"/>
    <hyperlink r:id="rId180" ref="CY187"/>
    <hyperlink r:id="rId181" ref="CY188"/>
    <hyperlink r:id="rId182" ref="CY189"/>
    <hyperlink r:id="rId183" ref="CY190"/>
    <hyperlink r:id="rId184" ref="CY191"/>
    <hyperlink r:id="rId185" ref="CY192"/>
    <hyperlink r:id="rId186" ref="CY193"/>
    <hyperlink r:id="rId187" ref="CY194"/>
    <hyperlink r:id="rId188" ref="CY195"/>
    <hyperlink r:id="rId189" ref="CY196"/>
    <hyperlink r:id="rId190" ref="CY197"/>
    <hyperlink r:id="rId191" ref="CY198"/>
    <hyperlink r:id="rId192" ref="CY199"/>
    <hyperlink r:id="rId193" ref="CY200"/>
    <hyperlink r:id="rId194" ref="CY201"/>
    <hyperlink r:id="rId195" ref="CY202"/>
    <hyperlink r:id="rId196" ref="CY203"/>
    <hyperlink r:id="rId197" ref="CY204"/>
    <hyperlink r:id="rId198" ref="CY205"/>
    <hyperlink r:id="rId199" ref="CY206"/>
    <hyperlink r:id="rId200" ref="CY207"/>
    <hyperlink r:id="rId201" ref="CY208"/>
    <hyperlink r:id="rId202" ref="CY209"/>
    <hyperlink r:id="rId203" ref="CY210"/>
    <hyperlink r:id="rId204" ref="CY211"/>
    <hyperlink r:id="rId205" ref="CY212"/>
    <hyperlink r:id="rId206" ref="CY213"/>
    <hyperlink r:id="rId207" ref="CY214"/>
    <hyperlink r:id="rId208" ref="CY215"/>
    <hyperlink r:id="rId209" ref="CY216"/>
    <hyperlink r:id="rId210" ref="CY217"/>
    <hyperlink r:id="rId211" ref="CY218"/>
    <hyperlink r:id="rId212" ref="CY219"/>
    <hyperlink r:id="rId213" ref="CY220"/>
    <hyperlink r:id="rId214" ref="CY221"/>
    <hyperlink r:id="rId215" ref="CY222"/>
    <hyperlink r:id="rId216" ref="CY223"/>
    <hyperlink r:id="rId217" ref="CY224"/>
    <hyperlink r:id="rId218" ref="CY225"/>
    <hyperlink r:id="rId219" ref="CY226"/>
    <hyperlink r:id="rId220" ref="CY227"/>
    <hyperlink r:id="rId221" ref="CY228"/>
    <hyperlink r:id="rId222" ref="CY229"/>
    <hyperlink r:id="rId223" ref="CY230"/>
    <hyperlink r:id="rId224" ref="CY231"/>
    <hyperlink r:id="rId225" ref="CY232"/>
    <hyperlink r:id="rId226" ref="CY233"/>
    <hyperlink r:id="rId227" ref="CY234"/>
    <hyperlink r:id="rId228" ref="CY235"/>
    <hyperlink r:id="rId229" ref="CY236"/>
    <hyperlink r:id="rId230" ref="CY237"/>
    <hyperlink r:id="rId231" ref="CY238"/>
    <hyperlink r:id="rId232" ref="CY239"/>
    <hyperlink r:id="rId233" ref="CY240"/>
    <hyperlink r:id="rId234" ref="CY241"/>
    <hyperlink r:id="rId235" ref="CY242"/>
    <hyperlink r:id="rId236" ref="CY243"/>
    <hyperlink r:id="rId237" ref="CY244"/>
    <hyperlink r:id="rId238" ref="CY245"/>
    <hyperlink r:id="rId239" ref="CY246"/>
    <hyperlink r:id="rId240" ref="CY247"/>
    <hyperlink r:id="rId241" ref="CY248"/>
    <hyperlink r:id="rId242" ref="CY249"/>
    <hyperlink r:id="rId243" ref="CY250"/>
    <hyperlink r:id="rId244" ref="CY251"/>
    <hyperlink r:id="rId245" ref="CY252"/>
    <hyperlink r:id="rId246" ref="CY253"/>
    <hyperlink r:id="rId247" ref="CY254"/>
    <hyperlink r:id="rId248" ref="CY255"/>
    <hyperlink r:id="rId249" ref="CY256"/>
    <hyperlink r:id="rId250" ref="CY257"/>
    <hyperlink r:id="rId251" ref="CY258"/>
    <hyperlink r:id="rId252" ref="CY259"/>
    <hyperlink r:id="rId253" ref="CY260"/>
    <hyperlink r:id="rId254" ref="CY261"/>
    <hyperlink r:id="rId255" ref="CY262"/>
    <hyperlink r:id="rId256" ref="CY263"/>
    <hyperlink r:id="rId257" ref="CY264"/>
    <hyperlink r:id="rId258" ref="CY265"/>
    <hyperlink r:id="rId259" ref="CY266"/>
    <hyperlink r:id="rId260" ref="CY267"/>
    <hyperlink r:id="rId261" ref="CY268"/>
    <hyperlink r:id="rId262" ref="CY269"/>
    <hyperlink r:id="rId263" ref="CY270"/>
    <hyperlink r:id="rId264" ref="CY271"/>
    <hyperlink r:id="rId265" ref="CY272"/>
    <hyperlink r:id="rId266" ref="CY273"/>
    <hyperlink r:id="rId267" ref="CY274"/>
    <hyperlink r:id="rId268" ref="CY275"/>
    <hyperlink r:id="rId269" ref="CY276"/>
    <hyperlink r:id="rId270" ref="CY277"/>
    <hyperlink r:id="rId271" ref="CY278"/>
    <hyperlink r:id="rId272" ref="CY279"/>
    <hyperlink r:id="rId273" ref="CY280"/>
    <hyperlink r:id="rId274" ref="CY281"/>
    <hyperlink r:id="rId275" ref="CY282"/>
    <hyperlink r:id="rId276" ref="CY283"/>
    <hyperlink r:id="rId277" ref="CY284"/>
    <hyperlink r:id="rId278" ref="CY285"/>
    <hyperlink r:id="rId279" ref="CY286"/>
    <hyperlink r:id="rId280" ref="CY287"/>
    <hyperlink r:id="rId281" ref="CY288"/>
    <hyperlink r:id="rId282" ref="CY289"/>
    <hyperlink r:id="rId283" ref="CY290"/>
    <hyperlink r:id="rId284" ref="CY291"/>
    <hyperlink r:id="rId285" ref="CY292"/>
    <hyperlink r:id="rId286" ref="CY293"/>
    <hyperlink r:id="rId287" ref="CY294"/>
    <hyperlink r:id="rId288" ref="CY295"/>
    <hyperlink r:id="rId289" ref="CY296"/>
    <hyperlink r:id="rId290" ref="CY297"/>
    <hyperlink r:id="rId291" ref="CY298"/>
    <hyperlink r:id="rId292" ref="CY299"/>
    <hyperlink r:id="rId293" ref="CY300"/>
    <hyperlink r:id="rId294" ref="CY301"/>
    <hyperlink r:id="rId295" ref="CY302"/>
    <hyperlink r:id="rId296" ref="CY303"/>
    <hyperlink r:id="rId297" ref="CY304"/>
    <hyperlink r:id="rId298" ref="CY305"/>
    <hyperlink r:id="rId299" ref="CY306"/>
    <hyperlink r:id="rId300" ref="CY307"/>
    <hyperlink r:id="rId301" ref="CY308"/>
    <hyperlink r:id="rId302" ref="CY309"/>
    <hyperlink r:id="rId303" ref="CY310"/>
    <hyperlink r:id="rId304" ref="CY311"/>
    <hyperlink r:id="rId305" ref="CY312"/>
    <hyperlink r:id="rId306" ref="CY313"/>
    <hyperlink r:id="rId307" ref="CY314"/>
    <hyperlink r:id="rId308" ref="CY315"/>
    <hyperlink r:id="rId309" ref="CY316"/>
    <hyperlink r:id="rId310" ref="CY317"/>
    <hyperlink r:id="rId311" ref="CY318"/>
    <hyperlink r:id="rId312" ref="CY319"/>
    <hyperlink r:id="rId313" ref="CY320"/>
    <hyperlink r:id="rId314" ref="CY321"/>
    <hyperlink r:id="rId315" ref="CY322"/>
    <hyperlink r:id="rId316" ref="CY323"/>
    <hyperlink r:id="rId317" ref="CY324"/>
    <hyperlink r:id="rId318" ref="CY325"/>
    <hyperlink r:id="rId319" ref="CY326"/>
    <hyperlink r:id="rId320" ref="CY327"/>
    <hyperlink r:id="rId321" ref="CY328"/>
    <hyperlink r:id="rId322" ref="CY329"/>
    <hyperlink r:id="rId323" ref="CY330"/>
    <hyperlink r:id="rId324" ref="CY331"/>
    <hyperlink r:id="rId325" ref="CY332"/>
    <hyperlink r:id="rId326" ref="CY333"/>
    <hyperlink r:id="rId327" ref="CY334"/>
    <hyperlink r:id="rId328" ref="CY335"/>
    <hyperlink r:id="rId329" ref="CY336"/>
    <hyperlink r:id="rId330" ref="CY337"/>
    <hyperlink r:id="rId331" ref="CY338"/>
    <hyperlink r:id="rId332" ref="CY339"/>
    <hyperlink r:id="rId333" ref="CY340"/>
    <hyperlink r:id="rId334" ref="CY341"/>
    <hyperlink r:id="rId335" ref="CY342"/>
    <hyperlink r:id="rId336" ref="CY343"/>
    <hyperlink r:id="rId337" ref="CY344"/>
    <hyperlink r:id="rId338" ref="CY345"/>
    <hyperlink r:id="rId339" ref="CY346"/>
    <hyperlink r:id="rId340" ref="CY347"/>
    <hyperlink r:id="rId341" ref="CY348"/>
    <hyperlink r:id="rId342" ref="CY349"/>
    <hyperlink r:id="rId343" ref="CY350"/>
    <hyperlink r:id="rId344" ref="CY351"/>
    <hyperlink r:id="rId345" ref="CY352"/>
    <hyperlink r:id="rId346" ref="CY353"/>
    <hyperlink r:id="rId347" ref="CY354"/>
    <hyperlink r:id="rId348" ref="CY355"/>
    <hyperlink r:id="rId349" ref="CY356"/>
    <hyperlink r:id="rId350" ref="CY357"/>
    <hyperlink r:id="rId351" ref="CY358"/>
    <hyperlink r:id="rId352" ref="CY359"/>
    <hyperlink r:id="rId353" ref="CY360"/>
    <hyperlink r:id="rId354" ref="CY361"/>
    <hyperlink r:id="rId355" ref="CY362"/>
    <hyperlink r:id="rId356" ref="CY363"/>
    <hyperlink r:id="rId357" ref="CY364"/>
    <hyperlink r:id="rId358" ref="CY365"/>
    <hyperlink r:id="rId359" ref="CY366"/>
    <hyperlink r:id="rId360" ref="CY367"/>
    <hyperlink r:id="rId361" ref="CY368"/>
    <hyperlink r:id="rId362" ref="CY369"/>
    <hyperlink r:id="rId363" ref="CY370"/>
    <hyperlink r:id="rId364" ref="CY371"/>
    <hyperlink r:id="rId365" ref="CY372"/>
    <hyperlink r:id="rId366" ref="CY373"/>
    <hyperlink r:id="rId367" ref="CY374"/>
    <hyperlink r:id="rId368" ref="CY375"/>
    <hyperlink r:id="rId369" ref="CY376"/>
    <hyperlink r:id="rId370" ref="CY377"/>
    <hyperlink r:id="rId371" ref="CY378"/>
    <hyperlink r:id="rId372" ref="CY379"/>
    <hyperlink r:id="rId373" ref="CY380"/>
    <hyperlink r:id="rId374" ref="CY381"/>
    <hyperlink r:id="rId375" ref="CY382"/>
    <hyperlink r:id="rId376" ref="CY383"/>
    <hyperlink r:id="rId377" ref="CY384"/>
    <hyperlink r:id="rId378" ref="CY385"/>
    <hyperlink r:id="rId379" ref="CY386"/>
    <hyperlink r:id="rId380" ref="CY387"/>
    <hyperlink r:id="rId381" ref="CY388"/>
    <hyperlink r:id="rId382" ref="CY389"/>
    <hyperlink r:id="rId383" ref="CY390"/>
    <hyperlink r:id="rId384" ref="CY391"/>
    <hyperlink r:id="rId385" ref="CY392"/>
    <hyperlink r:id="rId386" ref="CY393"/>
    <hyperlink r:id="rId387" ref="CY394"/>
    <hyperlink r:id="rId388" ref="CY395"/>
    <hyperlink r:id="rId389" ref="CY396"/>
    <hyperlink r:id="rId390" ref="CY397"/>
    <hyperlink r:id="rId391" ref="CY399"/>
    <hyperlink r:id="rId392" ref="CY400"/>
    <hyperlink r:id="rId393" ref="CY401"/>
    <hyperlink r:id="rId394" ref="CY402"/>
    <hyperlink r:id="rId395" ref="CY403"/>
    <hyperlink r:id="rId396" ref="CY404"/>
    <hyperlink r:id="rId397" ref="CY405"/>
    <hyperlink r:id="rId398" ref="CY406"/>
    <hyperlink r:id="rId399" ref="CY407"/>
    <hyperlink r:id="rId400" ref="CY408"/>
    <hyperlink r:id="rId401" ref="CY409"/>
    <hyperlink r:id="rId402" ref="CY410"/>
    <hyperlink r:id="rId403" ref="CY411"/>
    <hyperlink r:id="rId404" ref="CY412"/>
    <hyperlink r:id="rId405" ref="CY413"/>
    <hyperlink r:id="rId406" ref="CY414"/>
    <hyperlink r:id="rId407" ref="CY415"/>
    <hyperlink r:id="rId408" ref="CY416"/>
    <hyperlink r:id="rId409" ref="CY417"/>
    <hyperlink r:id="rId410" ref="CY418"/>
    <hyperlink r:id="rId411" ref="CY419"/>
    <hyperlink r:id="rId412" ref="CY420"/>
    <hyperlink r:id="rId413" ref="CY421"/>
    <hyperlink r:id="rId414" ref="CY422"/>
    <hyperlink r:id="rId415" ref="CY423"/>
    <hyperlink r:id="rId416" ref="CY424"/>
    <hyperlink r:id="rId417" ref="CY425"/>
    <hyperlink r:id="rId418" ref="CY426"/>
    <hyperlink r:id="rId419" ref="CY427"/>
    <hyperlink r:id="rId420" ref="CY428"/>
    <hyperlink r:id="rId421" ref="CY429"/>
    <hyperlink r:id="rId422" ref="CY430"/>
    <hyperlink r:id="rId423" ref="CY431"/>
    <hyperlink r:id="rId424" ref="CY432"/>
    <hyperlink r:id="rId425" ref="CY433"/>
    <hyperlink r:id="rId426" ref="CY434"/>
    <hyperlink r:id="rId427" ref="CY435"/>
    <hyperlink r:id="rId428" ref="CY436"/>
    <hyperlink r:id="rId429" ref="CY437"/>
    <hyperlink r:id="rId430" ref="CY438"/>
    <hyperlink r:id="rId431" ref="CY440"/>
    <hyperlink r:id="rId432" ref="CY441"/>
    <hyperlink r:id="rId433" ref="CY442"/>
    <hyperlink r:id="rId434" ref="CY443"/>
    <hyperlink r:id="rId435" ref="CY444"/>
    <hyperlink r:id="rId436" ref="CY445"/>
    <hyperlink r:id="rId437" ref="CY446"/>
    <hyperlink r:id="rId438" ref="CY447"/>
    <hyperlink r:id="rId439" ref="CY448"/>
    <hyperlink r:id="rId440" ref="CY449"/>
    <hyperlink r:id="rId441" ref="CY450"/>
    <hyperlink r:id="rId442" ref="CY451"/>
    <hyperlink r:id="rId443" ref="CY452"/>
    <hyperlink r:id="rId444" ref="CY453"/>
    <hyperlink r:id="rId445" ref="CY454"/>
    <hyperlink r:id="rId446" ref="CY455"/>
    <hyperlink r:id="rId447" ref="CY456"/>
    <hyperlink r:id="rId448" ref="CY457"/>
    <hyperlink r:id="rId449" ref="CY458"/>
    <hyperlink r:id="rId450" ref="CY459"/>
    <hyperlink r:id="rId451" ref="CY460"/>
    <hyperlink r:id="rId452" ref="CY461"/>
    <hyperlink r:id="rId453" ref="CY462"/>
    <hyperlink r:id="rId454" ref="CY464"/>
    <hyperlink r:id="rId455" ref="CY465"/>
    <hyperlink r:id="rId456" ref="CY466"/>
    <hyperlink r:id="rId457" ref="CY467"/>
    <hyperlink r:id="rId458" ref="CY468"/>
    <hyperlink r:id="rId459" ref="CY469"/>
    <hyperlink r:id="rId460" ref="CY470"/>
    <hyperlink r:id="rId461" ref="CY471"/>
    <hyperlink r:id="rId462" ref="CY472"/>
    <hyperlink r:id="rId463" ref="CY473"/>
    <hyperlink r:id="rId464" ref="CY474"/>
    <hyperlink r:id="rId465" ref="CY475"/>
    <hyperlink r:id="rId466" ref="CY476"/>
    <hyperlink r:id="rId467" ref="CY477"/>
    <hyperlink r:id="rId468" ref="CY478"/>
    <hyperlink r:id="rId469" ref="CY479"/>
    <hyperlink r:id="rId470" ref="CY480"/>
    <hyperlink r:id="rId471" ref="CY481"/>
    <hyperlink r:id="rId472" ref="CY482"/>
    <hyperlink r:id="rId473" ref="CY483"/>
    <hyperlink r:id="rId474" ref="CY484"/>
    <hyperlink r:id="rId475" ref="CY485"/>
    <hyperlink r:id="rId476" ref="CY486"/>
    <hyperlink r:id="rId477" ref="CY487"/>
    <hyperlink r:id="rId478" ref="CY488"/>
    <hyperlink r:id="rId479" ref="CY489"/>
    <hyperlink r:id="rId480" ref="CY491"/>
    <hyperlink r:id="rId481" ref="CY492"/>
    <hyperlink r:id="rId482" ref="CY493"/>
    <hyperlink r:id="rId483" ref="CY494"/>
    <hyperlink r:id="rId484" ref="CY495"/>
    <hyperlink r:id="rId485" ref="CY497"/>
    <hyperlink r:id="rId486" ref="CY498"/>
    <hyperlink r:id="rId487" ref="CY499"/>
    <hyperlink r:id="rId488" ref="CY500"/>
    <hyperlink r:id="rId489" ref="CY501"/>
    <hyperlink r:id="rId490" ref="CY503"/>
    <hyperlink r:id="rId491" ref="CY504"/>
    <hyperlink r:id="rId492" ref="CY505"/>
    <hyperlink r:id="rId493" ref="CY506"/>
    <hyperlink r:id="rId494" ref="CY511"/>
    <hyperlink r:id="rId495" ref="CY512"/>
    <hyperlink r:id="rId496" ref="CY513"/>
    <hyperlink r:id="rId497" ref="CY514"/>
    <hyperlink r:id="rId498" ref="CY515"/>
    <hyperlink r:id="rId499" ref="CY516"/>
    <hyperlink r:id="rId500" ref="CY517"/>
    <hyperlink r:id="rId501" ref="CY518"/>
    <hyperlink r:id="rId502" ref="CY519"/>
    <hyperlink r:id="rId503" ref="CY521"/>
    <hyperlink r:id="rId504" ref="CY522"/>
    <hyperlink r:id="rId505" ref="CY523"/>
    <hyperlink r:id="rId506" ref="CY524"/>
    <hyperlink r:id="rId507" ref="CY525"/>
    <hyperlink r:id="rId508" ref="CY526"/>
    <hyperlink r:id="rId509" ref="CY527"/>
    <hyperlink r:id="rId510" ref="CY528"/>
    <hyperlink r:id="rId511" ref="CY529"/>
    <hyperlink r:id="rId512" ref="CY530"/>
    <hyperlink r:id="rId513" ref="CY531"/>
    <hyperlink r:id="rId514" ref="CY532"/>
    <hyperlink r:id="rId515" ref="CY533"/>
    <hyperlink r:id="rId516" ref="CY534"/>
    <hyperlink r:id="rId517" ref="CY536"/>
    <hyperlink r:id="rId518" ref="CY537"/>
    <hyperlink r:id="rId519" ref="CY538"/>
    <hyperlink r:id="rId520" ref="CY539"/>
    <hyperlink r:id="rId521" ref="CY541"/>
    <hyperlink r:id="rId522" ref="CY542"/>
    <hyperlink r:id="rId523" ref="CY543"/>
    <hyperlink r:id="rId524" ref="CY544"/>
    <hyperlink r:id="rId525" ref="CY545"/>
    <hyperlink r:id="rId526" ref="CY546"/>
    <hyperlink r:id="rId527" ref="CY547"/>
    <hyperlink r:id="rId528" ref="CY549"/>
    <hyperlink r:id="rId529" ref="CY550"/>
    <hyperlink r:id="rId530" ref="CY551"/>
    <hyperlink r:id="rId531" ref="CY552"/>
    <hyperlink r:id="rId532" ref="CY553"/>
    <hyperlink r:id="rId533" ref="CY554"/>
    <hyperlink r:id="rId534" ref="CY555"/>
    <hyperlink r:id="rId535" ref="CY556"/>
    <hyperlink r:id="rId536" ref="CY557"/>
    <hyperlink r:id="rId537" ref="CY558"/>
    <hyperlink r:id="rId538" ref="CY560"/>
    <hyperlink r:id="rId539" ref="CY561"/>
    <hyperlink r:id="rId540" ref="CY562"/>
    <hyperlink r:id="rId541" ref="CY563"/>
    <hyperlink r:id="rId542" ref="CY564"/>
    <hyperlink r:id="rId543" ref="CY565"/>
    <hyperlink r:id="rId544" ref="CY566"/>
    <hyperlink r:id="rId545" ref="CY567"/>
    <hyperlink r:id="rId546" ref="CY568"/>
    <hyperlink r:id="rId547" ref="CY569"/>
    <hyperlink r:id="rId548" ref="CY570"/>
    <hyperlink r:id="rId549" ref="CY571"/>
    <hyperlink r:id="rId550" ref="CY572"/>
    <hyperlink r:id="rId551" ref="CY573"/>
    <hyperlink r:id="rId552" ref="CY574"/>
  </hyperlinks>
  <drawing r:id="rId5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4" t="s">
        <v>4925</v>
      </c>
      <c r="B1" s="35"/>
      <c r="C1" s="35"/>
      <c r="D1" s="35"/>
      <c r="E1" s="35"/>
      <c r="F1" s="35"/>
      <c r="G1" s="35"/>
      <c r="H1" s="35"/>
      <c r="I1" s="35"/>
      <c r="J1" s="35"/>
      <c r="K1" s="35"/>
      <c r="L1" s="35"/>
      <c r="M1" s="35"/>
      <c r="N1" s="35"/>
      <c r="O1" s="35"/>
      <c r="P1" s="35"/>
      <c r="Q1" s="35"/>
      <c r="R1" s="35"/>
      <c r="S1" s="35"/>
      <c r="T1" s="35"/>
      <c r="U1" s="35"/>
      <c r="V1" s="35"/>
      <c r="W1" s="35"/>
      <c r="X1" s="35"/>
      <c r="Y1" s="35"/>
      <c r="Z1" s="35"/>
    </row>
    <row r="2">
      <c r="A2" s="36" t="s">
        <v>4926</v>
      </c>
      <c r="B2" s="37"/>
    </row>
    <row r="3">
      <c r="A3" s="36" t="s">
        <v>4927</v>
      </c>
      <c r="B3" s="37"/>
    </row>
    <row r="4">
      <c r="A4" s="36" t="s">
        <v>4928</v>
      </c>
      <c r="B4" s="37"/>
    </row>
    <row r="5">
      <c r="A5" s="36" t="s">
        <v>4929</v>
      </c>
      <c r="B5" s="37"/>
    </row>
    <row r="6">
      <c r="A6" s="36"/>
      <c r="B6" s="37"/>
    </row>
    <row r="7">
      <c r="A7" s="36" t="s">
        <v>4930</v>
      </c>
      <c r="B7" s="37"/>
    </row>
    <row r="8">
      <c r="A8" s="38"/>
      <c r="B8" s="37"/>
    </row>
    <row r="9">
      <c r="A9" s="38" t="s">
        <v>4931</v>
      </c>
      <c r="B9" s="37"/>
    </row>
    <row r="10">
      <c r="A10" s="38" t="s">
        <v>4932</v>
      </c>
      <c r="B10" s="39"/>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38" t="s">
        <v>4933</v>
      </c>
      <c r="B11" s="39"/>
      <c r="C11" s="40"/>
      <c r="D11" s="40"/>
      <c r="E11" s="40"/>
      <c r="F11" s="40"/>
      <c r="G11" s="40"/>
      <c r="H11" s="40"/>
      <c r="I11" s="40"/>
      <c r="J11" s="40"/>
      <c r="K11" s="40"/>
      <c r="L11" s="40"/>
      <c r="M11" s="40"/>
      <c r="N11" s="40"/>
      <c r="O11" s="40"/>
      <c r="P11" s="40"/>
      <c r="Q11" s="40"/>
      <c r="R11" s="40"/>
      <c r="S11" s="40"/>
      <c r="T11" s="40"/>
      <c r="U11" s="40"/>
      <c r="V11" s="40"/>
      <c r="W11" s="40"/>
      <c r="X11" s="40"/>
      <c r="Y11" s="40"/>
      <c r="Z11" s="40"/>
    </row>
    <row r="12">
      <c r="A12" s="38"/>
      <c r="B12" s="39"/>
      <c r="C12" s="40"/>
      <c r="D12" s="40"/>
      <c r="E12" s="40"/>
      <c r="F12" s="40"/>
      <c r="G12" s="40"/>
      <c r="H12" s="40"/>
      <c r="I12" s="40"/>
      <c r="J12" s="40"/>
      <c r="K12" s="40"/>
      <c r="L12" s="40"/>
      <c r="M12" s="40"/>
      <c r="N12" s="40"/>
      <c r="O12" s="40"/>
      <c r="P12" s="40"/>
      <c r="Q12" s="40"/>
      <c r="R12" s="40"/>
      <c r="S12" s="40"/>
      <c r="T12" s="40"/>
      <c r="U12" s="40"/>
      <c r="V12" s="40"/>
      <c r="W12" s="40"/>
      <c r="X12" s="40"/>
      <c r="Y12" s="40"/>
      <c r="Z12" s="40"/>
    </row>
    <row r="13">
      <c r="A13" s="38" t="s">
        <v>4934</v>
      </c>
      <c r="B13" s="39"/>
      <c r="C13" s="40"/>
      <c r="D13" s="40"/>
      <c r="E13" s="40"/>
      <c r="F13" s="40"/>
      <c r="G13" s="40"/>
      <c r="H13" s="40"/>
      <c r="I13" s="40"/>
      <c r="J13" s="40"/>
      <c r="K13" s="40"/>
      <c r="L13" s="40"/>
      <c r="M13" s="40"/>
      <c r="N13" s="40"/>
      <c r="O13" s="40"/>
      <c r="P13" s="40"/>
      <c r="Q13" s="40"/>
      <c r="R13" s="40"/>
      <c r="S13" s="40"/>
      <c r="T13" s="40"/>
      <c r="U13" s="40"/>
      <c r="V13" s="40"/>
      <c r="W13" s="40"/>
      <c r="X13" s="40"/>
      <c r="Y13" s="40"/>
      <c r="Z13" s="40"/>
    </row>
    <row r="14">
      <c r="A14" s="41"/>
      <c r="B14" s="37"/>
    </row>
    <row r="15">
      <c r="A15" s="38" t="s">
        <v>4935</v>
      </c>
      <c r="B15" s="37"/>
    </row>
    <row r="16">
      <c r="A16" s="41"/>
      <c r="B16" s="37"/>
    </row>
    <row r="17">
      <c r="A17" s="41"/>
      <c r="B17" s="37"/>
    </row>
    <row r="18">
      <c r="A18" s="42" t="s">
        <v>4936</v>
      </c>
      <c r="B18" s="43"/>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36" t="s">
        <v>108</v>
      </c>
      <c r="B19" s="37" t="s">
        <v>4937</v>
      </c>
    </row>
    <row r="20">
      <c r="A20" s="37" t="s">
        <v>4938</v>
      </c>
      <c r="B20" s="37" t="s">
        <v>4939</v>
      </c>
    </row>
    <row r="23">
      <c r="A23" s="45" t="s">
        <v>4940</v>
      </c>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7" t="s">
        <v>4941</v>
      </c>
    </row>
    <row r="25">
      <c r="A25" s="37" t="s">
        <v>111</v>
      </c>
      <c r="B25" s="37" t="s">
        <v>4942</v>
      </c>
    </row>
    <row r="26">
      <c r="A26" s="37" t="s">
        <v>154</v>
      </c>
      <c r="B26" s="37" t="s">
        <v>4943</v>
      </c>
    </row>
    <row r="27">
      <c r="A27" s="37" t="s">
        <v>4944</v>
      </c>
      <c r="B27" s="37" t="s">
        <v>4945</v>
      </c>
    </row>
    <row r="28">
      <c r="A28" s="37" t="s">
        <v>202</v>
      </c>
      <c r="B28" s="37" t="s">
        <v>4946</v>
      </c>
    </row>
    <row r="29">
      <c r="A29" s="37" t="s">
        <v>328</v>
      </c>
      <c r="B29" s="37" t="s">
        <v>4947</v>
      </c>
    </row>
    <row r="30">
      <c r="A30" s="37" t="s">
        <v>128</v>
      </c>
      <c r="B30" s="37" t="s">
        <v>4948</v>
      </c>
    </row>
    <row r="32">
      <c r="A32" s="47" t="s">
        <v>71</v>
      </c>
    </row>
    <row r="33">
      <c r="A33" s="37" t="s">
        <v>504</v>
      </c>
      <c r="B33" s="37" t="s">
        <v>4949</v>
      </c>
    </row>
    <row r="34">
      <c r="A34" s="37" t="s">
        <v>1140</v>
      </c>
      <c r="B34" s="37" t="s">
        <v>4950</v>
      </c>
    </row>
    <row r="36">
      <c r="A36" s="37" t="s">
        <v>217</v>
      </c>
      <c r="B36" s="37" t="s">
        <v>4951</v>
      </c>
    </row>
    <row r="37">
      <c r="A37" s="37" t="s">
        <v>153</v>
      </c>
      <c r="B37" s="37" t="s">
        <v>4952</v>
      </c>
    </row>
    <row r="38">
      <c r="A38" s="37" t="s">
        <v>139</v>
      </c>
      <c r="B38" s="37" t="s">
        <v>4953</v>
      </c>
    </row>
    <row r="39">
      <c r="A39" s="37" t="s">
        <v>109</v>
      </c>
      <c r="B39" s="37" t="s">
        <v>4954</v>
      </c>
    </row>
    <row r="41">
      <c r="A41" s="37" t="s">
        <v>37</v>
      </c>
      <c r="B41" s="37" t="s">
        <v>4955</v>
      </c>
    </row>
    <row r="43">
      <c r="A43" s="48" t="s">
        <v>4956</v>
      </c>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5">
      <c r="A45" s="37" t="s">
        <v>4957</v>
      </c>
      <c r="B45" s="37">
        <v>657.0</v>
      </c>
    </row>
    <row r="46">
      <c r="A46" s="37" t="s">
        <v>4958</v>
      </c>
      <c r="B46" s="37">
        <v>807.0</v>
      </c>
    </row>
    <row r="47">
      <c r="A47" s="37" t="s">
        <v>4959</v>
      </c>
      <c r="B47" s="37">
        <v>907.0</v>
      </c>
    </row>
    <row r="48">
      <c r="A48" s="37" t="s">
        <v>4960</v>
      </c>
      <c r="B48" s="37">
        <v>1107.0</v>
      </c>
    </row>
    <row r="49">
      <c r="A49" s="37" t="s">
        <v>4961</v>
      </c>
      <c r="B49" s="37">
        <v>1200.0</v>
      </c>
    </row>
    <row r="50">
      <c r="A50" s="37" t="s">
        <v>4962</v>
      </c>
      <c r="B50" s="37">
        <v>1407.0</v>
      </c>
    </row>
    <row r="51">
      <c r="A51" s="37" t="s">
        <v>4963</v>
      </c>
      <c r="B51" s="37">
        <v>1507.0</v>
      </c>
    </row>
    <row r="52">
      <c r="A52" s="37" t="s">
        <v>4964</v>
      </c>
      <c r="B52" s="37">
        <v>1607.0</v>
      </c>
    </row>
    <row r="53">
      <c r="A53" s="37" t="s">
        <v>4965</v>
      </c>
      <c r="B53" s="37">
        <v>1907.0</v>
      </c>
    </row>
    <row r="54">
      <c r="A54" s="37" t="s">
        <v>4966</v>
      </c>
      <c r="B54" s="37">
        <v>207.0</v>
      </c>
    </row>
    <row r="55">
      <c r="A55" s="37" t="s">
        <v>4967</v>
      </c>
      <c r="B55" s="37">
        <v>2307.0</v>
      </c>
    </row>
    <row r="57">
      <c r="A57" s="50" t="s">
        <v>4968</v>
      </c>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37" t="s">
        <v>4969</v>
      </c>
      <c r="B58" s="37" t="s">
        <v>4970</v>
      </c>
    </row>
    <row r="59">
      <c r="A59" s="37" t="s">
        <v>269</v>
      </c>
      <c r="B59" s="37" t="s">
        <v>4971</v>
      </c>
    </row>
    <row r="60">
      <c r="A60" s="37" t="s">
        <v>4972</v>
      </c>
      <c r="B60" s="37" t="s">
        <v>4973</v>
      </c>
    </row>
    <row r="61">
      <c r="A61" s="37" t="s">
        <v>4974</v>
      </c>
      <c r="B61" s="37" t="s">
        <v>4975</v>
      </c>
    </row>
    <row r="62">
      <c r="A62" s="37" t="s">
        <v>140</v>
      </c>
      <c r="B62" s="37" t="s">
        <v>4976</v>
      </c>
    </row>
    <row r="63">
      <c r="A63" s="37" t="s">
        <v>4977</v>
      </c>
      <c r="B63" s="37" t="s">
        <v>4978</v>
      </c>
    </row>
    <row r="64">
      <c r="A64" s="37" t="s">
        <v>3559</v>
      </c>
      <c r="B64" s="37" t="s">
        <v>4979</v>
      </c>
    </row>
    <row r="65">
      <c r="A65" s="37" t="s">
        <v>3516</v>
      </c>
      <c r="B65" s="37" t="s">
        <v>4980</v>
      </c>
    </row>
    <row r="66">
      <c r="A66" s="37" t="s">
        <v>112</v>
      </c>
      <c r="B66" s="37" t="s">
        <v>4981</v>
      </c>
    </row>
    <row r="67">
      <c r="A67" s="37" t="s">
        <v>1540</v>
      </c>
      <c r="B67" s="37" t="s">
        <v>4982</v>
      </c>
    </row>
    <row r="68">
      <c r="A68" s="37" t="s">
        <v>4983</v>
      </c>
      <c r="B68" s="37" t="s">
        <v>4984</v>
      </c>
    </row>
    <row r="69">
      <c r="A69" s="37" t="s">
        <v>2500</v>
      </c>
      <c r="B69" s="37" t="s">
        <v>4985</v>
      </c>
    </row>
    <row r="70">
      <c r="A70" s="37" t="s">
        <v>329</v>
      </c>
      <c r="B70" s="37" t="s">
        <v>4986</v>
      </c>
    </row>
    <row r="71">
      <c r="A71" s="37" t="s">
        <v>375</v>
      </c>
      <c r="B71" s="37" t="s">
        <v>4987</v>
      </c>
    </row>
    <row r="72">
      <c r="A72" s="37" t="s">
        <v>461</v>
      </c>
      <c r="B72" s="37" t="s">
        <v>4988</v>
      </c>
    </row>
    <row r="73">
      <c r="A73" s="37" t="s">
        <v>4989</v>
      </c>
      <c r="B73" s="37" t="s">
        <v>4990</v>
      </c>
    </row>
    <row r="78">
      <c r="A78" s="52" t="s">
        <v>76</v>
      </c>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37" t="s">
        <v>351</v>
      </c>
      <c r="B79" s="37" t="s">
        <v>4991</v>
      </c>
    </row>
    <row r="80">
      <c r="A80" s="37" t="s">
        <v>4992</v>
      </c>
      <c r="B80" s="37" t="s">
        <v>4993</v>
      </c>
    </row>
    <row r="82">
      <c r="A82" s="52" t="s">
        <v>4994</v>
      </c>
      <c r="B82" s="37" t="s">
        <v>4995</v>
      </c>
    </row>
    <row r="83">
      <c r="A83" s="37" t="s">
        <v>121</v>
      </c>
    </row>
    <row r="84">
      <c r="A84" s="37" t="s">
        <v>309</v>
      </c>
    </row>
  </sheetData>
  <drawing r:id="rId1"/>
</worksheet>
</file>