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matep\Documents\GitHub\elte-ik\2\web\beadando\"/>
    </mc:Choice>
  </mc:AlternateContent>
  <xr:revisionPtr revIDLastSave="0" documentId="13_ncr:1_{0222099F-7773-4A8B-A43D-EDA0B7134B85}" xr6:coauthVersionLast="47" xr6:coauthVersionMax="47" xr10:uidLastSave="{00000000-0000-0000-0000-000000000000}"/>
  <bookViews>
    <workbookView xWindow="-120" yWindow="-120" windowWidth="29040" windowHeight="15720" xr2:uid="{1BD8638E-000E-4472-8AE1-C32ECD41C6A4}"/>
  </bookViews>
  <sheets>
    <sheet name="Fedőlap" sheetId="2" r:id="rId1"/>
    <sheet name="Irányelvek" sheetId="8" r:id="rId2"/>
    <sheet name="Statisztika (hallgatói)" sheetId="10" r:id="rId3"/>
    <sheet name="Statisztika (tutori)" sheetId="6" r:id="rId4"/>
    <sheet name="Ponthatárok" sheetId="9" state="hidden" r:id="rId5"/>
  </sheets>
  <definedNames>
    <definedName name="_xlnm._FilterDatabase" localSheetId="1" hidden="1">Irányelvek!$A$1:$L$48</definedName>
    <definedName name="nem_modosithato2">Irányelvek!$L:$L,Irányelvek!$K:$K,Irányelvek!$J$1,Irányelvek!$I:$I,Irányelvek!$J:$J,Irányelvek!$H:$H,Irányelvek!$C:$C,Irányelvek!$B:$B,Irányelvek!$A:$A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7" i="2" l="1"/>
  <c r="C4" i="6"/>
  <c r="D4" i="6" s="1"/>
  <c r="C5" i="6"/>
  <c r="D5" i="6" s="1"/>
  <c r="C6" i="6"/>
  <c r="F6" i="6" s="1"/>
  <c r="C7" i="6"/>
  <c r="D7" i="6" s="1"/>
  <c r="C4" i="10"/>
  <c r="F4" i="10" s="1"/>
  <c r="C5" i="10"/>
  <c r="D5" i="10" s="1"/>
  <c r="C6" i="10"/>
  <c r="F6" i="10" s="1"/>
  <c r="C7" i="10"/>
  <c r="F7" i="10" s="1"/>
  <c r="C3" i="10"/>
  <c r="D3" i="10" s="1"/>
  <c r="D10" i="2"/>
  <c r="D17" i="2"/>
  <c r="D14" i="2"/>
  <c r="K3" i="8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2" i="8"/>
  <c r="J3" i="9"/>
  <c r="H4" i="9"/>
  <c r="E8" i="10"/>
  <c r="D11" i="2"/>
  <c r="C2" i="9" s="1"/>
  <c r="B3" i="6"/>
  <c r="C3" i="6" s="1"/>
  <c r="D3" i="6" s="1"/>
  <c r="A3" i="8"/>
  <c r="A4" i="8" s="1"/>
  <c r="A5" i="8" s="1"/>
  <c r="A6" i="8" s="1"/>
  <c r="A7" i="8" s="1"/>
  <c r="A8" i="8" s="1"/>
  <c r="A9" i="8" s="1"/>
  <c r="A10" i="8" s="1"/>
  <c r="A11" i="8" s="1"/>
  <c r="A12" i="8" s="1"/>
  <c r="A13" i="8" s="1"/>
  <c r="A14" i="8" s="1"/>
  <c r="A15" i="8" s="1"/>
  <c r="A16" i="8" s="1"/>
  <c r="A17" i="8" s="1"/>
  <c r="A18" i="8" s="1"/>
  <c r="A19" i="8" s="1"/>
  <c r="A20" i="8" s="1"/>
  <c r="A21" i="8" s="1"/>
  <c r="A22" i="8" s="1"/>
  <c r="A23" i="8" s="1"/>
  <c r="A24" i="8" s="1"/>
  <c r="A25" i="8" s="1"/>
  <c r="A26" i="8" s="1"/>
  <c r="A27" i="8" s="1"/>
  <c r="A28" i="8" s="1"/>
  <c r="A29" i="8" s="1"/>
  <c r="A30" i="8" s="1"/>
  <c r="A31" i="8" s="1"/>
  <c r="A32" i="8" s="1"/>
  <c r="A33" i="8" s="1"/>
  <c r="A34" i="8" s="1"/>
  <c r="A35" i="8" s="1"/>
  <c r="A36" i="8" s="1"/>
  <c r="A37" i="8" s="1"/>
  <c r="A38" i="8" s="1"/>
  <c r="A39" i="8" s="1"/>
  <c r="A40" i="8" s="1"/>
  <c r="A41" i="8" s="1"/>
  <c r="A42" i="8" s="1"/>
  <c r="A43" i="8" s="1"/>
  <c r="A44" i="8" s="1"/>
  <c r="A45" i="8" s="1"/>
  <c r="A46" i="8" s="1"/>
  <c r="A47" i="8" s="1"/>
  <c r="A48" i="8" s="1"/>
  <c r="E8" i="6"/>
  <c r="D18" i="2" l="1"/>
  <c r="D19" i="2" s="1"/>
  <c r="L11" i="8"/>
  <c r="L39" i="8"/>
  <c r="L38" i="8"/>
  <c r="L6" i="8"/>
  <c r="L46" i="8"/>
  <c r="L30" i="8"/>
  <c r="L44" i="8"/>
  <c r="L45" i="8"/>
  <c r="L42" i="8"/>
  <c r="L33" i="8"/>
  <c r="L8" i="8"/>
  <c r="L21" i="8"/>
  <c r="F3" i="6"/>
  <c r="D7" i="10"/>
  <c r="L26" i="8"/>
  <c r="L18" i="8"/>
  <c r="L10" i="8"/>
  <c r="F3" i="10"/>
  <c r="F4" i="6"/>
  <c r="L35" i="8"/>
  <c r="L20" i="8"/>
  <c r="L23" i="8"/>
  <c r="L15" i="8"/>
  <c r="L2" i="8"/>
  <c r="L41" i="8"/>
  <c r="L19" i="8"/>
  <c r="L3" i="8"/>
  <c r="L47" i="8"/>
  <c r="L32" i="8"/>
  <c r="L25" i="8"/>
  <c r="L17" i="8"/>
  <c r="L9" i="8"/>
  <c r="L48" i="8"/>
  <c r="L40" i="8"/>
  <c r="L28" i="8"/>
  <c r="L13" i="8"/>
  <c r="L5" i="8"/>
  <c r="D6" i="10"/>
  <c r="D6" i="6"/>
  <c r="D8" i="6" s="1"/>
  <c r="F5" i="6"/>
  <c r="F5" i="10"/>
  <c r="L7" i="8"/>
  <c r="D4" i="10"/>
  <c r="L24" i="8"/>
  <c r="L16" i="8"/>
  <c r="L37" i="8"/>
  <c r="L31" i="8"/>
  <c r="D15" i="2"/>
  <c r="L34" i="8"/>
  <c r="L27" i="8"/>
  <c r="L12" i="8"/>
  <c r="L4" i="8"/>
  <c r="L43" i="8"/>
  <c r="L36" i="8"/>
  <c r="C8" i="10"/>
  <c r="F8" i="10" s="1"/>
  <c r="L29" i="8"/>
  <c r="L22" i="8"/>
  <c r="L14" i="8"/>
  <c r="C4" i="9"/>
  <c r="C6" i="9"/>
  <c r="C5" i="9"/>
  <c r="C7" i="9"/>
  <c r="C8" i="6"/>
  <c r="F8" i="6" s="1"/>
  <c r="F7" i="6"/>
  <c r="D23" i="2" l="1"/>
  <c r="D24" i="2" s="1"/>
  <c r="D8" i="10"/>
  <c r="F15" i="2"/>
</calcChain>
</file>

<file path=xl/sharedStrings.xml><?xml version="1.0" encoding="utf-8"?>
<sst xmlns="http://schemas.openxmlformats.org/spreadsheetml/2006/main" count="170" uniqueCount="112">
  <si>
    <t>Neved:</t>
  </si>
  <si>
    <t>E-mail címed:</t>
  </si>
  <si>
    <t>Az irányelvek megtekintése és az adatlap kitöltése</t>
  </si>
  <si>
    <t>Teljesített</t>
  </si>
  <si>
    <t>Összesítés</t>
  </si>
  <si>
    <t>Összes</t>
  </si>
  <si>
    <t>Teljesítési arány</t>
  </si>
  <si>
    <t>Nem teljesített</t>
  </si>
  <si>
    <t>Az űrlapot Abonyi-Tóth Andor (ELTE IK) készítette</t>
  </si>
  <si>
    <t>Teljesítési feltétel</t>
  </si>
  <si>
    <t>Kategória</t>
  </si>
  <si>
    <t>Akadálymentesség</t>
  </si>
  <si>
    <t>Oldaltervezés</t>
  </si>
  <si>
    <t>Tartalomtervezés</t>
  </si>
  <si>
    <t>Nincs olyan mintás háttér alkalmazva, amely megnehezíti a rajta lévő szöveg elolvasását</t>
  </si>
  <si>
    <t>A szövegblokkok, listák balra (esetleg sorkizártan) vannak igazítva</t>
  </si>
  <si>
    <t>Kurzus követelmény</t>
  </si>
  <si>
    <t>Nincs olyan szöveg aláhúzva, ami nem tölt be link szerepet</t>
  </si>
  <si>
    <t>Kapott pontszám (tutor értékelése)</t>
  </si>
  <si>
    <t>Kapott pontszám (önértékelés)</t>
  </si>
  <si>
    <t>A hallgató pontszáma az önértékelés szakmaiságát tekintve:</t>
  </si>
  <si>
    <t>Eltérés</t>
  </si>
  <si>
    <t>Tutor megjegyzése</t>
  </si>
  <si>
    <t>A szöveg a megadott alapméretben jól olvasható</t>
  </si>
  <si>
    <t>Az űrlap címkéi közel vannak az űrlapmezőkhöz, így nem gyengül az asszociáció</t>
  </si>
  <si>
    <t>A karakterkódolás megfelelően be van állítva (pl. utf-8), az ékezetes karakterek helyesen jelennek meg</t>
  </si>
  <si>
    <t>Tesztelés</t>
  </si>
  <si>
    <t>A tutor szöveges értékelése (opcionális)</t>
  </si>
  <si>
    <t>Az értékelés elfogadásához szükséges minimális pontszám</t>
  </si>
  <si>
    <t>Az űrlapnál a nyomógomb funkcióját egyértelműen jelzi a felirata</t>
  </si>
  <si>
    <t>Hallgató megjegyzése (üres cellák esetén opcionális)</t>
  </si>
  <si>
    <t>Pontszám, 
ha teljesül</t>
  </si>
  <si>
    <t>Az irányelvek teljesítésére kapható maximális pontszám:</t>
  </si>
  <si>
    <t>elégtelen</t>
  </si>
  <si>
    <t>elégséges</t>
  </si>
  <si>
    <t>közepes</t>
  </si>
  <si>
    <t>jó</t>
  </si>
  <si>
    <t>jeles</t>
  </si>
  <si>
    <t>Honlap irányelvek</t>
  </si>
  <si>
    <t>Az irányelvek száma:</t>
  </si>
  <si>
    <t>Statisztika (hallgatói értékelés)</t>
  </si>
  <si>
    <t>Statisztika (tutori értékelés)</t>
  </si>
  <si>
    <t>Csak akkor van jelentősége, ha már a tutor is elvégezte az értékelést.</t>
  </si>
  <si>
    <t>A hallgatói és tutori értékelés közti különbség az irányelveket 
(nem pedig pontszámot) tekintve:</t>
  </si>
  <si>
    <t>Az önértékelés helyességére járó maximális pontszám</t>
  </si>
  <si>
    <t>Az önellenőrzés során elért összpontszámod:</t>
  </si>
  <si>
    <t>A tutori értékelés (ellenőrzés) során elért összpontszámod:</t>
  </si>
  <si>
    <t>Önértékelés szakmaisága</t>
  </si>
  <si>
    <t>Hallgatói önértékelés eredménye</t>
  </si>
  <si>
    <t>Tutori értékelés eredménye</t>
  </si>
  <si>
    <t>Irányelvek</t>
  </si>
  <si>
    <t>A tutor elvégezte az értékelést az irányelvek alapján:</t>
  </si>
  <si>
    <t>Neptun kódod:</t>
  </si>
  <si>
    <t>A tutor által kiosztott további pontszám az alapján, hogy az előadáson ismertett egyéb elvek milyen mértékben teljesültek (lehet pozitív és negatív is)</t>
  </si>
  <si>
    <t>Az összpontszám a tutor által kiosztott további pontszámok alapján</t>
  </si>
  <si>
    <t>Az önértékelésed alapján minden kiemelt irányelvet teljesítettél:</t>
  </si>
  <si>
    <t>A tutori értékelés alapján minden kiemelt irányelvet teljesítettél:</t>
  </si>
  <si>
    <t>Az oldalcímek &lt;title&gt; egyediek minden oldalon, és kulcsszóval kezdődnek, vagy végződnek 
(pl. Magamról - Gipsz Jakab honlapja; Gipsz Jakab honlapja - Magamról)</t>
  </si>
  <si>
    <t xml:space="preserve">A betűtípus megadásoknál konkrét betűtípusok és általános betűcsaládok is meg vannak adva, a kisebb méretű
szövegeknél talpnélküli (sans-serif) betűtípus van beállítva
</t>
  </si>
  <si>
    <t xml:space="preserve">A menüsor felül, vagy  bal oldalon helyezkedik el, megfelelően elkülönül a tartalomtól (pl. színezett hátterű) </t>
  </si>
  <si>
    <t>A letapogathatóság elve alapján a kulcsszavak ki vannak emelve (félkövér, dőlt), ahol az értelmes, felsoroláslista lett használva</t>
  </si>
  <si>
    <t>Ugyanazok a szerkezeti linkek szerepelnek minden oldalon, ugyanolyan sorrendben</t>
  </si>
  <si>
    <t>Az oldal nyelve mindegyik oldalon beállításra került. Ahol az alapértelmezett nyelvtől eltérő szöveg is van az oldalon, az el van látva a megfelelő nyelvkóddal.</t>
  </si>
  <si>
    <t>Az űrlap tartalma elküldhető (e-mailben post metódussal, vagy más módon feldolgozásra kerül)</t>
  </si>
  <si>
    <t>Kinézetünkben különböznek a még nem látogatott és látogatott linkek. A már látogatott link kontrasztaránya kisebb a nem látogatotthoz képest. A menü esetén ez nem feltétel.</t>
  </si>
  <si>
    <r>
      <t xml:space="preserve">Van  (legalább egy) olyan oldal, amely  háttérképet tartalmaz </t>
    </r>
    <r>
      <rPr>
        <i/>
        <sz val="11"/>
        <color indexed="8"/>
        <rFont val="Calibri"/>
        <family val="2"/>
        <charset val="238"/>
      </rPr>
      <t>(Nem muszáj, hogy a háttérkép a lap háttere legyen, lehet egy tetszőleges komponensé is.)</t>
    </r>
  </si>
  <si>
    <r>
      <t xml:space="preserve">A HTML5-s oldal(ak)on  az alábbi tagek mindegyikének használatára van példa: &lt;header&gt;&lt;nav&gt;&lt;section&gt;&lt;article&gt;&lt;aside&gt;&lt;footer&gt;&lt;figure&gt;&lt;video&gt;.  
</t>
    </r>
    <r>
      <rPr>
        <i/>
        <sz val="11"/>
        <color indexed="8"/>
        <rFont val="Calibri"/>
        <family val="2"/>
        <charset val="238"/>
      </rPr>
      <t>A tageknek nem kell minden oldalon előfordulniuk, de amikor szemantikailag indokolt a használatuk, akkor a megfelelő taget KELL használni!</t>
    </r>
  </si>
  <si>
    <t>A  betűméretek oly módon vannak megadva, hogy könnyen átméretezhető legyen a szöveg (%,em, vagy rem megadással)</t>
  </si>
  <si>
    <t>A honlap elfogadásához szükséges minimális pontszám:</t>
  </si>
  <si>
    <t>Kiemelt irányelv?</t>
  </si>
  <si>
    <t>A linkek szövegei önmagukban jól érthetőek (a "kattints ide" szöveg nem megfelelő), tömörek</t>
  </si>
  <si>
    <r>
      <t xml:space="preserve">Ha valaki külső oldalról érkezik a weblap egy oldalára, egyértelműen kiderül számára, hogy melyik oldalon van (pl. aktuális oldal megkülönböztetése a menüben, nyomvonal navigáció stb.)
</t>
    </r>
    <r>
      <rPr>
        <i/>
        <sz val="11"/>
        <color indexed="8"/>
        <rFont val="Calibri"/>
        <family val="2"/>
        <charset val="238"/>
      </rPr>
      <t>Nem elegendő a menüpont nevét (például) címsorként megismételni.</t>
    </r>
  </si>
  <si>
    <r>
      <t xml:space="preserve">Minden oldalra igaz, hogy a címsorok logikusan vannak egymásba ágyazva, például nem lehet az oldalon csak 2-es címsor szerepet betöltő címsor, 1-es címsornak nem lehet 3-as alcímsor szerepet betöltő alcímsora, és így tovább.
</t>
    </r>
    <r>
      <rPr>
        <i/>
        <sz val="11"/>
        <color indexed="8"/>
        <rFont val="Calibri"/>
        <family val="2"/>
        <charset val="238"/>
      </rPr>
      <t>Csak akkor adható meg a pont, ha valamelyik oldalon legalább 2-es címsor szerepet betöltő címsor is előfordul (ami HTML5 oldalon lehet egy olyan 1-es címsor is, amely beágyazott oldalszerkezeti elemben szerepel)</t>
    </r>
  </si>
  <si>
    <t>A szövegek jól olvashatóak, megfelelő kontrasztarány biztosított. (WCAG 2.0 1.4.3-as feltétel)</t>
  </si>
  <si>
    <t>A nem design célú képeknél az ALT attribútum precízen ki van töltve (mindegyik képnél) (WCAG 2.0 1.1.1-es feltétel)</t>
  </si>
  <si>
    <t>Az irányelv teljesül? [1 ha igen, 0 ha nem] (hallgatói önértékelés)</t>
  </si>
  <si>
    <t>Az irányelv teljesül? [1/0] (tutori értékelés)</t>
  </si>
  <si>
    <r>
      <t xml:space="preserve">Az elkészült weblap reszponzív. 
</t>
    </r>
    <r>
      <rPr>
        <i/>
        <sz val="11"/>
        <color indexed="8"/>
        <rFont val="Calibri"/>
        <family val="2"/>
        <charset val="238"/>
      </rPr>
      <t>Ezen felül igaz legalább 1 oldal esetén, hogy a kijelzőmérettől függően legalább háromféle elrendezés van megvalósítva (okostelefon, tablet, nagyobb kijelző), amelyek közül a (leg)kisebb kijelzőméretre tervezett elrendezés egyetlen oszlopból áll, a (leg)nagyobbra tervezett pedig legalább két oszlopból. A tartalmi elemek (beleértve a képeket és a videókat) minden oldalon relatívan vannak méretezve.</t>
    </r>
  </si>
  <si>
    <t>A tartalom és a megjelenés megfelelően el van különítve egymástól külső stíluslap(ok) használatával. Az inline megadás kerülendő, hacsak nincs speciális indoka a használatának!</t>
  </si>
  <si>
    <t>A kezdőlapra minden oldalról vissza lehet jutni egy link segítségével (pl. a menüben elhelyezett kezdőlap menüponttal, vagy ikonnal).</t>
  </si>
  <si>
    <r>
      <t xml:space="preserve">Van olyan oldal, amelyben egy felhasználói élményt javító JavaScript kód van beillesztve (pl. választás alternatív stíluslapból, betűméret váltás, képgaléria, ...) 
</t>
    </r>
    <r>
      <rPr>
        <i/>
        <sz val="11"/>
        <color indexed="8"/>
        <rFont val="Calibri"/>
        <family val="2"/>
        <charset val="238"/>
      </rPr>
      <t>A Bootstrap keretrendszer komponensei is elfogadhatóak ennél a pontnál (pl. Carousel).</t>
    </r>
  </si>
  <si>
    <r>
      <t xml:space="preserve">Van(nak) saját készítésű CSS állomány(ok), amelyek legalább 15 szabályt tartalmaznak. A CSS állományok valid(ak) a jigsaw.w3.org/css-validator/ oldal szerint. 
</t>
    </r>
    <r>
      <rPr>
        <i/>
        <sz val="11"/>
        <color indexed="8"/>
        <rFont val="Calibri"/>
        <family val="2"/>
        <charset val="238"/>
      </rPr>
      <t>Amennyiben a Bootstrap keretrendszer lett használva, a saját készítésű stílusok megfelelően elkülönülnek a Bootstrap stílusállományaitól.</t>
    </r>
  </si>
  <si>
    <t>A &lt;video&gt; taggel beillesztett videóállományból ki van vágva jellemző képkocka és poszterként be van állítva, hogy segítse a felhasználót annak eldöntésében, hogy érdemes-e megtekintenie a filmet.</t>
  </si>
  <si>
    <t>Az űrlapelemeknél van megfelelően hozzárendelt címke (label for="") és egyértelműen utal arra, hogy milyen információt kell az űrlapelemben szerepeltetni</t>
  </si>
  <si>
    <r>
      <t xml:space="preserve">Blokkok elkerülése: Minden oldalon hozzáférhető egy mechanizmus, melynek segítségével elkerülhetők azok a tartalmi blokkok, amelyek több oldalon is ismétlődnek (pl. képernyőről kipozícionált hivatkozás használatával) (WCAG 2.0 2.4.1-es feltétel)
</t>
    </r>
    <r>
      <rPr>
        <i/>
        <sz val="11"/>
        <color indexed="8"/>
        <rFont val="Calibri"/>
        <family val="2"/>
        <charset val="238"/>
      </rPr>
      <t>A tartalomra ugrás céljára használt linket a képernyőolvasó programot használók számára kell elérhetővé tennünk, a vizuális böngészőprogramokban nem kell megjelennie.</t>
    </r>
  </si>
  <si>
    <t xml:space="preserve">Van olyan oldal, amelyben egy olyan űrlap található, amely tartalmaz legalább egy szövegmezőt (text), egy szövegterületet (textarea),legalább 2 választókapcsolót (radio), legalább 1 jelölőnégyzetet (checkbox), valamint egy elküldés (submit) gombot. </t>
  </si>
  <si>
    <t>A honlapot tesztelés céljából érdemes publikálni egy webszerveren még a beadás előtt. 
Azonban értékelésre a Canvas-ba feltöltött tömörített csomag kerül, amelyet saját webszerveren publikálunk.</t>
  </si>
  <si>
    <t>A weblap legalább három, statikus HTML oldalból áll, a kezdőlap index.html néven lett elmentve. Minden HTML oldal, ami a csomagban van, be is van linkelve az oldalakra, nincs felesleges HTML állomány. Az oldalak relatív módon vannak linkelve, nincs gyökérmappára való hivatkozás.</t>
  </si>
  <si>
    <t>Legalább 5 kép be van szúrva az oldalakra (összesen), legalább két kép előképként (thumbnail) funkcionál, vagyis a kép nagyobb változatára linkel</t>
  </si>
  <si>
    <r>
      <t xml:space="preserve">A videónál szerepel annak teljes szövegű leírása.
</t>
    </r>
    <r>
      <rPr>
        <i/>
        <sz val="11"/>
        <color indexed="8"/>
        <rFont val="Calibri"/>
        <family val="2"/>
        <charset val="238"/>
      </rPr>
      <t>A leírásnak minden lényeges történést tartalmaznia kell, ami a videóban látható vagy hallható, nem elegendő néhány szóban csak összefoglalni a videó tartalmát. Célszerű külön HTML-állományban elhelyezni, és a videó után belinkelni, vagy &lt;details&gt;&lt;summary&gt; tagekben elhelyezni a videó után. A pont csak akkor adható meg, ha a videó legalább 30 másodperc hosszú, legalább 15 másodpercig beszélnek a résztvevők vagy a narrátor, nem csak statikus a háttere, vagyis vannak benne vizuális történések)</t>
    </r>
  </si>
  <si>
    <t>Mindegyik beadott oldal a HTML5 szabvány szerint készült és valid a https://validator.w3.org/ oldal szerint</t>
  </si>
  <si>
    <t>Legalább egy oldal a HTML5 szabvány szerint készült és valid a https://validator.w3.org/ oldal szerint</t>
  </si>
  <si>
    <t>Nincsenek hiányzó elemek, törött linkek, nem működő funkciók</t>
  </si>
  <si>
    <t>A táblázatot Excelben kérjük kitölteni (laborokban fel van telepítve), mivel az összesítő alkalmazás csak az eredeti XLSX állományokon működik. Más formátumú táblázatokat nem fogadunk el.</t>
  </si>
  <si>
    <t>Van olyan oldal, amelyen van olyan adattáblázat, amely legalább 2x3-as és vannak fejléc-cellái (&lt;th&gt;). 
A táblázat felirata (&lt;caption&gt;), lenyitható tartalomként lett elkészítve a &lt;details&gt; tag-be ágyazott &lt;summary&gt; tag segítségével.  Az oldal struktúráját nem szabad táblázat segítségével megvalósítani!</t>
  </si>
  <si>
    <r>
      <t xml:space="preserve">A linkek alá vannak húzva a szövegben, kivétel lehet a navigációs menü és linklista. 
</t>
    </r>
    <r>
      <rPr>
        <i/>
        <sz val="11"/>
        <color theme="1"/>
        <rFont val="Calibri"/>
        <family val="2"/>
        <charset val="238"/>
        <scheme val="minor"/>
      </rPr>
      <t>Nem elegendő, hogy az aláhúzás csak akkor jelenik meg, amikor a felhasználó a link fölé vitte az egeret. Az aláhúzásnak mindig láthatónak kell lennie.</t>
    </r>
  </si>
  <si>
    <r>
      <t xml:space="preserve">Az oldalak jól nyomtathatók, a nyomtatási képen minden fontos információ látszik.
</t>
    </r>
    <r>
      <rPr>
        <i/>
        <sz val="11"/>
        <color indexed="8"/>
        <rFont val="Calibri"/>
        <family val="2"/>
        <charset val="238"/>
      </rPr>
      <t>A képernyő és a nyomtató számára külön stíluslapot kell készíteni. A nyomtatási nézetben el kell tüntetni a minden oldalon ismétlődő elemeket, így például a menüt, a fejlécet, az oldalsávot stb.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A videók legyenek elrejtve, a képek pedig legyenek kicsinyítve. A szöveg papír- és festéktakarékosan töltse ki az oldalakat.</t>
    </r>
  </si>
  <si>
    <r>
      <t xml:space="preserve">Az űrlap szövegmezői a várt adatnak megfelelő hosszúságúak
</t>
    </r>
    <r>
      <rPr>
        <i/>
        <sz val="11"/>
        <color indexed="8"/>
        <rFont val="Calibri"/>
        <family val="2"/>
        <charset val="238"/>
      </rPr>
      <t>A szövegmezők méretét és a begépelhető szöveg maximális hosszát is be kell állítani. A méret beállításhoz használható stíluslap is.</t>
    </r>
  </si>
  <si>
    <t>Az űrlapok választókapcsolói (radio) minden lehetséges választ lefednek</t>
  </si>
  <si>
    <t>Verzió: v2024252_v2</t>
  </si>
  <si>
    <r>
      <t xml:space="preserve">Az oldalak mindegyike tartalommal fel van töltve, a szerkezeti linkeken kívül legalább 3 külső hivatkozást is tartalmaznak (összesen).  A Lorem ipsum,stb. töltelékszövegekkel feltöltött oldalak nem elfogadhatóak!
</t>
    </r>
    <r>
      <rPr>
        <i/>
        <sz val="11"/>
        <color indexed="8"/>
        <rFont val="Calibri"/>
        <family val="2"/>
        <charset val="238"/>
      </rPr>
      <t>A szerkezeti linkek az aktuális oldalhoz képest relatívan vannak megadva.</t>
    </r>
  </si>
  <si>
    <r>
      <t xml:space="preserve">Értelmesen megfogalmazott címsorok (&lt;h1&gt;…&lt;h6&gt;) tagolják a szöveget minden egyes oldalon. 
</t>
    </r>
    <r>
      <rPr>
        <i/>
        <sz val="11"/>
        <color indexed="8"/>
        <rFont val="Calibri"/>
        <family val="2"/>
        <charset val="238"/>
      </rPr>
      <t>A HTML5-ös oldalakon a címsorszinteket egymásba ágyazott oldalszerkezeti elemekben szerepeltetett &lt;h1&gt; címsorral is be lehet állítani.</t>
    </r>
    <r>
      <rPr>
        <sz val="11"/>
        <color theme="1"/>
        <rFont val="Calibri"/>
        <family val="2"/>
        <charset val="238"/>
        <scheme val="minor"/>
      </rPr>
      <t xml:space="preserve"> </t>
    </r>
    <r>
      <rPr>
        <i/>
        <sz val="11"/>
        <color theme="1"/>
        <rFont val="Calibri"/>
        <family val="2"/>
        <charset val="238"/>
        <scheme val="minor"/>
      </rPr>
      <t>Ha nem indokolt az alcímsorok használata, akkor elég egy &lt;h1&gt; taget elhelyezni.</t>
    </r>
  </si>
  <si>
    <t>Alternatív, nagybetűs, nagy kontrasztú stílus változat érhető el a gyengénlátó felhasználók számára minden oldalon.</t>
  </si>
  <si>
    <t>A leggyakrabban használt böngészőprogramokkal tesztelve (Chrome, Firefox, Edge)  az oldal funkcionálisan működik (eltekintve azon HTML5 és CSS3 funkcióktól, amelyek esetleg nincsenek implementálva az adott böngészőben)</t>
  </si>
  <si>
    <t>Web-fejlesztés kurzus beadandó feladata</t>
  </si>
  <si>
    <t>Pőcze Máté</t>
  </si>
  <si>
    <t>EBYPPB</t>
  </si>
  <si>
    <t>ebyppb@inf.elte.hu</t>
  </si>
  <si>
    <t>index.html, carousel</t>
  </si>
  <si>
    <t>form.html</t>
  </si>
  <si>
    <t>index.html, districts.html, form.html</t>
  </si>
  <si>
    <t>style.css, print.css, large.css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</si>
</sst>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-* #,##0.00\ _F_t_-;\-* #,##0.00\ _F_t_-;_-* &quot;-&quot;??\ _F_t_-;_-@_-"/>
    <numFmt numFmtId="165" formatCode=";;;"/>
    <numFmt numFmtId="166" formatCode="#,##0_ ;\-#,##0\ "/>
  </numFmts>
  <fonts count="31" x14ac:knownFonts="1">
    <font>
      <sz val="11"/>
      <color theme="1"/>
      <name val="Calibri"/>
      <family val="2"/>
      <charset val="238"/>
      <scheme val="minor"/>
    </font>
    <font>
      <i/>
      <sz val="11"/>
      <color indexed="8"/>
      <name val="Calibri"/>
      <family val="2"/>
      <charset val="238"/>
    </font>
    <font>
      <sz val="11"/>
      <color theme="1"/>
      <name val="Calibri"/>
      <family val="2"/>
      <charset val="238"/>
      <scheme val="minor"/>
    </font>
    <font>
      <u/>
      <sz val="11"/>
      <color theme="10"/>
      <name val="Calibri"/>
      <family val="2"/>
      <charset val="238"/>
    </font>
    <font>
      <b/>
      <sz val="11"/>
      <color theme="1"/>
      <name val="Calibri"/>
      <family val="2"/>
      <charset val="238"/>
      <scheme val="minor"/>
    </font>
    <font>
      <sz val="11"/>
      <color theme="1"/>
      <name val="Arial"/>
      <family val="2"/>
      <charset val="238"/>
    </font>
    <font>
      <sz val="10"/>
      <color theme="1"/>
      <name val="Arial"/>
      <family val="2"/>
      <charset val="238"/>
    </font>
    <font>
      <b/>
      <sz val="10"/>
      <color theme="1"/>
      <name val="Arial"/>
      <family val="2"/>
      <charset val="238"/>
    </font>
    <font>
      <i/>
      <sz val="10"/>
      <color theme="1"/>
      <name val="Arial"/>
      <family val="2"/>
      <charset val="238"/>
    </font>
    <font>
      <sz val="8"/>
      <color theme="1"/>
      <name val="Arial"/>
      <family val="2"/>
      <charset val="238"/>
    </font>
    <font>
      <b/>
      <sz val="10"/>
      <color theme="1"/>
      <name val="Calibri"/>
      <family val="2"/>
      <charset val="238"/>
      <scheme val="minor"/>
    </font>
    <font>
      <i/>
      <sz val="11"/>
      <color theme="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0"/>
      <color theme="0"/>
      <name val="Calibri"/>
      <family val="2"/>
      <charset val="238"/>
      <scheme val="minor"/>
    </font>
    <font>
      <b/>
      <sz val="9"/>
      <color theme="0"/>
      <name val="Calibri"/>
      <family val="2"/>
      <charset val="238"/>
      <scheme val="minor"/>
    </font>
    <font>
      <sz val="9"/>
      <color theme="1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sz val="16"/>
      <color theme="1"/>
      <name val="Arial"/>
      <family val="2"/>
      <charset val="238"/>
    </font>
    <font>
      <i/>
      <sz val="11"/>
      <name val="Calibri"/>
      <family val="2"/>
      <charset val="238"/>
      <scheme val="minor"/>
    </font>
    <font>
      <sz val="10"/>
      <color theme="1"/>
      <name val="Calibri"/>
      <family val="2"/>
      <charset val="238"/>
      <scheme val="minor"/>
    </font>
    <font>
      <i/>
      <sz val="10"/>
      <color theme="1"/>
      <name val="Calibri"/>
      <family val="2"/>
      <charset val="238"/>
      <scheme val="minor"/>
    </font>
    <font>
      <sz val="18"/>
      <color theme="1"/>
      <name val="Arial"/>
      <family val="2"/>
      <charset val="238"/>
    </font>
    <font>
      <sz val="18"/>
      <color theme="1"/>
      <name val="Calibri"/>
      <family val="2"/>
      <charset val="238"/>
      <scheme val="minor"/>
    </font>
    <font>
      <b/>
      <i/>
      <sz val="11"/>
      <color rgb="FFFF0000"/>
      <name val="Calibri"/>
      <family val="2"/>
      <charset val="238"/>
      <scheme val="minor"/>
    </font>
    <font>
      <b/>
      <sz val="11"/>
      <color rgb="FFFF0000"/>
      <name val="Calibri"/>
      <family val="2"/>
      <charset val="238"/>
      <scheme val="minor"/>
    </font>
    <font>
      <b/>
      <u/>
      <sz val="16"/>
      <color rgb="FF0070C0"/>
      <name val="Calibri"/>
      <family val="2"/>
      <charset val="238"/>
    </font>
    <font>
      <b/>
      <sz val="18"/>
      <color theme="1"/>
      <name val="Arial"/>
      <family val="2"/>
      <charset val="238"/>
    </font>
    <font>
      <b/>
      <sz val="11"/>
      <color theme="0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b/>
      <sz val="14"/>
      <color theme="0"/>
      <name val="Calibri"/>
      <family val="2"/>
      <charset val="238"/>
      <scheme val="minor"/>
    </font>
    <font>
      <b/>
      <i/>
      <sz val="11"/>
      <color theme="1"/>
      <name val="Calibri"/>
      <family val="2"/>
      <charset val="238"/>
      <scheme val="minor"/>
    </font>
  </fonts>
  <fills count="16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/>
      </left>
      <right style="thin">
        <color theme="0"/>
      </right>
      <top style="thin">
        <color indexed="64"/>
      </top>
      <bottom style="thin">
        <color indexed="64"/>
      </bottom>
      <diagonal/>
    </border>
    <border>
      <left style="thin">
        <color theme="0" tint="-0.34998626667073579"/>
      </left>
      <right style="thin">
        <color theme="0" tint="-0.34998626667073579"/>
      </right>
      <top style="thin">
        <color theme="0" tint="-0.34998626667073579"/>
      </top>
      <bottom style="thin">
        <color theme="0" tint="-0.34998626667073579"/>
      </bottom>
      <diagonal/>
    </border>
    <border>
      <left/>
      <right/>
      <top/>
      <bottom style="thin">
        <color theme="0" tint="-0.34998626667073579"/>
      </bottom>
      <diagonal/>
    </border>
    <border>
      <left/>
      <right/>
      <top style="thin">
        <color theme="0" tint="-0.34998626667073579"/>
      </top>
      <bottom/>
      <diagonal/>
    </border>
    <border>
      <left/>
      <right style="thin">
        <color theme="0"/>
      </right>
      <top style="thin">
        <color theme="0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 style="thin">
        <color indexed="64"/>
      </left>
      <right style="thin">
        <color indexed="64"/>
      </right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</borders>
  <cellStyleXfs count="4">
    <xf numFmtId="0" fontId="0" fillId="0" borderId="0"/>
    <xf numFmtId="164" fontId="2" fillId="0" borderId="0" applyFont="0" applyFill="0" applyBorder="0" applyAlignment="0" applyProtection="0"/>
    <xf numFmtId="0" fontId="3" fillId="0" borderId="0" applyNumberFormat="0" applyFill="0" applyBorder="0" applyAlignment="0" applyProtection="0">
      <alignment vertical="top"/>
      <protection locked="0"/>
    </xf>
    <xf numFmtId="9" fontId="2" fillId="0" borderId="0" applyFont="0" applyFill="0" applyBorder="0" applyAlignment="0" applyProtection="0"/>
  </cellStyleXfs>
  <cellXfs count="128">
    <xf numFmtId="0" fontId="0" fillId="0" borderId="0" xfId="0"/>
    <xf numFmtId="0" fontId="0" fillId="2" borderId="0" xfId="0" applyFill="1"/>
    <xf numFmtId="0" fontId="5" fillId="2" borderId="0" xfId="0" applyFont="1" applyFill="1"/>
    <xf numFmtId="0" fontId="6" fillId="3" borderId="7" xfId="0" applyFont="1" applyFill="1" applyBorder="1" applyAlignment="1">
      <alignment horizontal="right"/>
    </xf>
    <xf numFmtId="0" fontId="7" fillId="3" borderId="7" xfId="0" applyFont="1" applyFill="1" applyBorder="1" applyAlignment="1">
      <alignment wrapText="1"/>
    </xf>
    <xf numFmtId="0" fontId="8" fillId="3" borderId="7" xfId="0" applyFont="1" applyFill="1" applyBorder="1" applyAlignment="1">
      <alignment horizontal="right" wrapText="1"/>
    </xf>
    <xf numFmtId="0" fontId="7" fillId="3" borderId="7" xfId="0" applyFont="1" applyFill="1" applyBorder="1" applyAlignment="1">
      <alignment horizontal="right"/>
    </xf>
    <xf numFmtId="0" fontId="7" fillId="3" borderId="7" xfId="0" applyFont="1" applyFill="1" applyBorder="1"/>
    <xf numFmtId="0" fontId="6" fillId="3" borderId="7" xfId="0" applyFont="1" applyFill="1" applyBorder="1"/>
    <xf numFmtId="9" fontId="6" fillId="3" borderId="7" xfId="3" applyFont="1" applyFill="1" applyBorder="1"/>
    <xf numFmtId="0" fontId="9" fillId="2" borderId="0" xfId="0" applyFont="1" applyFill="1"/>
    <xf numFmtId="0" fontId="4" fillId="0" borderId="0" xfId="0" applyFont="1"/>
    <xf numFmtId="0" fontId="0" fillId="0" borderId="1" xfId="0" applyBorder="1"/>
    <xf numFmtId="0" fontId="0" fillId="2" borderId="0" xfId="0" applyFill="1" applyAlignment="1">
      <alignment vertical="top"/>
    </xf>
    <xf numFmtId="0" fontId="10" fillId="0" borderId="0" xfId="0" applyFont="1"/>
    <xf numFmtId="0" fontId="10" fillId="0" borderId="0" xfId="0" applyFont="1" applyAlignment="1">
      <alignment horizontal="right" vertical="top"/>
    </xf>
    <xf numFmtId="9" fontId="11" fillId="0" borderId="0" xfId="3" applyFont="1"/>
    <xf numFmtId="165" fontId="4" fillId="0" borderId="0" xfId="0" applyNumberFormat="1" applyFont="1"/>
    <xf numFmtId="0" fontId="12" fillId="0" borderId="0" xfId="0" applyFont="1" applyAlignment="1">
      <alignment vertical="top"/>
    </xf>
    <xf numFmtId="9" fontId="11" fillId="0" borderId="1" xfId="3" applyFont="1" applyBorder="1"/>
    <xf numFmtId="166" fontId="11" fillId="0" borderId="1" xfId="1" applyNumberFormat="1" applyFont="1" applyBorder="1"/>
    <xf numFmtId="0" fontId="0" fillId="4" borderId="0" xfId="0" applyFill="1"/>
    <xf numFmtId="0" fontId="4" fillId="5" borderId="1" xfId="0" applyFont="1" applyFill="1" applyBorder="1"/>
    <xf numFmtId="0" fontId="0" fillId="5" borderId="1" xfId="0" applyFill="1" applyBorder="1"/>
    <xf numFmtId="0" fontId="4" fillId="2" borderId="0" xfId="0" applyFont="1" applyFill="1"/>
    <xf numFmtId="0" fontId="13" fillId="6" borderId="8" xfId="0" applyFont="1" applyFill="1" applyBorder="1" applyAlignment="1">
      <alignment wrapText="1"/>
    </xf>
    <xf numFmtId="0" fontId="13" fillId="6" borderId="2" xfId="0" applyFont="1" applyFill="1" applyBorder="1" applyAlignment="1">
      <alignment wrapText="1"/>
    </xf>
    <xf numFmtId="0" fontId="0" fillId="0" borderId="3" xfId="0" applyBorder="1"/>
    <xf numFmtId="0" fontId="4" fillId="0" borderId="3" xfId="0" applyFont="1" applyBorder="1"/>
    <xf numFmtId="0" fontId="0" fillId="0" borderId="4" xfId="0" applyBorder="1"/>
    <xf numFmtId="0" fontId="11" fillId="0" borderId="3" xfId="0" applyFont="1" applyBorder="1" applyAlignment="1" applyProtection="1">
      <alignment wrapText="1"/>
      <protection locked="0"/>
    </xf>
    <xf numFmtId="0" fontId="11" fillId="0" borderId="1" xfId="0" applyFont="1" applyBorder="1" applyAlignment="1" applyProtection="1">
      <alignment wrapText="1"/>
      <protection locked="0"/>
    </xf>
    <xf numFmtId="0" fontId="11" fillId="0" borderId="4" xfId="0" applyFont="1" applyBorder="1" applyAlignment="1" applyProtection="1">
      <alignment wrapText="1"/>
      <protection locked="0"/>
    </xf>
    <xf numFmtId="0" fontId="11" fillId="0" borderId="0" xfId="0" applyFont="1" applyAlignment="1" applyProtection="1">
      <alignment wrapText="1"/>
      <protection locked="0"/>
    </xf>
    <xf numFmtId="0" fontId="4" fillId="7" borderId="1" xfId="0" applyFont="1" applyFill="1" applyBorder="1"/>
    <xf numFmtId="0" fontId="0" fillId="0" borderId="6" xfId="0" applyBorder="1" applyAlignment="1">
      <alignment wrapText="1"/>
    </xf>
    <xf numFmtId="0" fontId="0" fillId="0" borderId="2" xfId="0" applyBorder="1" applyAlignment="1">
      <alignment wrapText="1"/>
    </xf>
    <xf numFmtId="0" fontId="0" fillId="0" borderId="1" xfId="0" applyBorder="1" applyAlignment="1">
      <alignment wrapText="1"/>
    </xf>
    <xf numFmtId="0" fontId="0" fillId="0" borderId="4" xfId="0" applyBorder="1" applyAlignment="1">
      <alignment wrapText="1"/>
    </xf>
    <xf numFmtId="0" fontId="16" fillId="0" borderId="1" xfId="0" applyFont="1" applyBorder="1" applyAlignment="1">
      <alignment wrapText="1"/>
    </xf>
    <xf numFmtId="0" fontId="15" fillId="0" borderId="0" xfId="0" applyFont="1" applyAlignment="1">
      <alignment wrapText="1"/>
    </xf>
    <xf numFmtId="0" fontId="0" fillId="0" borderId="0" xfId="0" applyAlignment="1">
      <alignment wrapText="1"/>
    </xf>
    <xf numFmtId="0" fontId="0" fillId="3" borderId="1" xfId="0" applyFill="1" applyBorder="1"/>
    <xf numFmtId="0" fontId="4" fillId="8" borderId="1" xfId="0" applyFont="1" applyFill="1" applyBorder="1" applyAlignment="1">
      <alignment vertical="top"/>
    </xf>
    <xf numFmtId="0" fontId="0" fillId="3" borderId="1" xfId="0" applyFill="1" applyBorder="1" applyAlignment="1">
      <alignment vertical="top"/>
    </xf>
    <xf numFmtId="0" fontId="0" fillId="3" borderId="1" xfId="0" applyFill="1" applyBorder="1" applyAlignment="1" applyProtection="1">
      <alignment horizontal="center" vertical="top"/>
      <protection locked="0"/>
    </xf>
    <xf numFmtId="0" fontId="0" fillId="2" borderId="0" xfId="0" applyFill="1" applyAlignment="1" applyProtection="1">
      <alignment vertical="top"/>
      <protection locked="0"/>
    </xf>
    <xf numFmtId="49" fontId="18" fillId="0" borderId="3" xfId="0" applyNumberFormat="1" applyFont="1" applyBorder="1" applyAlignment="1" applyProtection="1">
      <alignment wrapText="1"/>
      <protection locked="0"/>
    </xf>
    <xf numFmtId="49" fontId="18" fillId="0" borderId="1" xfId="0" applyNumberFormat="1" applyFont="1" applyBorder="1" applyAlignment="1" applyProtection="1">
      <alignment wrapText="1"/>
      <protection locked="0"/>
    </xf>
    <xf numFmtId="49" fontId="18" fillId="0" borderId="4" xfId="0" applyNumberFormat="1" applyFont="1" applyBorder="1" applyAlignment="1" applyProtection="1">
      <alignment wrapText="1"/>
      <protection locked="0"/>
    </xf>
    <xf numFmtId="0" fontId="19" fillId="3" borderId="3" xfId="0" applyFont="1" applyFill="1" applyBorder="1" applyAlignment="1" applyProtection="1">
      <alignment horizontal="left" vertical="top"/>
      <protection locked="0"/>
    </xf>
    <xf numFmtId="0" fontId="19" fillId="0" borderId="0" xfId="0" applyFont="1" applyAlignment="1" applyProtection="1">
      <alignment horizontal="left"/>
      <protection locked="0"/>
    </xf>
    <xf numFmtId="0" fontId="20" fillId="0" borderId="0" xfId="0" applyFont="1" applyAlignment="1" applyProtection="1">
      <alignment horizontal="left" wrapText="1"/>
      <protection locked="0"/>
    </xf>
    <xf numFmtId="0" fontId="13" fillId="6" borderId="8" xfId="0" applyFont="1" applyFill="1" applyBorder="1" applyAlignment="1">
      <alignment horizontal="left" wrapText="1"/>
    </xf>
    <xf numFmtId="0" fontId="19" fillId="0" borderId="3" xfId="0" applyFont="1" applyBorder="1" applyAlignment="1">
      <alignment horizontal="left"/>
    </xf>
    <xf numFmtId="0" fontId="19" fillId="0" borderId="1" xfId="0" applyFont="1" applyBorder="1" applyAlignment="1">
      <alignment horizontal="left"/>
    </xf>
    <xf numFmtId="0" fontId="19" fillId="0" borderId="4" xfId="0" applyFont="1" applyBorder="1" applyAlignment="1">
      <alignment horizontal="left"/>
    </xf>
    <xf numFmtId="0" fontId="19" fillId="0" borderId="0" xfId="0" applyFont="1" applyAlignment="1">
      <alignment horizontal="left"/>
    </xf>
    <xf numFmtId="0" fontId="0" fillId="0" borderId="3" xfId="0" applyBorder="1" applyAlignment="1">
      <alignment wrapText="1"/>
    </xf>
    <xf numFmtId="0" fontId="0" fillId="3" borderId="1" xfId="0" applyFill="1" applyBorder="1" applyAlignment="1">
      <alignment wrapText="1"/>
    </xf>
    <xf numFmtId="49" fontId="0" fillId="0" borderId="1" xfId="0" applyNumberFormat="1" applyBorder="1" applyAlignment="1" applyProtection="1">
      <alignment wrapText="1"/>
      <protection locked="0"/>
    </xf>
    <xf numFmtId="0" fontId="14" fillId="6" borderId="12" xfId="0" applyFont="1" applyFill="1" applyBorder="1" applyAlignment="1">
      <alignment wrapText="1"/>
    </xf>
    <xf numFmtId="0" fontId="13" fillId="6" borderId="1" xfId="0" applyFont="1" applyFill="1" applyBorder="1"/>
    <xf numFmtId="0" fontId="0" fillId="7" borderId="1" xfId="0" applyFill="1" applyBorder="1"/>
    <xf numFmtId="0" fontId="6" fillId="0" borderId="7" xfId="0" applyFont="1" applyBorder="1"/>
    <xf numFmtId="0" fontId="0" fillId="11" borderId="0" xfId="0" applyFill="1"/>
    <xf numFmtId="0" fontId="28" fillId="11" borderId="0" xfId="0" applyFont="1" applyFill="1"/>
    <xf numFmtId="0" fontId="0" fillId="11" borderId="0" xfId="0" applyFill="1" applyAlignment="1">
      <alignment vertical="top"/>
    </xf>
    <xf numFmtId="0" fontId="30" fillId="0" borderId="0" xfId="0" applyFont="1"/>
    <xf numFmtId="0" fontId="15" fillId="12" borderId="2" xfId="0" applyFont="1" applyFill="1" applyBorder="1" applyAlignment="1">
      <alignment wrapText="1"/>
    </xf>
    <xf numFmtId="0" fontId="15" fillId="12" borderId="6" xfId="0" applyFont="1" applyFill="1" applyBorder="1" applyAlignment="1">
      <alignment wrapText="1"/>
    </xf>
    <xf numFmtId="0" fontId="4" fillId="7" borderId="3" xfId="0" applyFont="1" applyFill="1" applyBorder="1"/>
    <xf numFmtId="0" fontId="4" fillId="7" borderId="20" xfId="0" applyFont="1" applyFill="1" applyBorder="1"/>
    <xf numFmtId="0" fontId="15" fillId="12" borderId="21" xfId="0" applyFont="1" applyFill="1" applyBorder="1" applyAlignment="1">
      <alignment wrapText="1"/>
    </xf>
    <xf numFmtId="0" fontId="0" fillId="0" borderId="20" xfId="0" applyBorder="1" applyAlignment="1">
      <alignment wrapText="1"/>
    </xf>
    <xf numFmtId="0" fontId="19" fillId="3" borderId="22" xfId="0" applyFont="1" applyFill="1" applyBorder="1" applyAlignment="1" applyProtection="1">
      <alignment horizontal="left" vertical="top"/>
      <protection locked="0"/>
    </xf>
    <xf numFmtId="0" fontId="11" fillId="0" borderId="20" xfId="0" applyFont="1" applyBorder="1" applyAlignment="1" applyProtection="1">
      <alignment wrapText="1"/>
      <protection locked="0"/>
    </xf>
    <xf numFmtId="49" fontId="18" fillId="0" borderId="20" xfId="0" applyNumberFormat="1" applyFont="1" applyBorder="1" applyAlignment="1" applyProtection="1">
      <alignment wrapText="1"/>
      <protection locked="0"/>
    </xf>
    <xf numFmtId="0" fontId="19" fillId="0" borderId="20" xfId="0" applyFont="1" applyBorder="1" applyAlignment="1">
      <alignment horizontal="left"/>
    </xf>
    <xf numFmtId="0" fontId="0" fillId="0" borderId="20" xfId="0" applyBorder="1"/>
    <xf numFmtId="0" fontId="0" fillId="0" borderId="22" xfId="0" applyBorder="1"/>
    <xf numFmtId="0" fontId="4" fillId="0" borderId="22" xfId="0" applyFont="1" applyBorder="1"/>
    <xf numFmtId="0" fontId="4" fillId="0" borderId="23" xfId="0" applyFont="1" applyBorder="1"/>
    <xf numFmtId="0" fontId="0" fillId="0" borderId="23" xfId="0" applyBorder="1"/>
    <xf numFmtId="0" fontId="15" fillId="13" borderId="6" xfId="0" applyFont="1" applyFill="1" applyBorder="1" applyAlignment="1">
      <alignment wrapText="1"/>
    </xf>
    <xf numFmtId="0" fontId="15" fillId="13" borderId="2" xfId="0" applyFont="1" applyFill="1" applyBorder="1" applyAlignment="1">
      <alignment wrapText="1"/>
    </xf>
    <xf numFmtId="0" fontId="15" fillId="13" borderId="21" xfId="0" applyFont="1" applyFill="1" applyBorder="1" applyAlignment="1">
      <alignment wrapText="1"/>
    </xf>
    <xf numFmtId="0" fontId="15" fillId="14" borderId="6" xfId="0" applyFont="1" applyFill="1" applyBorder="1" applyAlignment="1">
      <alignment wrapText="1"/>
    </xf>
    <xf numFmtId="0" fontId="15" fillId="14" borderId="2" xfId="0" applyFont="1" applyFill="1" applyBorder="1" applyAlignment="1">
      <alignment wrapText="1"/>
    </xf>
    <xf numFmtId="0" fontId="15" fillId="14" borderId="21" xfId="0" applyFont="1" applyFill="1" applyBorder="1" applyAlignment="1">
      <alignment wrapText="1"/>
    </xf>
    <xf numFmtId="0" fontId="15" fillId="15" borderId="6" xfId="0" applyFont="1" applyFill="1" applyBorder="1" applyAlignment="1">
      <alignment wrapText="1"/>
    </xf>
    <xf numFmtId="0" fontId="15" fillId="15" borderId="2" xfId="0" applyFont="1" applyFill="1" applyBorder="1" applyAlignment="1">
      <alignment wrapText="1"/>
    </xf>
    <xf numFmtId="0" fontId="15" fillId="10" borderId="6" xfId="0" applyFont="1" applyFill="1" applyBorder="1" applyAlignment="1">
      <alignment wrapText="1"/>
    </xf>
    <xf numFmtId="0" fontId="15" fillId="10" borderId="2" xfId="0" applyFont="1" applyFill="1" applyBorder="1" applyAlignment="1">
      <alignment wrapText="1"/>
    </xf>
    <xf numFmtId="0" fontId="15" fillId="10" borderId="13" xfId="0" applyFont="1" applyFill="1" applyBorder="1" applyAlignment="1">
      <alignment wrapText="1"/>
    </xf>
    <xf numFmtId="0" fontId="15" fillId="10" borderId="21" xfId="0" applyFont="1" applyFill="1" applyBorder="1" applyAlignment="1">
      <alignment wrapText="1"/>
    </xf>
    <xf numFmtId="0" fontId="17" fillId="0" borderId="9" xfId="0" applyFont="1" applyBorder="1"/>
    <xf numFmtId="0" fontId="0" fillId="3" borderId="0" xfId="0" applyFill="1" applyAlignment="1" applyProtection="1">
      <alignment vertical="top" wrapText="1"/>
      <protection locked="0"/>
    </xf>
    <xf numFmtId="0" fontId="0" fillId="3" borderId="1" xfId="0" applyFill="1" applyBorder="1" applyAlignment="1" applyProtection="1">
      <alignment vertical="top"/>
      <protection locked="0"/>
    </xf>
    <xf numFmtId="0" fontId="0" fillId="3" borderId="1" xfId="0" applyFill="1" applyBorder="1" applyAlignment="1">
      <alignment vertical="top"/>
    </xf>
    <xf numFmtId="0" fontId="25" fillId="3" borderId="0" xfId="2" applyFont="1" applyFill="1" applyAlignment="1" applyProtection="1">
      <alignment horizontal="center" vertical="center"/>
    </xf>
    <xf numFmtId="0" fontId="25" fillId="0" borderId="0" xfId="2" applyFont="1" applyAlignment="1" applyProtection="1">
      <alignment horizontal="center" vertical="center"/>
    </xf>
    <xf numFmtId="0" fontId="0" fillId="10" borderId="0" xfId="0" applyFill="1" applyAlignment="1">
      <alignment wrapText="1"/>
    </xf>
    <xf numFmtId="0" fontId="0" fillId="10" borderId="0" xfId="0" applyFill="1"/>
    <xf numFmtId="0" fontId="0" fillId="3" borderId="1" xfId="0" applyFill="1" applyBorder="1" applyAlignment="1">
      <alignment vertical="top" wrapText="1"/>
    </xf>
    <xf numFmtId="0" fontId="0" fillId="0" borderId="1" xfId="0" applyBorder="1" applyAlignment="1">
      <alignment vertical="top"/>
    </xf>
    <xf numFmtId="0" fontId="11" fillId="9" borderId="1" xfId="0" applyFont="1" applyFill="1" applyBorder="1" applyAlignment="1">
      <alignment vertical="top" wrapText="1"/>
    </xf>
    <xf numFmtId="0" fontId="0" fillId="9" borderId="1" xfId="0" applyFill="1" applyBorder="1" applyAlignment="1">
      <alignment vertical="top" wrapText="1"/>
    </xf>
    <xf numFmtId="0" fontId="11" fillId="9" borderId="14" xfId="0" applyFont="1" applyFill="1" applyBorder="1" applyAlignment="1">
      <alignment vertical="top" wrapText="1"/>
    </xf>
    <xf numFmtId="0" fontId="11" fillId="9" borderId="15" xfId="0" applyFont="1" applyFill="1" applyBorder="1" applyAlignment="1">
      <alignment vertical="top" wrapText="1"/>
    </xf>
    <xf numFmtId="0" fontId="11" fillId="9" borderId="13" xfId="0" applyFont="1" applyFill="1" applyBorder="1" applyAlignment="1">
      <alignment vertical="top" wrapText="1"/>
    </xf>
    <xf numFmtId="0" fontId="11" fillId="9" borderId="16" xfId="0" applyFont="1" applyFill="1" applyBorder="1" applyAlignment="1">
      <alignment vertical="top" wrapText="1"/>
    </xf>
    <xf numFmtId="0" fontId="11" fillId="9" borderId="0" xfId="0" applyFont="1" applyFill="1" applyAlignment="1">
      <alignment vertical="top" wrapText="1"/>
    </xf>
    <xf numFmtId="0" fontId="11" fillId="9" borderId="17" xfId="0" applyFont="1" applyFill="1" applyBorder="1" applyAlignment="1">
      <alignment vertical="top" wrapText="1"/>
    </xf>
    <xf numFmtId="0" fontId="11" fillId="9" borderId="18" xfId="0" applyFont="1" applyFill="1" applyBorder="1" applyAlignment="1">
      <alignment vertical="top" wrapText="1"/>
    </xf>
    <xf numFmtId="0" fontId="11" fillId="9" borderId="19" xfId="0" applyFont="1" applyFill="1" applyBorder="1" applyAlignment="1">
      <alignment vertical="top" wrapText="1"/>
    </xf>
    <xf numFmtId="0" fontId="11" fillId="9" borderId="6" xfId="0" applyFont="1" applyFill="1" applyBorder="1" applyAlignment="1">
      <alignment vertical="top" wrapText="1"/>
    </xf>
    <xf numFmtId="0" fontId="29" fillId="11" borderId="10" xfId="0" applyFont="1" applyFill="1" applyBorder="1" applyAlignment="1">
      <alignment horizontal="center" vertical="center"/>
    </xf>
    <xf numFmtId="0" fontId="4" fillId="2" borderId="0" xfId="0" applyFont="1" applyFill="1" applyAlignment="1" applyProtection="1">
      <alignment vertical="top" wrapText="1"/>
      <protection locked="0"/>
    </xf>
    <xf numFmtId="0" fontId="21" fillId="0" borderId="9" xfId="0" applyFont="1" applyBorder="1" applyProtection="1">
      <protection locked="0"/>
    </xf>
    <xf numFmtId="0" fontId="22" fillId="0" borderId="9" xfId="0" applyFont="1" applyBorder="1" applyProtection="1">
      <protection locked="0"/>
    </xf>
    <xf numFmtId="0" fontId="23" fillId="9" borderId="1" xfId="0" applyFont="1" applyFill="1" applyBorder="1" applyAlignment="1">
      <alignment vertical="top" wrapText="1"/>
    </xf>
    <xf numFmtId="0" fontId="24" fillId="0" borderId="1" xfId="0" applyFont="1" applyBorder="1"/>
    <xf numFmtId="0" fontId="27" fillId="11" borderId="11" xfId="0" applyFont="1" applyFill="1" applyBorder="1" applyAlignment="1">
      <alignment horizontal="center" wrapText="1"/>
    </xf>
    <xf numFmtId="0" fontId="0" fillId="3" borderId="5" xfId="0" applyFill="1" applyBorder="1" applyAlignment="1" applyProtection="1">
      <alignment vertical="top" wrapText="1"/>
      <protection locked="0"/>
    </xf>
    <xf numFmtId="0" fontId="0" fillId="3" borderId="2" xfId="0" applyFill="1" applyBorder="1" applyAlignment="1" applyProtection="1">
      <alignment vertical="top" wrapText="1"/>
      <protection locked="0"/>
    </xf>
    <xf numFmtId="0" fontId="26" fillId="3" borderId="7" xfId="0" applyFont="1" applyFill="1" applyBorder="1" applyAlignment="1">
      <alignment horizontal="center"/>
    </xf>
    <xf numFmtId="0" fontId="5" fillId="3" borderId="7" xfId="0" applyFont="1" applyFill="1" applyBorder="1"/>
  </cellXfs>
  <cellStyles count="4">
    <cellStyle name="Ezres" xfId="1" builtinId="3"/>
    <cellStyle name="Hivatkozás" xfId="2" builtinId="8"/>
    <cellStyle name="Normál" xfId="0" builtinId="0"/>
    <cellStyle name="Százalék" xfId="3" builtinId="5"/>
  </cellStyles>
  <dxfs count="6">
    <dxf>
      <fill>
        <patternFill>
          <bgColor rgb="FFFFBDBD"/>
        </patternFill>
      </fill>
    </dxf>
    <dxf>
      <fill>
        <patternFill>
          <bgColor theme="6" tint="0.59996337778862885"/>
        </patternFill>
      </fill>
    </dxf>
    <dxf>
      <font>
        <b/>
        <i val="0"/>
      </font>
      <fill>
        <patternFill>
          <fgColor indexed="64"/>
          <bgColor rgb="FFFFFF9F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(hallgatói)'!$F$2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(hallgatói)'!$F$3:$F$7</c:f>
              <c:numCache>
                <c:formatCode>0%</c:formatCode>
                <c:ptCount val="5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0.8571428571428571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54F-4D5B-8B26-5F99416BC0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91821391"/>
        <c:axId val="1"/>
      </c:radarChart>
      <c:catAx>
        <c:axId val="1891821391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891821391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49305473772300201"/>
          <c:y val="8.8591360290490001E-2"/>
          <c:w val="9.6290768001825899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(hallgatói)'!$C$2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(hallgatói)'!$C$3:$C$7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6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2E-4241-9D31-925930A48ACA}"/>
            </c:ext>
          </c:extLst>
        </c:ser>
        <c:ser>
          <c:idx val="1"/>
          <c:order val="1"/>
          <c:tx>
            <c:strRef>
              <c:f>'Statisztika (hallgatói)'!$D$2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(hallgatói)'!$B$3:$B$7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(hallgatói)'!$D$3:$D$7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32E-4241-9D31-925930A48A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1759"/>
        <c:axId val="1"/>
      </c:barChart>
      <c:catAx>
        <c:axId val="107679175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17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txPr>
        <a:bodyPr/>
        <a:lstStyle/>
        <a:p>
          <a:pPr>
            <a:defRPr sz="1800" b="1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title>
    <c:autoTitleDeleted val="0"/>
    <c:plotArea>
      <c:layout/>
      <c:radarChart>
        <c:radarStyle val="filled"/>
        <c:varyColors val="0"/>
        <c:ser>
          <c:idx val="0"/>
          <c:order val="0"/>
          <c:tx>
            <c:strRef>
              <c:f>'Statisztika (tutori)'!$F$2</c:f>
              <c:strCache>
                <c:ptCount val="1"/>
                <c:pt idx="0">
                  <c:v>Teljesítési arány</c:v>
                </c:pt>
              </c:strCache>
            </c:strRef>
          </c:tx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(tutori)'!$F$3:$F$7</c:f>
              <c:numCache>
                <c:formatCode>0%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B4D-460A-A088-5AF475E35E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76789359"/>
        <c:axId val="1"/>
      </c:radarChart>
      <c:catAx>
        <c:axId val="1076789359"/>
        <c:scaling>
          <c:orientation val="minMax"/>
        </c:scaling>
        <c:delete val="0"/>
        <c:axPos val="b"/>
        <c:majorGridlines/>
        <c:numFmt formatCode="General" sourceLinked="1"/>
        <c:majorTickMark val="out"/>
        <c:minorTickMark val="none"/>
        <c:tickLblPos val="nextTo"/>
        <c:txPr>
          <a:bodyPr rot="0" vert="horz"/>
          <a:lstStyle/>
          <a:p>
            <a:pPr>
              <a:defRPr sz="9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hu-HU"/>
          </a:p>
        </c:txPr>
        <c:crossAx val="1"/>
        <c:crosses val="autoZero"/>
        <c:auto val="0"/>
        <c:lblAlgn val="ctr"/>
        <c:lblOffset val="100"/>
        <c:noMultiLvlLbl val="0"/>
      </c:catAx>
      <c:valAx>
        <c:axId val="1"/>
        <c:scaling>
          <c:orientation val="minMax"/>
          <c:max val="1"/>
        </c:scaling>
        <c:delete val="0"/>
        <c:axPos val="l"/>
        <c:majorGridlines>
          <c:spPr>
            <a:ln>
              <a:gradFill>
                <a:gsLst>
                  <a:gs pos="0">
                    <a:schemeClr val="accent1">
                      <a:tint val="66000"/>
                      <a:satMod val="160000"/>
                    </a:schemeClr>
                  </a:gs>
                  <a:gs pos="50000">
                    <a:schemeClr val="accent1">
                      <a:tint val="44500"/>
                      <a:satMod val="160000"/>
                    </a:schemeClr>
                  </a:gs>
                  <a:gs pos="100000">
                    <a:schemeClr val="accent1">
                      <a:tint val="23500"/>
                      <a:satMod val="160000"/>
                    </a:schemeClr>
                  </a:gs>
                </a:gsLst>
                <a:lin ang="5400000" scaled="0"/>
              </a:gradFill>
            </a:ln>
          </c:spPr>
        </c:majorGridlines>
        <c:numFmt formatCode="0%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07678935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50001551979915548"/>
          <c:y val="7.8080634657509917E-2"/>
          <c:w val="9.3970405873178842E-2"/>
          <c:h val="2.4024825844137898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1800" b="1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r>
              <a:rPr lang="hu-HU"/>
              <a:t>Teljesítési arány</a:t>
            </a:r>
          </a:p>
        </c:rich>
      </c:tx>
      <c:overlay val="0"/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'Statisztika (tutori)'!$C$2</c:f>
              <c:strCache>
                <c:ptCount val="1"/>
                <c:pt idx="0">
                  <c:v>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(tutori)'!$C$3:$C$7</c:f>
              <c:numCache>
                <c:formatCode>General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6C-48D2-91D1-2483FA35B777}"/>
            </c:ext>
          </c:extLst>
        </c:ser>
        <c:ser>
          <c:idx val="1"/>
          <c:order val="1"/>
          <c:tx>
            <c:strRef>
              <c:f>'Statisztika (tutori)'!$D$2</c:f>
              <c:strCache>
                <c:ptCount val="1"/>
                <c:pt idx="0">
                  <c:v>Nem teljesített</c:v>
                </c:pt>
              </c:strCache>
            </c:strRef>
          </c:tx>
          <c:invertIfNegative val="0"/>
          <c:dLbls>
            <c:spPr>
              <a:noFill/>
              <a:ln w="25400">
                <a:noFill/>
              </a:ln>
            </c:spPr>
            <c:txPr>
              <a:bodyPr wrap="square" lIns="38100" tIns="19050" rIns="38100" bIns="19050" anchor="ctr">
                <a:spAutoFit/>
              </a:bodyPr>
              <a:lstStyle/>
              <a:p>
                <a:pPr>
                  <a:defRPr sz="1000" b="0" i="0" u="none" strike="noStrike" baseline="0">
                    <a:solidFill>
                      <a:srgbClr val="000000"/>
                    </a:solidFill>
                    <a:latin typeface="Calibri"/>
                    <a:ea typeface="Calibri"/>
                    <a:cs typeface="Calibri"/>
                  </a:defRPr>
                </a:pPr>
                <a:endParaRPr lang="hu-HU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'Statisztika (tutori)'!$B$3:$B$7</c:f>
              <c:strCache>
                <c:ptCount val="5"/>
                <c:pt idx="0">
                  <c:v>Kurzus követelmény</c:v>
                </c:pt>
                <c:pt idx="1">
                  <c:v>Oldaltervezés</c:v>
                </c:pt>
                <c:pt idx="2">
                  <c:v>Tartalomtervezés</c:v>
                </c:pt>
                <c:pt idx="3">
                  <c:v>Akadálymentesség</c:v>
                </c:pt>
                <c:pt idx="4">
                  <c:v>Tesztelés</c:v>
                </c:pt>
              </c:strCache>
            </c:strRef>
          </c:cat>
          <c:val>
            <c:numRef>
              <c:f>'Statisztika (tutori)'!$D$3:$D$7</c:f>
              <c:numCache>
                <c:formatCode>General</c:formatCode>
                <c:ptCount val="5"/>
                <c:pt idx="0">
                  <c:v>8</c:v>
                </c:pt>
                <c:pt idx="1">
                  <c:v>17</c:v>
                </c:pt>
                <c:pt idx="2">
                  <c:v>9</c:v>
                </c:pt>
                <c:pt idx="3">
                  <c:v>7</c:v>
                </c:pt>
                <c:pt idx="4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06C-48D2-91D1-2483FA35B7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95"/>
        <c:overlap val="100"/>
        <c:axId val="1076793199"/>
        <c:axId val="1"/>
      </c:barChart>
      <c:catAx>
        <c:axId val="107679319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txPr>
          <a:bodyPr rot="0" vert="horz"/>
          <a:lstStyle/>
          <a:p>
            <a:pPr>
              <a:defRPr sz="1000" b="0" i="0" u="none" strike="noStrike" baseline="0">
                <a:solidFill>
                  <a:srgbClr val="000000"/>
                </a:solidFill>
                <a:latin typeface="Calibri"/>
                <a:ea typeface="Calibri"/>
                <a:cs typeface="Calibri"/>
              </a:defRPr>
            </a:pPr>
            <a:endParaRPr lang="hu-HU"/>
          </a:p>
        </c:txPr>
        <c:crossAx val="1"/>
        <c:crosses val="autoZero"/>
        <c:auto val="1"/>
        <c:lblAlgn val="ctr"/>
        <c:lblOffset val="100"/>
        <c:noMultiLvlLbl val="0"/>
      </c:catAx>
      <c:valAx>
        <c:axId val="1"/>
        <c:scaling>
          <c:orientation val="minMax"/>
          <c:max val="25"/>
        </c:scaling>
        <c:delete val="1"/>
        <c:axPos val="t"/>
        <c:numFmt formatCode="General" sourceLinked="1"/>
        <c:majorTickMark val="out"/>
        <c:minorTickMark val="none"/>
        <c:tickLblPos val="nextTo"/>
        <c:crossAx val="1076793199"/>
        <c:crosses val="autoZero"/>
        <c:crossBetween val="between"/>
      </c:valAx>
    </c:plotArea>
    <c:legend>
      <c:legendPos val="r"/>
      <c:layout>
        <c:manualLayout>
          <c:xMode val="edge"/>
          <c:yMode val="edge"/>
          <c:x val="0.37188689304461947"/>
          <c:y val="0.10439916659902047"/>
          <c:w val="0.20469406167979004"/>
          <c:h val="4.3957391923947667E-2"/>
        </c:manualLayout>
      </c:layout>
      <c:overlay val="0"/>
      <c:txPr>
        <a:bodyPr/>
        <a:lstStyle/>
        <a:p>
          <a:pPr>
            <a:defRPr sz="845" b="0" i="0" u="none" strike="noStrike" baseline="0">
              <a:solidFill>
                <a:srgbClr val="000000"/>
              </a:solidFill>
              <a:latin typeface="Calibri"/>
              <a:ea typeface="Calibri"/>
              <a:cs typeface="Calibri"/>
            </a:defRPr>
          </a:pPr>
          <a:endParaRPr lang="hu-HU"/>
        </a:p>
      </c:txPr>
    </c:legend>
    <c:plotVisOnly val="1"/>
    <c:dispBlanksAs val="gap"/>
    <c:showDLblsOverMax val="0"/>
  </c:chart>
  <c:txPr>
    <a:bodyPr/>
    <a:lstStyle/>
    <a:p>
      <a:pPr>
        <a:defRPr sz="1000" b="0" i="0" u="none" strike="noStrike" baseline="0">
          <a:solidFill>
            <a:srgbClr val="000000"/>
          </a:solidFill>
          <a:latin typeface="Calibri"/>
          <a:ea typeface="Calibri"/>
          <a:cs typeface="Calibri"/>
        </a:defRPr>
      </a:pPr>
      <a:endParaRPr lang="hu-HU"/>
    </a:p>
  </c:txPr>
  <c:printSettings>
    <c:headerFooter/>
    <c:pageMargins b="0.75000000000000022" l="0.70000000000000018" r="0.70000000000000018" t="0.75000000000000022" header="0.3000000000000001" footer="0.3000000000000001"/>
    <c:pageSetup/>
  </c:printSettings>
</c:chartSpace>
</file>

<file path=xl/ctrlProps/ctrlProp1.xml><?xml version="1.0" encoding="utf-8"?>
<formControlPr xmlns="http://schemas.microsoft.com/office/spreadsheetml/2009/9/main" objectType="CheckBox" fmlaLink="D26" lockText="1" noThreeD="1"/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3</xdr:col>
          <xdr:colOff>0</xdr:colOff>
          <xdr:row>25</xdr:row>
          <xdr:rowOff>0</xdr:rowOff>
        </xdr:from>
        <xdr:to>
          <xdr:col>3</xdr:col>
          <xdr:colOff>381000</xdr:colOff>
          <xdr:row>26</xdr:row>
          <xdr:rowOff>0</xdr:rowOff>
        </xdr:to>
        <xdr:sp macro="" textlink="">
          <xdr:nvSpPr>
            <xdr:cNvPr id="2517" name="Check Box 469" hidden="1">
              <a:extLst>
                <a:ext uri="{63B3BB69-23CF-44E3-9099-C40C66FF867C}">
                  <a14:compatExt spid="_x0000_s2517"/>
                </a:ext>
                <a:ext uri="{FF2B5EF4-FFF2-40B4-BE49-F238E27FC236}">
                  <a16:creationId xmlns:a16="http://schemas.microsoft.com/office/drawing/2014/main" id="{00000000-0008-0000-0000-0000D509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65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638175</xdr:colOff>
      <xdr:row>23</xdr:row>
      <xdr:rowOff>104775</xdr:rowOff>
    </xdr:to>
    <xdr:graphicFrame macro="">
      <xdr:nvGraphicFramePr>
        <xdr:cNvPr id="4063272" name="Diagram 2">
          <a:extLst>
            <a:ext uri="{FF2B5EF4-FFF2-40B4-BE49-F238E27FC236}">
              <a16:creationId xmlns:a16="http://schemas.microsoft.com/office/drawing/2014/main" id="{04CAA810-8D28-499E-CC4F-02F1F63A6A4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3273" name="Diagram 3">
          <a:extLst>
            <a:ext uri="{FF2B5EF4-FFF2-40B4-BE49-F238E27FC236}">
              <a16:creationId xmlns:a16="http://schemas.microsoft.com/office/drawing/2014/main" id="{6EBB4F50-3F14-D6FC-58AE-07256D3011A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133350</xdr:colOff>
      <xdr:row>0</xdr:row>
      <xdr:rowOff>38100</xdr:rowOff>
    </xdr:from>
    <xdr:to>
      <xdr:col>16</xdr:col>
      <xdr:colOff>647700</xdr:colOff>
      <xdr:row>23</xdr:row>
      <xdr:rowOff>104775</xdr:rowOff>
    </xdr:to>
    <xdr:graphicFrame macro="">
      <xdr:nvGraphicFramePr>
        <xdr:cNvPr id="4066344" name="Diagram 2">
          <a:extLst>
            <a:ext uri="{FF2B5EF4-FFF2-40B4-BE49-F238E27FC236}">
              <a16:creationId xmlns:a16="http://schemas.microsoft.com/office/drawing/2014/main" id="{52127532-FE9B-EE26-59B4-A8F260630B3C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762000</xdr:colOff>
      <xdr:row>9</xdr:row>
      <xdr:rowOff>66675</xdr:rowOff>
    </xdr:from>
    <xdr:to>
      <xdr:col>6</xdr:col>
      <xdr:colOff>0</xdr:colOff>
      <xdr:row>23</xdr:row>
      <xdr:rowOff>171450</xdr:rowOff>
    </xdr:to>
    <xdr:graphicFrame macro="">
      <xdr:nvGraphicFramePr>
        <xdr:cNvPr id="4066345" name="Diagram 3">
          <a:extLst>
            <a:ext uri="{FF2B5EF4-FFF2-40B4-BE49-F238E27FC236}">
              <a16:creationId xmlns:a16="http://schemas.microsoft.com/office/drawing/2014/main" id="{CA1FEBB0-E374-52A3-0DE5-E0E87EA5BD3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trlProp" Target="../ctrlProps/ctrlProp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FA722C0-6827-4F36-A618-E18D7A841485}">
  <sheetPr codeName="Munka1"/>
  <dimension ref="A1:J30"/>
  <sheetViews>
    <sheetView tabSelected="1" zoomScaleNormal="100" workbookViewId="0">
      <selection activeCell="C4" sqref="C4:H4"/>
    </sheetView>
  </sheetViews>
  <sheetFormatPr defaultRowHeight="15" x14ac:dyDescent="0.25"/>
  <cols>
    <col min="1" max="1" width="4.28515625" customWidth="1"/>
    <col min="2" max="2" width="26.85546875" customWidth="1"/>
    <col min="3" max="3" width="39.85546875" customWidth="1"/>
    <col min="4" max="4" width="14.85546875" customWidth="1"/>
    <col min="5" max="5" width="4.140625" customWidth="1"/>
    <col min="6" max="6" width="40.7109375" customWidth="1"/>
    <col min="8" max="8" width="6.140625" customWidth="1"/>
    <col min="9" max="9" width="4.5703125" customWidth="1"/>
    <col min="10" max="10" width="19" bestFit="1" customWidth="1"/>
    <col min="11" max="11" width="9.140625" customWidth="1"/>
    <col min="12" max="12" width="15.28515625" customWidth="1"/>
    <col min="13" max="17" width="9.140625" customWidth="1"/>
  </cols>
  <sheetData>
    <row r="1" spans="1:10" ht="32.25" customHeight="1" x14ac:dyDescent="0.25">
      <c r="A1" s="66"/>
      <c r="B1" s="117" t="s">
        <v>104</v>
      </c>
      <c r="C1" s="117"/>
      <c r="D1" s="117"/>
      <c r="E1" s="117"/>
      <c r="F1" s="117"/>
      <c r="G1" s="117"/>
      <c r="H1" s="117"/>
      <c r="I1" s="66"/>
      <c r="J1" s="68" t="s">
        <v>99</v>
      </c>
    </row>
    <row r="2" spans="1:10" ht="23.25" x14ac:dyDescent="0.35">
      <c r="A2" s="65"/>
      <c r="B2" s="96" t="s">
        <v>0</v>
      </c>
      <c r="C2" s="119" t="s">
        <v>105</v>
      </c>
      <c r="D2" s="120"/>
      <c r="E2" s="120"/>
      <c r="F2" s="120"/>
      <c r="G2" s="120"/>
      <c r="H2" s="120"/>
      <c r="I2" s="65"/>
    </row>
    <row r="3" spans="1:10" ht="23.25" x14ac:dyDescent="0.35">
      <c r="A3" s="65"/>
      <c r="B3" s="96" t="s">
        <v>52</v>
      </c>
      <c r="C3" s="119" t="s">
        <v>106</v>
      </c>
      <c r="D3" s="120"/>
      <c r="E3" s="120"/>
      <c r="F3" s="120"/>
      <c r="G3" s="120"/>
      <c r="H3" s="120"/>
      <c r="I3" s="65"/>
    </row>
    <row r="4" spans="1:10" ht="23.25" x14ac:dyDescent="0.35">
      <c r="A4" s="65"/>
      <c r="B4" s="96" t="s">
        <v>1</v>
      </c>
      <c r="C4" s="119" t="s">
        <v>107</v>
      </c>
      <c r="D4" s="120"/>
      <c r="E4" s="120"/>
      <c r="F4" s="120"/>
      <c r="G4" s="120"/>
      <c r="H4" s="120"/>
      <c r="I4" s="65"/>
    </row>
    <row r="5" spans="1:10" ht="37.5" customHeight="1" x14ac:dyDescent="0.25">
      <c r="A5" s="65"/>
      <c r="B5" s="123" t="s">
        <v>86</v>
      </c>
      <c r="C5" s="123"/>
      <c r="D5" s="123"/>
      <c r="E5" s="123"/>
      <c r="F5" s="123"/>
      <c r="G5" s="123"/>
      <c r="H5" s="123"/>
      <c r="I5" s="65"/>
    </row>
    <row r="6" spans="1:10" ht="49.5" customHeight="1" x14ac:dyDescent="0.25">
      <c r="A6" s="65"/>
      <c r="B6" s="100" t="s">
        <v>2</v>
      </c>
      <c r="C6" s="101"/>
      <c r="D6" s="101"/>
      <c r="E6" s="101"/>
      <c r="F6" s="101"/>
      <c r="G6" s="101"/>
      <c r="H6" s="101"/>
      <c r="I6" s="65"/>
    </row>
    <row r="7" spans="1:10" ht="61.5" customHeight="1" x14ac:dyDescent="0.25">
      <c r="A7" s="65"/>
      <c r="B7" s="102" t="str">
        <f>CONCATENATE("Az irányelvek között vannak kiemelt (sárga háttérszínnel és félkövér kiemeléssel jelölt) elvek , amelyek betartására kiemelten figyelni kell! Az elégséges szinthez legalább ",D12," pontot el kell érni. A hallgatói és tutori értékelés tekintetében, maximum 15 darab irányelvben lehet eltérés, ennél több esetén már nem tudjuk elfogadni a feladatot.")</f>
        <v>Az irányelvek között vannak kiemelt (sárga háttérszínnel és félkövér kiemeléssel jelölt) elvek , amelyek betartására kiemelten figyelni kell! Az elégséges szinthez legalább 50 pontot el kell érni. A hallgatói és tutori értékelés tekintetében, maximum 15 darab irányelvben lehet eltérés, ennél több esetén már nem tudjuk elfogadni a feladatot.</v>
      </c>
      <c r="C7" s="103"/>
      <c r="D7" s="103"/>
      <c r="E7" s="103"/>
      <c r="F7" s="103"/>
      <c r="G7" s="103"/>
      <c r="H7" s="103"/>
      <c r="I7" s="65"/>
    </row>
    <row r="8" spans="1:10" x14ac:dyDescent="0.25">
      <c r="A8" s="65"/>
      <c r="B8" s="1"/>
      <c r="C8" s="1"/>
      <c r="D8" s="1"/>
      <c r="E8" s="1"/>
      <c r="F8" s="1"/>
      <c r="G8" s="1"/>
      <c r="H8" s="1"/>
      <c r="I8" s="65"/>
    </row>
    <row r="9" spans="1:10" x14ac:dyDescent="0.25">
      <c r="A9" s="65"/>
      <c r="B9" s="24" t="s">
        <v>50</v>
      </c>
      <c r="C9" s="1"/>
      <c r="D9" s="1"/>
      <c r="E9" s="1"/>
      <c r="F9" s="1"/>
      <c r="G9" s="1"/>
      <c r="H9" s="1"/>
      <c r="I9" s="65"/>
    </row>
    <row r="10" spans="1:10" ht="15" customHeight="1" x14ac:dyDescent="0.25">
      <c r="A10" s="65"/>
      <c r="B10" s="99" t="s">
        <v>39</v>
      </c>
      <c r="C10" s="99"/>
      <c r="D10" s="42">
        <f>COUNTA(Irányelvek!B:B)-1</f>
        <v>47</v>
      </c>
      <c r="E10" s="1"/>
      <c r="F10" s="121" t="s">
        <v>93</v>
      </c>
      <c r="G10" s="121"/>
      <c r="H10" s="121"/>
      <c r="I10" s="65"/>
    </row>
    <row r="11" spans="1:10" x14ac:dyDescent="0.25">
      <c r="A11" s="65"/>
      <c r="B11" s="99" t="s">
        <v>32</v>
      </c>
      <c r="C11" s="99"/>
      <c r="D11" s="42">
        <f>SUM(Irányelvek!I:I)</f>
        <v>100</v>
      </c>
      <c r="E11" s="1"/>
      <c r="F11" s="122"/>
      <c r="G11" s="122"/>
      <c r="H11" s="122"/>
      <c r="I11" s="65"/>
    </row>
    <row r="12" spans="1:10" ht="35.450000000000003" customHeight="1" x14ac:dyDescent="0.25">
      <c r="A12" s="65"/>
      <c r="B12" s="99" t="s">
        <v>68</v>
      </c>
      <c r="C12" s="99"/>
      <c r="D12" s="42">
        <v>50</v>
      </c>
      <c r="E12" s="1"/>
      <c r="F12" s="122"/>
      <c r="G12" s="122"/>
      <c r="H12" s="122"/>
      <c r="I12" s="65"/>
    </row>
    <row r="13" spans="1:10" x14ac:dyDescent="0.25">
      <c r="A13" s="65"/>
      <c r="B13" s="24" t="s">
        <v>48</v>
      </c>
      <c r="C13" s="24"/>
      <c r="D13" s="24"/>
      <c r="E13" s="1"/>
      <c r="F13" s="1"/>
      <c r="G13" s="1"/>
      <c r="H13" s="1"/>
      <c r="I13" s="65"/>
    </row>
    <row r="14" spans="1:10" x14ac:dyDescent="0.25">
      <c r="A14" s="65"/>
      <c r="B14" s="99" t="s">
        <v>55</v>
      </c>
      <c r="C14" s="99"/>
      <c r="D14" s="42" t="b">
        <f>IF(COUNTIFS(Irányelvek!D2:D48,"=1",Irányelvek!H2:H48,"=igaz")=19,TRUE,FALSE)</f>
        <v>1</v>
      </c>
      <c r="E14" s="1"/>
      <c r="F14" s="1"/>
      <c r="G14" s="1"/>
      <c r="H14" s="1"/>
      <c r="I14" s="65"/>
    </row>
    <row r="15" spans="1:10" ht="31.5" customHeight="1" x14ac:dyDescent="0.25">
      <c r="A15" s="65"/>
      <c r="B15" s="99" t="s">
        <v>45</v>
      </c>
      <c r="C15" s="99"/>
      <c r="D15" s="43">
        <f>SUM(Irányelvek!J2:J48)</f>
        <v>95</v>
      </c>
      <c r="E15" s="1"/>
      <c r="F15" s="106" t="str">
        <f>CONCATENATE("Ha a feladatot önállóan értékelnénk, akkor az önértékelésed alapján ",VLOOKUP(D15,Ponthatárok!$C$3:$D$7,2,TRUE), "  érdemjegyet kapnál rá.")</f>
        <v>Ha a feladatot önállóan értékelnénk, akkor az önértékelésed alapján jeles  érdemjegyet kapnál rá.</v>
      </c>
      <c r="G15" s="106"/>
      <c r="H15" s="106"/>
      <c r="I15" s="65"/>
    </row>
    <row r="16" spans="1:10" ht="15.75" customHeight="1" x14ac:dyDescent="0.25">
      <c r="A16" s="65"/>
      <c r="B16" s="24" t="s">
        <v>49</v>
      </c>
      <c r="C16" s="24"/>
      <c r="D16" s="24"/>
      <c r="E16" s="1"/>
      <c r="F16" s="1"/>
      <c r="G16" s="1"/>
      <c r="H16" s="1"/>
      <c r="I16" s="65"/>
    </row>
    <row r="17" spans="1:9" ht="15.75" customHeight="1" x14ac:dyDescent="0.25">
      <c r="A17" s="65"/>
      <c r="B17" s="99" t="s">
        <v>56</v>
      </c>
      <c r="C17" s="99"/>
      <c r="D17" s="42" t="str">
        <f>IF(D26=TRUE,IF(COUNTIFS(Irányelvek!F2:F48,"=1",Irányelvek!H2:H48,"=igaz")=19,TRUE,FALSE),"Még nincs adat.")</f>
        <v>Még nincs adat.</v>
      </c>
      <c r="E17" s="1"/>
      <c r="F17" s="108" t="s">
        <v>42</v>
      </c>
      <c r="G17" s="109"/>
      <c r="H17" s="110"/>
      <c r="I17" s="65"/>
    </row>
    <row r="18" spans="1:9" ht="31.5" customHeight="1" x14ac:dyDescent="0.25">
      <c r="A18" s="65"/>
      <c r="B18" s="99" t="s">
        <v>46</v>
      </c>
      <c r="C18" s="99"/>
      <c r="D18" s="43" t="str">
        <f>IF(D26=TRUE,SUM(Irányelvek!K2:K48),"Még nincs adat.")</f>
        <v>Még nincs adat.</v>
      </c>
      <c r="E18" s="1"/>
      <c r="F18" s="111"/>
      <c r="G18" s="112"/>
      <c r="H18" s="113"/>
      <c r="I18" s="65"/>
    </row>
    <row r="19" spans="1:9" ht="31.5" customHeight="1" x14ac:dyDescent="0.25">
      <c r="A19" s="65"/>
      <c r="B19" s="99" t="s">
        <v>54</v>
      </c>
      <c r="C19" s="99"/>
      <c r="D19" s="43" t="str">
        <f>IF(D26=TRUE,D18+D27,"Még nincs adat.")</f>
        <v>Még nincs adat.</v>
      </c>
      <c r="E19" s="1"/>
      <c r="F19" s="114"/>
      <c r="G19" s="115"/>
      <c r="H19" s="116"/>
      <c r="I19" s="65"/>
    </row>
    <row r="20" spans="1:9" ht="21" customHeight="1" x14ac:dyDescent="0.25">
      <c r="A20" s="65"/>
      <c r="B20" s="24" t="s">
        <v>47</v>
      </c>
      <c r="C20" s="1"/>
      <c r="D20" s="1"/>
      <c r="E20" s="1"/>
      <c r="F20" s="1"/>
      <c r="G20" s="1"/>
      <c r="H20" s="1"/>
      <c r="I20" s="65"/>
    </row>
    <row r="21" spans="1:9" x14ac:dyDescent="0.25">
      <c r="A21" s="65"/>
      <c r="B21" s="99" t="s">
        <v>44</v>
      </c>
      <c r="C21" s="99"/>
      <c r="D21" s="44">
        <v>20</v>
      </c>
      <c r="E21" s="1"/>
      <c r="F21" s="106" t="s">
        <v>42</v>
      </c>
      <c r="G21" s="107"/>
      <c r="H21" s="107"/>
      <c r="I21" s="65"/>
    </row>
    <row r="22" spans="1:9" x14ac:dyDescent="0.25">
      <c r="A22" s="65"/>
      <c r="B22" s="99" t="s">
        <v>28</v>
      </c>
      <c r="C22" s="99"/>
      <c r="D22" s="44">
        <v>10</v>
      </c>
      <c r="E22" s="1"/>
      <c r="F22" s="107"/>
      <c r="G22" s="107"/>
      <c r="H22" s="107"/>
      <c r="I22" s="65"/>
    </row>
    <row r="23" spans="1:9" ht="36.75" customHeight="1" x14ac:dyDescent="0.25">
      <c r="A23" s="65"/>
      <c r="B23" s="104" t="s">
        <v>43</v>
      </c>
      <c r="C23" s="105"/>
      <c r="D23" s="44" t="str">
        <f>IF(D26=TRUE,SUM(Irányelvek!L2:L48),"Még nincs adat.")</f>
        <v>Még nincs adat.</v>
      </c>
      <c r="E23" s="1"/>
      <c r="F23" s="107"/>
      <c r="G23" s="107"/>
      <c r="H23" s="107"/>
      <c r="I23" s="65"/>
    </row>
    <row r="24" spans="1:9" ht="35.25" customHeight="1" x14ac:dyDescent="0.25">
      <c r="A24" s="65"/>
      <c r="B24" s="99" t="s">
        <v>20</v>
      </c>
      <c r="C24" s="99"/>
      <c r="D24" s="43" t="str">
        <f>IF(D26,IF(ROUNDUP(20 - 0.71*D23,0)&gt;0,ROUNDUP(20 - 0.71*D23,0),0),"Még nincs adat.")</f>
        <v>Még nincs adat.</v>
      </c>
      <c r="E24" s="1"/>
      <c r="F24" s="107"/>
      <c r="G24" s="107"/>
      <c r="H24" s="107"/>
      <c r="I24" s="65"/>
    </row>
    <row r="25" spans="1:9" x14ac:dyDescent="0.25">
      <c r="A25" s="65"/>
      <c r="B25" s="13"/>
      <c r="C25" s="13"/>
      <c r="D25" s="13"/>
      <c r="E25" s="13"/>
      <c r="F25" s="13"/>
      <c r="G25" s="13"/>
      <c r="H25" s="13"/>
      <c r="I25" s="65"/>
    </row>
    <row r="26" spans="1:9" ht="20.25" customHeight="1" x14ac:dyDescent="0.25">
      <c r="A26" s="65"/>
      <c r="B26" s="98" t="s">
        <v>51</v>
      </c>
      <c r="C26" s="98"/>
      <c r="D26" s="45" t="b">
        <v>0</v>
      </c>
      <c r="E26" s="46"/>
      <c r="F26" s="46"/>
      <c r="G26" s="46"/>
      <c r="H26" s="46"/>
      <c r="I26" s="65"/>
    </row>
    <row r="27" spans="1:9" ht="48" customHeight="1" x14ac:dyDescent="0.25">
      <c r="A27" s="65"/>
      <c r="B27" s="124" t="s">
        <v>53</v>
      </c>
      <c r="C27" s="125"/>
      <c r="D27" s="45"/>
      <c r="E27" s="46"/>
      <c r="F27" s="46"/>
      <c r="G27" s="46"/>
      <c r="H27" s="46"/>
      <c r="I27" s="65"/>
    </row>
    <row r="28" spans="1:9" x14ac:dyDescent="0.25">
      <c r="A28" s="65"/>
      <c r="B28" s="118" t="s">
        <v>27</v>
      </c>
      <c r="C28" s="118"/>
      <c r="D28" s="46"/>
      <c r="E28" s="46"/>
      <c r="F28" s="46"/>
      <c r="G28" s="46"/>
      <c r="H28" s="46"/>
      <c r="I28" s="65"/>
    </row>
    <row r="29" spans="1:9" ht="105" customHeight="1" x14ac:dyDescent="0.25">
      <c r="A29" s="65"/>
      <c r="B29" s="97"/>
      <c r="C29" s="97"/>
      <c r="D29" s="97"/>
      <c r="E29" s="97"/>
      <c r="F29" s="97"/>
      <c r="G29" s="97"/>
      <c r="H29" s="97"/>
      <c r="I29" s="65"/>
    </row>
    <row r="30" spans="1:9" x14ac:dyDescent="0.25">
      <c r="A30" s="65"/>
      <c r="B30" s="67"/>
      <c r="C30" s="67"/>
      <c r="D30" s="67"/>
      <c r="E30" s="67"/>
      <c r="F30" s="67"/>
      <c r="G30" s="67"/>
      <c r="H30" s="67"/>
      <c r="I30" s="65"/>
    </row>
  </sheetData>
  <sheetProtection algorithmName="SHA-512" hashValue="Mz7EfEDe6v8cDUz4TxEHDWHiqsbUlOKtpPmMASCpJrCgqIKcchwB59qyedMGM9nhDxctmLUFNc/7+3pzDxMfOQ==" saltValue="ufiuVYYMa4lem5kpeJ7gNw==" spinCount="100000" sheet="1" objects="1" scenarios="1"/>
  <mergeCells count="27">
    <mergeCell ref="B1:H1"/>
    <mergeCell ref="B28:C28"/>
    <mergeCell ref="B12:C12"/>
    <mergeCell ref="F15:H15"/>
    <mergeCell ref="C2:H2"/>
    <mergeCell ref="C3:H3"/>
    <mergeCell ref="C4:H4"/>
    <mergeCell ref="B15:C15"/>
    <mergeCell ref="B21:C21"/>
    <mergeCell ref="F10:H12"/>
    <mergeCell ref="B5:H5"/>
    <mergeCell ref="B11:C11"/>
    <mergeCell ref="B14:C14"/>
    <mergeCell ref="B22:C22"/>
    <mergeCell ref="B27:C27"/>
    <mergeCell ref="B19:C19"/>
    <mergeCell ref="B29:H29"/>
    <mergeCell ref="B26:C26"/>
    <mergeCell ref="B24:C24"/>
    <mergeCell ref="B6:H6"/>
    <mergeCell ref="B7:H7"/>
    <mergeCell ref="B10:C10"/>
    <mergeCell ref="B18:C18"/>
    <mergeCell ref="B23:C23"/>
    <mergeCell ref="B17:C17"/>
    <mergeCell ref="F21:H24"/>
    <mergeCell ref="F17:H19"/>
  </mergeCells>
  <conditionalFormatting sqref="D15">
    <cfRule type="expression" dxfId="5" priority="2" stopIfTrue="1">
      <formula>$D$15&gt;=$D$12</formula>
    </cfRule>
  </conditionalFormatting>
  <conditionalFormatting sqref="D18:D19">
    <cfRule type="expression" dxfId="4" priority="1" stopIfTrue="1">
      <formula>$D$18&gt;=$D$12</formula>
    </cfRule>
  </conditionalFormatting>
  <conditionalFormatting sqref="D24">
    <cfRule type="expression" dxfId="3" priority="3" stopIfTrue="1">
      <formula>$D$24&gt;=$D$22</formula>
    </cfRule>
  </conditionalFormatting>
  <hyperlinks>
    <hyperlink ref="B6" location="Irányelvek!A1" display="Az irányelvek megtekintése és az adatlap kitöltése" xr:uid="{97E15913-25C4-4CCC-94A4-A204D0C3CDEB}"/>
    <hyperlink ref="B6:H6" location="Irányelvek!A1" display="Az irányelvek megtekintése és az adatlap kitöltése" xr:uid="{972A6A0A-B67F-49A0-89A3-1A10D7D7F00B}"/>
  </hyperlinks>
  <pageMargins left="0.7" right="0.7" top="0.75" bottom="0.75" header="0.3" footer="0.3"/>
  <pageSetup paperSize="9" orientation="portrait" horizontalDpi="4294967293" verticalDpi="4294967295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2517" r:id="rId4" name="Check Box 469">
              <controlPr defaultSize="0" autoFill="0" autoLine="0" autoPict="0">
                <anchor moveWithCells="1">
                  <from>
                    <xdr:col>3</xdr:col>
                    <xdr:colOff>0</xdr:colOff>
                    <xdr:row>25</xdr:row>
                    <xdr:rowOff>0</xdr:rowOff>
                  </from>
                  <to>
                    <xdr:col>3</xdr:col>
                    <xdr:colOff>381000</xdr:colOff>
                    <xdr:row>26</xdr:row>
                    <xdr:rowOff>0</xdr:rowOff>
                  </to>
                </anchor>
              </controlPr>
            </control>
          </mc:Choice>
        </mc:AlternateContent>
      </controls>
    </mc:Choice>
  </mc:AlternateConten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26FBD9-3AD4-4485-945F-D0BF2F8D35B7}">
  <sheetPr codeName="Munka2"/>
  <dimension ref="A1:N48"/>
  <sheetViews>
    <sheetView zoomScaleNormal="100" workbookViewId="0">
      <pane ySplit="1" topLeftCell="A41" activePane="bottomLeft" state="frozen"/>
      <selection pane="bottomLeft" activeCell="O45" sqref="O45"/>
    </sheetView>
  </sheetViews>
  <sheetFormatPr defaultRowHeight="15" x14ac:dyDescent="0.25"/>
  <cols>
    <col min="1" max="1" width="3.140625" style="63" customWidth="1"/>
    <col min="2" max="2" width="15.85546875" style="40" customWidth="1"/>
    <col min="3" max="3" width="54.140625" style="41" customWidth="1"/>
    <col min="4" max="4" width="11.42578125" style="51" customWidth="1"/>
    <col min="5" max="5" width="24.7109375" style="33" customWidth="1"/>
    <col min="6" max="6" width="10.5703125" style="52" customWidth="1"/>
    <col min="7" max="7" width="22.42578125" style="33" customWidth="1"/>
    <col min="8" max="8" width="9.85546875" style="57" customWidth="1"/>
    <col min="9" max="10" width="9.140625" customWidth="1"/>
    <col min="11" max="12" width="10.85546875" customWidth="1"/>
    <col min="13" max="13" width="11.7109375" customWidth="1"/>
    <col min="14" max="14" width="9.7109375" customWidth="1"/>
  </cols>
  <sheetData>
    <row r="1" spans="1:14" s="14" customFormat="1" ht="84" customHeight="1" x14ac:dyDescent="0.2">
      <c r="A1" s="62"/>
      <c r="B1" s="61" t="s">
        <v>10</v>
      </c>
      <c r="C1" s="25" t="s">
        <v>9</v>
      </c>
      <c r="D1" s="53" t="s">
        <v>75</v>
      </c>
      <c r="E1" s="25" t="s">
        <v>30</v>
      </c>
      <c r="F1" s="53" t="s">
        <v>76</v>
      </c>
      <c r="G1" s="25" t="s">
        <v>22</v>
      </c>
      <c r="H1" s="53" t="s">
        <v>69</v>
      </c>
      <c r="I1" s="25" t="s">
        <v>31</v>
      </c>
      <c r="J1" s="25" t="s">
        <v>19</v>
      </c>
      <c r="K1" s="25" t="s">
        <v>18</v>
      </c>
      <c r="L1" s="26" t="s">
        <v>21</v>
      </c>
      <c r="N1" s="15"/>
    </row>
    <row r="2" spans="1:14" s="11" customFormat="1" ht="79.5" customHeight="1" x14ac:dyDescent="0.25">
      <c r="A2" s="34">
        <v>1</v>
      </c>
      <c r="B2" s="69" t="s">
        <v>16</v>
      </c>
      <c r="C2" s="35" t="s">
        <v>87</v>
      </c>
      <c r="D2" s="50">
        <v>1</v>
      </c>
      <c r="E2" s="30"/>
      <c r="F2" s="50"/>
      <c r="G2" s="47"/>
      <c r="H2" s="54" t="b">
        <v>1</v>
      </c>
      <c r="I2" s="27">
        <v>3</v>
      </c>
      <c r="J2" s="27">
        <f>IF(D2=1,I2,IF(H2=TRUE,-5,""))</f>
        <v>3</v>
      </c>
      <c r="K2" s="28">
        <f>IF(F2=1,I2,IF(H2=TRUE,-5,""))</f>
        <v>-5</v>
      </c>
      <c r="L2" s="27">
        <f>IF(J2=K2,0,1)</f>
        <v>1</v>
      </c>
    </row>
    <row r="3" spans="1:14" s="11" customFormat="1" ht="50.25" customHeight="1" x14ac:dyDescent="0.25">
      <c r="A3" s="34">
        <f>A2+1</f>
        <v>2</v>
      </c>
      <c r="B3" s="69" t="s">
        <v>16</v>
      </c>
      <c r="C3" s="36" t="s">
        <v>65</v>
      </c>
      <c r="D3" s="50">
        <v>1</v>
      </c>
      <c r="E3" s="31"/>
      <c r="F3" s="50"/>
      <c r="G3" s="48"/>
      <c r="H3" s="55" t="b">
        <v>1</v>
      </c>
      <c r="I3" s="12">
        <v>2</v>
      </c>
      <c r="J3" s="27">
        <f t="shared" ref="J3:J48" si="0">IF(D3=1,I3,IF(H3=TRUE,-5,""))</f>
        <v>2</v>
      </c>
      <c r="K3" s="28">
        <f t="shared" ref="K3:K48" si="1">IF(F3=1,I3,IF(H3=TRUE,-5,""))</f>
        <v>-5</v>
      </c>
      <c r="L3" s="12">
        <f t="shared" ref="L3:L48" si="2">IF(J3=K3,0,1)</f>
        <v>1</v>
      </c>
    </row>
    <row r="4" spans="1:14" s="11" customFormat="1" ht="48.75" customHeight="1" x14ac:dyDescent="0.25">
      <c r="A4" s="34">
        <f t="shared" ref="A4:A48" si="3">A3+1</f>
        <v>3</v>
      </c>
      <c r="B4" s="70" t="s">
        <v>16</v>
      </c>
      <c r="C4" s="37" t="s">
        <v>88</v>
      </c>
      <c r="D4" s="50">
        <v>1</v>
      </c>
      <c r="E4" s="31"/>
      <c r="F4" s="50"/>
      <c r="G4" s="48"/>
      <c r="H4" s="55" t="b">
        <v>1</v>
      </c>
      <c r="I4" s="12">
        <v>3</v>
      </c>
      <c r="J4" s="27">
        <f t="shared" si="0"/>
        <v>3</v>
      </c>
      <c r="K4" s="28">
        <f t="shared" si="1"/>
        <v>-5</v>
      </c>
      <c r="L4" s="12">
        <f t="shared" si="2"/>
        <v>1</v>
      </c>
      <c r="N4" s="17"/>
    </row>
    <row r="5" spans="1:14" s="11" customFormat="1" ht="93.75" customHeight="1" x14ac:dyDescent="0.25">
      <c r="A5" s="34">
        <f t="shared" si="3"/>
        <v>4</v>
      </c>
      <c r="B5" s="69" t="s">
        <v>16</v>
      </c>
      <c r="C5" s="37" t="s">
        <v>94</v>
      </c>
      <c r="D5" s="50">
        <v>1</v>
      </c>
      <c r="E5" s="31"/>
      <c r="F5" s="50"/>
      <c r="G5" s="48"/>
      <c r="H5" s="55" t="b">
        <v>1</v>
      </c>
      <c r="I5" s="12">
        <v>3</v>
      </c>
      <c r="J5" s="27">
        <f t="shared" si="0"/>
        <v>3</v>
      </c>
      <c r="K5" s="28">
        <f t="shared" si="1"/>
        <v>-5</v>
      </c>
      <c r="L5" s="12">
        <f t="shared" si="2"/>
        <v>1</v>
      </c>
      <c r="N5" s="18"/>
    </row>
    <row r="6" spans="1:14" s="11" customFormat="1" ht="75" x14ac:dyDescent="0.25">
      <c r="A6" s="34">
        <f t="shared" si="3"/>
        <v>5</v>
      </c>
      <c r="B6" s="69" t="s">
        <v>16</v>
      </c>
      <c r="C6" s="37" t="s">
        <v>85</v>
      </c>
      <c r="D6" s="50">
        <v>1</v>
      </c>
      <c r="E6" s="31" t="s">
        <v>109</v>
      </c>
      <c r="F6" s="50"/>
      <c r="G6" s="48"/>
      <c r="H6" s="55" t="b">
        <v>1</v>
      </c>
      <c r="I6" s="12">
        <v>3</v>
      </c>
      <c r="J6" s="27">
        <f t="shared" si="0"/>
        <v>3</v>
      </c>
      <c r="K6" s="28">
        <f t="shared" si="1"/>
        <v>-5</v>
      </c>
      <c r="L6" s="12">
        <f t="shared" si="2"/>
        <v>1</v>
      </c>
      <c r="N6" s="18"/>
    </row>
    <row r="7" spans="1:14" s="11" customFormat="1" ht="75.75" customHeight="1" x14ac:dyDescent="0.25">
      <c r="A7" s="34">
        <f t="shared" si="3"/>
        <v>6</v>
      </c>
      <c r="B7" s="69" t="s">
        <v>16</v>
      </c>
      <c r="C7" s="37" t="s">
        <v>80</v>
      </c>
      <c r="D7" s="50">
        <v>1</v>
      </c>
      <c r="E7" s="31" t="s">
        <v>108</v>
      </c>
      <c r="F7" s="50"/>
      <c r="G7" s="48"/>
      <c r="H7" s="55" t="b">
        <v>1</v>
      </c>
      <c r="I7" s="12">
        <v>3</v>
      </c>
      <c r="J7" s="27">
        <f t="shared" si="0"/>
        <v>3</v>
      </c>
      <c r="K7" s="28">
        <f t="shared" si="1"/>
        <v>-5</v>
      </c>
      <c r="L7" s="12">
        <f t="shared" si="2"/>
        <v>1</v>
      </c>
    </row>
    <row r="8" spans="1:14" s="11" customFormat="1" ht="103.5" customHeight="1" x14ac:dyDescent="0.25">
      <c r="A8" s="34">
        <f t="shared" si="3"/>
        <v>7</v>
      </c>
      <c r="B8" s="69" t="s">
        <v>16</v>
      </c>
      <c r="C8" s="37" t="s">
        <v>100</v>
      </c>
      <c r="D8" s="50">
        <v>1</v>
      </c>
      <c r="E8" s="31"/>
      <c r="F8" s="50"/>
      <c r="G8" s="48"/>
      <c r="H8" s="55" t="b">
        <v>1</v>
      </c>
      <c r="I8" s="12">
        <v>2</v>
      </c>
      <c r="J8" s="27">
        <f t="shared" si="0"/>
        <v>2</v>
      </c>
      <c r="K8" s="28">
        <f t="shared" si="1"/>
        <v>-5</v>
      </c>
      <c r="L8" s="12">
        <f t="shared" si="2"/>
        <v>1</v>
      </c>
    </row>
    <row r="9" spans="1:14" s="82" customFormat="1" ht="105.75" thickBot="1" x14ac:dyDescent="0.3">
      <c r="A9" s="72">
        <f t="shared" si="3"/>
        <v>8</v>
      </c>
      <c r="B9" s="73" t="s">
        <v>16</v>
      </c>
      <c r="C9" s="74" t="s">
        <v>66</v>
      </c>
      <c r="D9" s="75">
        <v>1</v>
      </c>
      <c r="E9" s="76"/>
      <c r="F9" s="75"/>
      <c r="G9" s="77"/>
      <c r="H9" s="78" t="b">
        <v>1</v>
      </c>
      <c r="I9" s="79">
        <v>4</v>
      </c>
      <c r="J9" s="80">
        <f t="shared" si="0"/>
        <v>4</v>
      </c>
      <c r="K9" s="81">
        <f t="shared" si="1"/>
        <v>-5</v>
      </c>
      <c r="L9" s="79">
        <f t="shared" si="2"/>
        <v>1</v>
      </c>
    </row>
    <row r="10" spans="1:14" ht="139.5" customHeight="1" thickTop="1" x14ac:dyDescent="0.25">
      <c r="A10" s="71">
        <f t="shared" si="3"/>
        <v>9</v>
      </c>
      <c r="B10" s="84" t="s">
        <v>12</v>
      </c>
      <c r="C10" s="58" t="s">
        <v>77</v>
      </c>
      <c r="D10" s="50">
        <v>1</v>
      </c>
      <c r="E10" s="30"/>
      <c r="F10" s="50"/>
      <c r="G10" s="47"/>
      <c r="H10" s="54" t="b">
        <v>1</v>
      </c>
      <c r="I10" s="27">
        <v>5</v>
      </c>
      <c r="J10" s="27">
        <f t="shared" si="0"/>
        <v>5</v>
      </c>
      <c r="K10" s="28">
        <f t="shared" si="1"/>
        <v>-5</v>
      </c>
      <c r="L10" s="27">
        <f t="shared" si="2"/>
        <v>1</v>
      </c>
    </row>
    <row r="11" spans="1:14" ht="63" customHeight="1" x14ac:dyDescent="0.25">
      <c r="A11" s="34">
        <f t="shared" si="3"/>
        <v>10</v>
      </c>
      <c r="B11" s="85" t="s">
        <v>12</v>
      </c>
      <c r="C11" s="37" t="s">
        <v>78</v>
      </c>
      <c r="D11" s="50">
        <v>1</v>
      </c>
      <c r="E11" s="31"/>
      <c r="F11" s="50"/>
      <c r="G11" s="48"/>
      <c r="H11" s="55" t="b">
        <v>1</v>
      </c>
      <c r="I11" s="12">
        <v>3</v>
      </c>
      <c r="J11" s="27">
        <f t="shared" si="0"/>
        <v>3</v>
      </c>
      <c r="K11" s="28">
        <f t="shared" si="1"/>
        <v>-5</v>
      </c>
      <c r="L11" s="12">
        <f t="shared" si="2"/>
        <v>1</v>
      </c>
    </row>
    <row r="12" spans="1:14" ht="60" x14ac:dyDescent="0.25">
      <c r="A12" s="34">
        <f t="shared" si="3"/>
        <v>11</v>
      </c>
      <c r="B12" s="85" t="s">
        <v>12</v>
      </c>
      <c r="C12" s="37" t="s">
        <v>57</v>
      </c>
      <c r="D12" s="50">
        <v>1</v>
      </c>
      <c r="E12" s="31"/>
      <c r="F12" s="50"/>
      <c r="G12" s="48"/>
      <c r="H12" s="55"/>
      <c r="I12" s="12">
        <v>1</v>
      </c>
      <c r="J12" s="27">
        <f t="shared" si="0"/>
        <v>1</v>
      </c>
      <c r="K12" s="28" t="str">
        <f t="shared" si="1"/>
        <v/>
      </c>
      <c r="L12" s="12">
        <f t="shared" si="2"/>
        <v>1</v>
      </c>
    </row>
    <row r="13" spans="1:14" ht="22.5" customHeight="1" x14ac:dyDescent="0.25">
      <c r="A13" s="34">
        <f t="shared" si="3"/>
        <v>12</v>
      </c>
      <c r="B13" s="85" t="s">
        <v>12</v>
      </c>
      <c r="C13" s="37" t="s">
        <v>23</v>
      </c>
      <c r="D13" s="50">
        <v>1</v>
      </c>
      <c r="E13" s="31"/>
      <c r="F13" s="50"/>
      <c r="G13" s="48"/>
      <c r="H13" s="55"/>
      <c r="I13" s="12">
        <v>1</v>
      </c>
      <c r="J13" s="27">
        <f t="shared" si="0"/>
        <v>1</v>
      </c>
      <c r="K13" s="28" t="str">
        <f t="shared" si="1"/>
        <v/>
      </c>
      <c r="L13" s="12">
        <f t="shared" si="2"/>
        <v>1</v>
      </c>
    </row>
    <row r="14" spans="1:14" ht="68.25" customHeight="1" x14ac:dyDescent="0.25">
      <c r="A14" s="34">
        <f t="shared" si="3"/>
        <v>13</v>
      </c>
      <c r="B14" s="85" t="s">
        <v>12</v>
      </c>
      <c r="C14" s="37" t="s">
        <v>58</v>
      </c>
      <c r="D14" s="50">
        <v>1</v>
      </c>
      <c r="E14" s="31"/>
      <c r="F14" s="50"/>
      <c r="G14" s="48"/>
      <c r="H14" s="55"/>
      <c r="I14" s="12">
        <v>1</v>
      </c>
      <c r="J14" s="27">
        <f t="shared" si="0"/>
        <v>1</v>
      </c>
      <c r="K14" s="28" t="str">
        <f t="shared" si="1"/>
        <v/>
      </c>
      <c r="L14" s="12">
        <f t="shared" si="2"/>
        <v>1</v>
      </c>
    </row>
    <row r="15" spans="1:14" ht="45" x14ac:dyDescent="0.25">
      <c r="A15" s="34">
        <f t="shared" si="3"/>
        <v>14</v>
      </c>
      <c r="B15" s="85" t="s">
        <v>12</v>
      </c>
      <c r="C15" s="37" t="s">
        <v>67</v>
      </c>
      <c r="D15" s="50">
        <v>1</v>
      </c>
      <c r="E15" s="31"/>
      <c r="F15" s="50"/>
      <c r="G15" s="48"/>
      <c r="H15" s="55"/>
      <c r="I15" s="12">
        <v>1</v>
      </c>
      <c r="J15" s="27">
        <f t="shared" si="0"/>
        <v>1</v>
      </c>
      <c r="K15" s="28" t="str">
        <f t="shared" si="1"/>
        <v/>
      </c>
      <c r="L15" s="12">
        <f t="shared" si="2"/>
        <v>1</v>
      </c>
    </row>
    <row r="16" spans="1:14" ht="30" x14ac:dyDescent="0.25">
      <c r="A16" s="34">
        <f t="shared" si="3"/>
        <v>15</v>
      </c>
      <c r="B16" s="85" t="s">
        <v>12</v>
      </c>
      <c r="C16" s="37" t="s">
        <v>59</v>
      </c>
      <c r="D16" s="50">
        <v>1</v>
      </c>
      <c r="E16" s="31"/>
      <c r="F16" s="50"/>
      <c r="G16" s="48"/>
      <c r="H16" s="55"/>
      <c r="I16" s="12">
        <v>1</v>
      </c>
      <c r="J16" s="27">
        <f t="shared" si="0"/>
        <v>1</v>
      </c>
      <c r="K16" s="28" t="str">
        <f t="shared" si="1"/>
        <v/>
      </c>
      <c r="L16" s="12">
        <f t="shared" si="2"/>
        <v>1</v>
      </c>
    </row>
    <row r="17" spans="1:12" ht="62.25" customHeight="1" x14ac:dyDescent="0.25">
      <c r="A17" s="34">
        <f t="shared" si="3"/>
        <v>16</v>
      </c>
      <c r="B17" s="85" t="s">
        <v>12</v>
      </c>
      <c r="C17" s="37" t="s">
        <v>64</v>
      </c>
      <c r="D17" s="50">
        <v>1</v>
      </c>
      <c r="E17" s="31"/>
      <c r="F17" s="50"/>
      <c r="G17" s="48"/>
      <c r="H17" s="55"/>
      <c r="I17" s="12">
        <v>1</v>
      </c>
      <c r="J17" s="27">
        <f t="shared" si="0"/>
        <v>1</v>
      </c>
      <c r="K17" s="28" t="str">
        <f t="shared" si="1"/>
        <v/>
      </c>
      <c r="L17" s="12">
        <f t="shared" si="2"/>
        <v>1</v>
      </c>
    </row>
    <row r="18" spans="1:12" ht="27.75" customHeight="1" x14ac:dyDescent="0.25">
      <c r="A18" s="34">
        <f t="shared" si="3"/>
        <v>17</v>
      </c>
      <c r="B18" s="85" t="s">
        <v>12</v>
      </c>
      <c r="C18" s="37" t="s">
        <v>17</v>
      </c>
      <c r="D18" s="50">
        <v>1</v>
      </c>
      <c r="E18" s="31"/>
      <c r="F18" s="50"/>
      <c r="G18" s="48"/>
      <c r="H18" s="55"/>
      <c r="I18" s="12">
        <v>1</v>
      </c>
      <c r="J18" s="27">
        <f t="shared" si="0"/>
        <v>1</v>
      </c>
      <c r="K18" s="28" t="str">
        <f t="shared" si="1"/>
        <v/>
      </c>
      <c r="L18" s="12">
        <f t="shared" si="2"/>
        <v>1</v>
      </c>
    </row>
    <row r="19" spans="1:12" ht="75" x14ac:dyDescent="0.25">
      <c r="A19" s="34">
        <f t="shared" si="3"/>
        <v>18</v>
      </c>
      <c r="B19" s="85" t="s">
        <v>12</v>
      </c>
      <c r="C19" s="37" t="s">
        <v>95</v>
      </c>
      <c r="D19" s="50">
        <v>1</v>
      </c>
      <c r="E19" s="31"/>
      <c r="F19" s="50"/>
      <c r="G19" s="48"/>
      <c r="H19" s="55"/>
      <c r="I19" s="12">
        <v>1</v>
      </c>
      <c r="J19" s="27">
        <f t="shared" si="0"/>
        <v>1</v>
      </c>
      <c r="K19" s="28" t="str">
        <f t="shared" si="1"/>
        <v/>
      </c>
      <c r="L19" s="12">
        <f t="shared" si="2"/>
        <v>1</v>
      </c>
    </row>
    <row r="20" spans="1:12" ht="141" customHeight="1" x14ac:dyDescent="0.25">
      <c r="A20" s="34">
        <f t="shared" si="3"/>
        <v>19</v>
      </c>
      <c r="B20" s="85" t="s">
        <v>12</v>
      </c>
      <c r="C20" s="37" t="s">
        <v>96</v>
      </c>
      <c r="D20" s="50">
        <v>1</v>
      </c>
      <c r="E20" s="31"/>
      <c r="F20" s="50"/>
      <c r="G20" s="48"/>
      <c r="H20" s="55"/>
      <c r="I20" s="12">
        <v>3</v>
      </c>
      <c r="J20" s="27">
        <f t="shared" si="0"/>
        <v>3</v>
      </c>
      <c r="K20" s="28" t="str">
        <f t="shared" si="1"/>
        <v/>
      </c>
      <c r="L20" s="12">
        <f t="shared" si="2"/>
        <v>1</v>
      </c>
    </row>
    <row r="21" spans="1:12" ht="45" x14ac:dyDescent="0.25">
      <c r="A21" s="34">
        <f t="shared" si="3"/>
        <v>20</v>
      </c>
      <c r="B21" s="85" t="s">
        <v>12</v>
      </c>
      <c r="C21" s="37" t="s">
        <v>83</v>
      </c>
      <c r="D21" s="50">
        <v>1</v>
      </c>
      <c r="E21" s="31"/>
      <c r="F21" s="50"/>
      <c r="G21" s="48"/>
      <c r="H21" s="55"/>
      <c r="I21" s="12">
        <v>3</v>
      </c>
      <c r="J21" s="27">
        <f t="shared" si="0"/>
        <v>3</v>
      </c>
      <c r="K21" s="28" t="str">
        <f t="shared" si="1"/>
        <v/>
      </c>
      <c r="L21" s="12">
        <f t="shared" si="2"/>
        <v>1</v>
      </c>
    </row>
    <row r="22" spans="1:12" ht="75" x14ac:dyDescent="0.25">
      <c r="A22" s="34">
        <f t="shared" si="3"/>
        <v>21</v>
      </c>
      <c r="B22" s="85" t="s">
        <v>12</v>
      </c>
      <c r="C22" s="37" t="s">
        <v>97</v>
      </c>
      <c r="D22" s="50">
        <v>1</v>
      </c>
      <c r="E22" s="31"/>
      <c r="F22" s="50"/>
      <c r="G22" s="48"/>
      <c r="H22" s="55"/>
      <c r="I22" s="12">
        <v>1</v>
      </c>
      <c r="J22" s="27">
        <f t="shared" si="0"/>
        <v>1</v>
      </c>
      <c r="K22" s="28" t="str">
        <f t="shared" si="1"/>
        <v/>
      </c>
      <c r="L22" s="12">
        <f t="shared" si="2"/>
        <v>1</v>
      </c>
    </row>
    <row r="23" spans="1:12" ht="30" x14ac:dyDescent="0.25">
      <c r="A23" s="34">
        <f t="shared" si="3"/>
        <v>22</v>
      </c>
      <c r="B23" s="85" t="s">
        <v>12</v>
      </c>
      <c r="C23" s="37" t="s">
        <v>24</v>
      </c>
      <c r="D23" s="50">
        <v>1</v>
      </c>
      <c r="E23" s="31"/>
      <c r="F23" s="50"/>
      <c r="G23" s="48"/>
      <c r="H23" s="55"/>
      <c r="I23" s="12">
        <v>1</v>
      </c>
      <c r="J23" s="27">
        <f t="shared" si="0"/>
        <v>1</v>
      </c>
      <c r="K23" s="28" t="str">
        <f t="shared" si="1"/>
        <v/>
      </c>
      <c r="L23" s="12">
        <f t="shared" si="2"/>
        <v>1</v>
      </c>
    </row>
    <row r="24" spans="1:12" ht="30" x14ac:dyDescent="0.25">
      <c r="A24" s="34">
        <f t="shared" si="3"/>
        <v>23</v>
      </c>
      <c r="B24" s="85" t="s">
        <v>12</v>
      </c>
      <c r="C24" s="37" t="s">
        <v>63</v>
      </c>
      <c r="D24" s="50">
        <v>1</v>
      </c>
      <c r="E24" s="31"/>
      <c r="F24" s="50"/>
      <c r="G24" s="48"/>
      <c r="H24" s="55"/>
      <c r="I24" s="12">
        <v>1</v>
      </c>
      <c r="J24" s="27">
        <f t="shared" si="0"/>
        <v>1</v>
      </c>
      <c r="K24" s="28" t="str">
        <f t="shared" si="1"/>
        <v/>
      </c>
      <c r="L24" s="12">
        <f t="shared" si="2"/>
        <v>1</v>
      </c>
    </row>
    <row r="25" spans="1:12" ht="30" customHeight="1" x14ac:dyDescent="0.25">
      <c r="A25" s="34">
        <f t="shared" si="3"/>
        <v>24</v>
      </c>
      <c r="B25" s="85" t="s">
        <v>12</v>
      </c>
      <c r="C25" s="37" t="s">
        <v>98</v>
      </c>
      <c r="D25" s="50">
        <v>1</v>
      </c>
      <c r="E25" s="31"/>
      <c r="F25" s="50"/>
      <c r="G25" s="48"/>
      <c r="H25" s="55"/>
      <c r="I25" s="12">
        <v>1</v>
      </c>
      <c r="J25" s="27">
        <f t="shared" si="0"/>
        <v>1</v>
      </c>
      <c r="K25" s="28" t="str">
        <f t="shared" si="1"/>
        <v/>
      </c>
      <c r="L25" s="12">
        <f t="shared" si="2"/>
        <v>1</v>
      </c>
    </row>
    <row r="26" spans="1:12" s="83" customFormat="1" ht="30.75" thickBot="1" x14ac:dyDescent="0.3">
      <c r="A26" s="72">
        <f t="shared" si="3"/>
        <v>25</v>
      </c>
      <c r="B26" s="86" t="s">
        <v>12</v>
      </c>
      <c r="C26" s="74" t="s">
        <v>29</v>
      </c>
      <c r="D26" s="75">
        <v>1</v>
      </c>
      <c r="E26" s="76"/>
      <c r="F26" s="75"/>
      <c r="G26" s="77"/>
      <c r="H26" s="78"/>
      <c r="I26" s="79">
        <v>1</v>
      </c>
      <c r="J26" s="80">
        <f t="shared" si="0"/>
        <v>1</v>
      </c>
      <c r="K26" s="81" t="str">
        <f t="shared" si="1"/>
        <v/>
      </c>
      <c r="L26" s="79">
        <f t="shared" si="2"/>
        <v>1</v>
      </c>
    </row>
    <row r="27" spans="1:12" ht="45.75" thickTop="1" x14ac:dyDescent="0.25">
      <c r="A27" s="71">
        <f t="shared" si="3"/>
        <v>26</v>
      </c>
      <c r="B27" s="87" t="s">
        <v>13</v>
      </c>
      <c r="C27" s="58" t="s">
        <v>60</v>
      </c>
      <c r="D27" s="50">
        <v>1</v>
      </c>
      <c r="E27" s="30"/>
      <c r="F27" s="50"/>
      <c r="G27" s="47"/>
      <c r="H27" s="54"/>
      <c r="I27" s="27">
        <v>2</v>
      </c>
      <c r="J27" s="27">
        <f t="shared" si="0"/>
        <v>2</v>
      </c>
      <c r="K27" s="28" t="str">
        <f t="shared" si="1"/>
        <v/>
      </c>
      <c r="L27" s="27">
        <f t="shared" si="2"/>
        <v>1</v>
      </c>
    </row>
    <row r="28" spans="1:12" ht="94.5" customHeight="1" x14ac:dyDescent="0.25">
      <c r="A28" s="34">
        <f t="shared" si="3"/>
        <v>27</v>
      </c>
      <c r="B28" s="88" t="s">
        <v>13</v>
      </c>
      <c r="C28" s="59" t="s">
        <v>101</v>
      </c>
      <c r="D28" s="50">
        <v>1</v>
      </c>
      <c r="E28" s="31"/>
      <c r="F28" s="50"/>
      <c r="G28" s="48"/>
      <c r="H28" s="55"/>
      <c r="I28" s="12">
        <v>2</v>
      </c>
      <c r="J28" s="27">
        <f t="shared" si="0"/>
        <v>2</v>
      </c>
      <c r="K28" s="28" t="str">
        <f t="shared" si="1"/>
        <v/>
      </c>
      <c r="L28" s="12">
        <f t="shared" si="2"/>
        <v>1</v>
      </c>
    </row>
    <row r="29" spans="1:12" ht="129" customHeight="1" x14ac:dyDescent="0.25">
      <c r="A29" s="34">
        <f t="shared" si="3"/>
        <v>28</v>
      </c>
      <c r="B29" s="88" t="s">
        <v>13</v>
      </c>
      <c r="C29" s="37" t="s">
        <v>72</v>
      </c>
      <c r="D29" s="50">
        <v>1</v>
      </c>
      <c r="E29" s="31"/>
      <c r="F29" s="50"/>
      <c r="G29" s="48"/>
      <c r="H29" s="55"/>
      <c r="I29" s="12">
        <v>2</v>
      </c>
      <c r="J29" s="27">
        <f t="shared" si="0"/>
        <v>2</v>
      </c>
      <c r="K29" s="28" t="str">
        <f t="shared" si="1"/>
        <v/>
      </c>
      <c r="L29" s="12">
        <f t="shared" si="2"/>
        <v>1</v>
      </c>
    </row>
    <row r="30" spans="1:12" ht="30" x14ac:dyDescent="0.25">
      <c r="A30" s="34">
        <f t="shared" si="3"/>
        <v>29</v>
      </c>
      <c r="B30" s="88" t="s">
        <v>13</v>
      </c>
      <c r="C30" s="37" t="s">
        <v>14</v>
      </c>
      <c r="D30" s="50">
        <v>1</v>
      </c>
      <c r="E30" s="31"/>
      <c r="F30" s="50"/>
      <c r="G30" s="48"/>
      <c r="H30" s="55"/>
      <c r="I30" s="12">
        <v>1</v>
      </c>
      <c r="J30" s="27">
        <f t="shared" si="0"/>
        <v>1</v>
      </c>
      <c r="K30" s="28" t="str">
        <f t="shared" si="1"/>
        <v/>
      </c>
      <c r="L30" s="12">
        <f t="shared" si="2"/>
        <v>1</v>
      </c>
    </row>
    <row r="31" spans="1:12" ht="30" x14ac:dyDescent="0.25">
      <c r="A31" s="34">
        <f t="shared" si="3"/>
        <v>30</v>
      </c>
      <c r="B31" s="88" t="s">
        <v>13</v>
      </c>
      <c r="C31" s="37" t="s">
        <v>15</v>
      </c>
      <c r="D31" s="50">
        <v>1</v>
      </c>
      <c r="E31" s="31"/>
      <c r="F31" s="50"/>
      <c r="G31" s="48"/>
      <c r="H31" s="55"/>
      <c r="I31" s="12">
        <v>1</v>
      </c>
      <c r="J31" s="27">
        <f t="shared" si="0"/>
        <v>1</v>
      </c>
      <c r="K31" s="28" t="str">
        <f t="shared" si="1"/>
        <v/>
      </c>
      <c r="L31" s="12">
        <f t="shared" si="2"/>
        <v>1</v>
      </c>
    </row>
    <row r="32" spans="1:12" ht="60" x14ac:dyDescent="0.25">
      <c r="A32" s="34">
        <f t="shared" si="3"/>
        <v>31</v>
      </c>
      <c r="B32" s="88" t="s">
        <v>13</v>
      </c>
      <c r="C32" s="37" t="s">
        <v>82</v>
      </c>
      <c r="D32" s="50">
        <v>1</v>
      </c>
      <c r="E32" s="31"/>
      <c r="F32" s="50"/>
      <c r="G32" s="48"/>
      <c r="H32" s="55"/>
      <c r="I32" s="12">
        <v>3</v>
      </c>
      <c r="J32" s="27">
        <f t="shared" si="0"/>
        <v>3</v>
      </c>
      <c r="K32" s="28" t="str">
        <f t="shared" si="1"/>
        <v/>
      </c>
      <c r="L32" s="12">
        <f t="shared" si="2"/>
        <v>1</v>
      </c>
    </row>
    <row r="33" spans="1:12" ht="30" x14ac:dyDescent="0.25">
      <c r="A33" s="34">
        <f t="shared" si="3"/>
        <v>32</v>
      </c>
      <c r="B33" s="88" t="s">
        <v>13</v>
      </c>
      <c r="C33" s="58" t="s">
        <v>61</v>
      </c>
      <c r="D33" s="50">
        <v>1</v>
      </c>
      <c r="E33" s="30"/>
      <c r="F33" s="50"/>
      <c r="G33" s="47"/>
      <c r="H33" s="54"/>
      <c r="I33" s="27">
        <v>1</v>
      </c>
      <c r="J33" s="27">
        <f t="shared" si="0"/>
        <v>1</v>
      </c>
      <c r="K33" s="28" t="str">
        <f t="shared" si="1"/>
        <v/>
      </c>
      <c r="L33" s="27">
        <f t="shared" si="2"/>
        <v>1</v>
      </c>
    </row>
    <row r="34" spans="1:12" ht="48" customHeight="1" x14ac:dyDescent="0.25">
      <c r="A34" s="34">
        <f t="shared" si="3"/>
        <v>33</v>
      </c>
      <c r="B34" s="88" t="s">
        <v>13</v>
      </c>
      <c r="C34" s="59" t="s">
        <v>79</v>
      </c>
      <c r="D34" s="50">
        <v>1</v>
      </c>
      <c r="E34" s="31"/>
      <c r="F34" s="50"/>
      <c r="G34" s="48"/>
      <c r="H34" s="55"/>
      <c r="I34" s="12">
        <v>1</v>
      </c>
      <c r="J34" s="27">
        <f t="shared" si="0"/>
        <v>1</v>
      </c>
      <c r="K34" s="28" t="str">
        <f t="shared" si="1"/>
        <v/>
      </c>
      <c r="L34" s="12">
        <f t="shared" si="2"/>
        <v>1</v>
      </c>
    </row>
    <row r="35" spans="1:12" s="83" customFormat="1" ht="90.75" thickBot="1" x14ac:dyDescent="0.3">
      <c r="A35" s="72">
        <f t="shared" si="3"/>
        <v>34</v>
      </c>
      <c r="B35" s="89" t="s">
        <v>13</v>
      </c>
      <c r="C35" s="74" t="s">
        <v>71</v>
      </c>
      <c r="D35" s="75">
        <v>1</v>
      </c>
      <c r="E35" s="76"/>
      <c r="F35" s="75"/>
      <c r="G35" s="77"/>
      <c r="H35" s="78"/>
      <c r="I35" s="79">
        <v>2</v>
      </c>
      <c r="J35" s="80">
        <f t="shared" si="0"/>
        <v>2</v>
      </c>
      <c r="K35" s="81" t="str">
        <f t="shared" si="1"/>
        <v/>
      </c>
      <c r="L35" s="79">
        <f t="shared" si="2"/>
        <v>1</v>
      </c>
    </row>
    <row r="36" spans="1:12" ht="33.75" customHeight="1" thickTop="1" x14ac:dyDescent="0.25">
      <c r="A36" s="71">
        <f t="shared" si="3"/>
        <v>35</v>
      </c>
      <c r="B36" s="92" t="s">
        <v>11</v>
      </c>
      <c r="C36" s="58" t="s">
        <v>74</v>
      </c>
      <c r="D36" s="50">
        <v>1</v>
      </c>
      <c r="E36" s="30"/>
      <c r="F36" s="50"/>
      <c r="G36" s="47"/>
      <c r="H36" s="54" t="b">
        <v>1</v>
      </c>
      <c r="I36" s="27">
        <v>4</v>
      </c>
      <c r="J36" s="27">
        <f t="shared" si="0"/>
        <v>4</v>
      </c>
      <c r="K36" s="28">
        <f t="shared" si="1"/>
        <v>-5</v>
      </c>
      <c r="L36" s="27">
        <f t="shared" si="2"/>
        <v>1</v>
      </c>
    </row>
    <row r="37" spans="1:12" ht="30" x14ac:dyDescent="0.25">
      <c r="A37" s="34">
        <f t="shared" si="3"/>
        <v>36</v>
      </c>
      <c r="B37" s="93" t="s">
        <v>11</v>
      </c>
      <c r="C37" s="39" t="s">
        <v>70</v>
      </c>
      <c r="D37" s="50">
        <v>1</v>
      </c>
      <c r="E37" s="31"/>
      <c r="F37" s="50"/>
      <c r="G37" s="48"/>
      <c r="H37" s="55"/>
      <c r="I37" s="12">
        <v>1</v>
      </c>
      <c r="J37" s="27">
        <f t="shared" si="0"/>
        <v>1</v>
      </c>
      <c r="K37" s="28" t="str">
        <f t="shared" si="1"/>
        <v/>
      </c>
      <c r="L37" s="12">
        <f t="shared" si="2"/>
        <v>1</v>
      </c>
    </row>
    <row r="38" spans="1:12" ht="30" x14ac:dyDescent="0.25">
      <c r="A38" s="34">
        <f t="shared" si="3"/>
        <v>37</v>
      </c>
      <c r="B38" s="93" t="s">
        <v>11</v>
      </c>
      <c r="C38" s="37" t="s">
        <v>73</v>
      </c>
      <c r="D38" s="50">
        <v>1</v>
      </c>
      <c r="E38" s="31"/>
      <c r="F38" s="50"/>
      <c r="G38" s="48"/>
      <c r="H38" s="55" t="b">
        <v>1</v>
      </c>
      <c r="I38" s="12">
        <v>2</v>
      </c>
      <c r="J38" s="27">
        <f t="shared" si="0"/>
        <v>2</v>
      </c>
      <c r="K38" s="28">
        <f t="shared" si="1"/>
        <v>-5</v>
      </c>
      <c r="L38" s="12">
        <f t="shared" si="2"/>
        <v>1</v>
      </c>
    </row>
    <row r="39" spans="1:12" ht="45" x14ac:dyDescent="0.25">
      <c r="A39" s="34">
        <f t="shared" si="3"/>
        <v>38</v>
      </c>
      <c r="B39" s="93" t="s">
        <v>11</v>
      </c>
      <c r="C39" s="39" t="s">
        <v>102</v>
      </c>
      <c r="D39" s="50">
        <v>1</v>
      </c>
      <c r="E39" s="31"/>
      <c r="F39" s="50"/>
      <c r="G39" s="48"/>
      <c r="H39" s="55"/>
      <c r="I39" s="12">
        <v>5</v>
      </c>
      <c r="J39" s="27">
        <f t="shared" si="0"/>
        <v>5</v>
      </c>
      <c r="K39" s="28" t="str">
        <f t="shared" si="1"/>
        <v/>
      </c>
      <c r="L39" s="12">
        <f t="shared" si="2"/>
        <v>1</v>
      </c>
    </row>
    <row r="40" spans="1:12" ht="137.25" customHeight="1" x14ac:dyDescent="0.25">
      <c r="A40" s="34">
        <f t="shared" si="3"/>
        <v>39</v>
      </c>
      <c r="B40" s="93" t="s">
        <v>11</v>
      </c>
      <c r="C40" s="37" t="s">
        <v>84</v>
      </c>
      <c r="D40" s="50">
        <v>1</v>
      </c>
      <c r="E40" s="31"/>
      <c r="F40" s="50"/>
      <c r="G40" s="48"/>
      <c r="H40" s="55" t="b">
        <v>1</v>
      </c>
      <c r="I40" s="12">
        <v>3</v>
      </c>
      <c r="J40" s="27">
        <f t="shared" si="0"/>
        <v>3</v>
      </c>
      <c r="K40" s="28">
        <f t="shared" si="1"/>
        <v>-5</v>
      </c>
      <c r="L40" s="12">
        <f t="shared" si="2"/>
        <v>1</v>
      </c>
    </row>
    <row r="41" spans="1:12" ht="159" customHeight="1" x14ac:dyDescent="0.25">
      <c r="A41" s="34">
        <f t="shared" si="3"/>
        <v>40</v>
      </c>
      <c r="B41" s="94" t="s">
        <v>11</v>
      </c>
      <c r="C41" s="38" t="s">
        <v>89</v>
      </c>
      <c r="D41" s="50"/>
      <c r="E41" s="32"/>
      <c r="F41" s="50"/>
      <c r="G41" s="49"/>
      <c r="H41" s="56"/>
      <c r="I41" s="29">
        <v>5</v>
      </c>
      <c r="J41" s="27" t="str">
        <f t="shared" si="0"/>
        <v/>
      </c>
      <c r="K41" s="28" t="str">
        <f t="shared" si="1"/>
        <v/>
      </c>
      <c r="L41" s="12">
        <f t="shared" si="2"/>
        <v>0</v>
      </c>
    </row>
    <row r="42" spans="1:12" s="83" customFormat="1" ht="45.75" thickBot="1" x14ac:dyDescent="0.3">
      <c r="A42" s="72">
        <f t="shared" si="3"/>
        <v>41</v>
      </c>
      <c r="B42" s="95" t="s">
        <v>11</v>
      </c>
      <c r="C42" s="74" t="s">
        <v>62</v>
      </c>
      <c r="D42" s="75">
        <v>1</v>
      </c>
      <c r="E42" s="76"/>
      <c r="F42" s="75"/>
      <c r="G42" s="77"/>
      <c r="H42" s="78"/>
      <c r="I42" s="79">
        <v>2</v>
      </c>
      <c r="J42" s="80">
        <f t="shared" si="0"/>
        <v>2</v>
      </c>
      <c r="K42" s="81" t="str">
        <f t="shared" si="1"/>
        <v/>
      </c>
      <c r="L42" s="79">
        <f t="shared" si="2"/>
        <v>1</v>
      </c>
    </row>
    <row r="43" spans="1:12" ht="30.75" thickTop="1" x14ac:dyDescent="0.25">
      <c r="A43" s="71">
        <f t="shared" si="3"/>
        <v>42</v>
      </c>
      <c r="B43" s="90" t="s">
        <v>26</v>
      </c>
      <c r="C43" s="58" t="s">
        <v>25</v>
      </c>
      <c r="D43" s="50">
        <v>1</v>
      </c>
      <c r="E43" s="30"/>
      <c r="F43" s="50"/>
      <c r="G43" s="47"/>
      <c r="H43" s="54" t="b">
        <v>1</v>
      </c>
      <c r="I43" s="27">
        <v>2</v>
      </c>
      <c r="J43" s="27">
        <f t="shared" si="0"/>
        <v>2</v>
      </c>
      <c r="K43" s="28">
        <f t="shared" si="1"/>
        <v>-5</v>
      </c>
      <c r="L43" s="27">
        <f t="shared" si="2"/>
        <v>1</v>
      </c>
    </row>
    <row r="44" spans="1:12" ht="30" x14ac:dyDescent="0.25">
      <c r="A44" s="34">
        <f t="shared" si="3"/>
        <v>43</v>
      </c>
      <c r="B44" s="91" t="s">
        <v>26</v>
      </c>
      <c r="C44" s="37" t="s">
        <v>92</v>
      </c>
      <c r="D44" s="50">
        <v>1</v>
      </c>
      <c r="E44" s="31"/>
      <c r="F44" s="50"/>
      <c r="G44" s="48"/>
      <c r="H44" s="55" t="b">
        <v>1</v>
      </c>
      <c r="I44" s="12">
        <v>2</v>
      </c>
      <c r="J44" s="27">
        <f t="shared" si="0"/>
        <v>2</v>
      </c>
      <c r="K44" s="28">
        <f t="shared" si="1"/>
        <v>-5</v>
      </c>
      <c r="L44" s="12">
        <f t="shared" si="2"/>
        <v>1</v>
      </c>
    </row>
    <row r="45" spans="1:12" ht="75" x14ac:dyDescent="0.25">
      <c r="A45" s="34">
        <f t="shared" si="3"/>
        <v>44</v>
      </c>
      <c r="B45" s="91" t="s">
        <v>26</v>
      </c>
      <c r="C45" s="37" t="s">
        <v>103</v>
      </c>
      <c r="D45" s="50">
        <v>1</v>
      </c>
      <c r="E45" s="31"/>
      <c r="F45" s="50"/>
      <c r="G45" s="48"/>
      <c r="H45" s="55" t="b">
        <v>1</v>
      </c>
      <c r="I45" s="12">
        <v>2</v>
      </c>
      <c r="J45" s="27">
        <f t="shared" si="0"/>
        <v>2</v>
      </c>
      <c r="K45" s="28">
        <f t="shared" si="1"/>
        <v>-5</v>
      </c>
      <c r="L45" s="12">
        <f t="shared" si="2"/>
        <v>1</v>
      </c>
    </row>
    <row r="46" spans="1:12" s="11" customFormat="1" ht="35.25" customHeight="1" x14ac:dyDescent="0.25">
      <c r="A46" s="34">
        <f t="shared" si="3"/>
        <v>45</v>
      </c>
      <c r="B46" s="91" t="s">
        <v>26</v>
      </c>
      <c r="C46" s="37" t="s">
        <v>91</v>
      </c>
      <c r="D46" s="50">
        <v>1</v>
      </c>
      <c r="E46" s="31"/>
      <c r="F46" s="50"/>
      <c r="G46" s="60"/>
      <c r="H46" s="55" t="b">
        <v>1</v>
      </c>
      <c r="I46" s="12">
        <v>3</v>
      </c>
      <c r="J46" s="27">
        <f t="shared" si="0"/>
        <v>3</v>
      </c>
      <c r="K46" s="28">
        <f t="shared" si="1"/>
        <v>-5</v>
      </c>
      <c r="L46" s="12">
        <f t="shared" si="2"/>
        <v>1</v>
      </c>
    </row>
    <row r="47" spans="1:12" s="11" customFormat="1" ht="51" customHeight="1" x14ac:dyDescent="0.25">
      <c r="A47" s="34">
        <f t="shared" si="3"/>
        <v>46</v>
      </c>
      <c r="B47" s="91" t="s">
        <v>26</v>
      </c>
      <c r="C47" s="37" t="s">
        <v>90</v>
      </c>
      <c r="D47" s="50">
        <v>1</v>
      </c>
      <c r="E47" s="31" t="s">
        <v>110</v>
      </c>
      <c r="F47" s="50"/>
      <c r="G47" s="60"/>
      <c r="H47" s="55" t="b">
        <v>1</v>
      </c>
      <c r="I47" s="12">
        <v>1</v>
      </c>
      <c r="J47" s="27">
        <f t="shared" si="0"/>
        <v>1</v>
      </c>
      <c r="K47" s="28">
        <f t="shared" si="1"/>
        <v>-5</v>
      </c>
      <c r="L47" s="12">
        <f t="shared" si="2"/>
        <v>1</v>
      </c>
    </row>
    <row r="48" spans="1:12" s="11" customFormat="1" ht="101.25" customHeight="1" x14ac:dyDescent="0.25">
      <c r="A48" s="34">
        <f t="shared" si="3"/>
        <v>47</v>
      </c>
      <c r="B48" s="91" t="s">
        <v>26</v>
      </c>
      <c r="C48" s="37" t="s">
        <v>81</v>
      </c>
      <c r="D48" s="50">
        <v>1</v>
      </c>
      <c r="E48" s="31" t="s">
        <v>111</v>
      </c>
      <c r="F48" s="50"/>
      <c r="G48" s="60"/>
      <c r="H48" s="55" t="b">
        <v>1</v>
      </c>
      <c r="I48" s="12">
        <v>3</v>
      </c>
      <c r="J48" s="27">
        <f t="shared" si="0"/>
        <v>3</v>
      </c>
      <c r="K48" s="28">
        <f t="shared" si="1"/>
        <v>-5</v>
      </c>
      <c r="L48" s="12">
        <f t="shared" si="2"/>
        <v>1</v>
      </c>
    </row>
  </sheetData>
  <sheetProtection algorithmName="SHA-512" hashValue="NFGeAonkqAsS8Rw4VgtKMGRX/21iVNvgycveuOyDMhVMSAVcyM3sDEs4AwdoCL7er//mMCKNfjw+RuCIc6lhHA==" saltValue="oQtG/K2iAPJffpFsYCxxOw==" spinCount="100000" sheet="1" objects="1" scenarios="1"/>
  <conditionalFormatting sqref="C2:C48">
    <cfRule type="expression" dxfId="2" priority="6" stopIfTrue="1">
      <formula>H2=TRUE</formula>
    </cfRule>
  </conditionalFormatting>
  <conditionalFormatting sqref="D1:D1048576 F1:F1048576">
    <cfRule type="cellIs" dxfId="1" priority="11" stopIfTrue="1" operator="equal">
      <formula>1</formula>
    </cfRule>
  </conditionalFormatting>
  <conditionalFormatting sqref="D2:D48 F2:F48">
    <cfRule type="cellIs" dxfId="0" priority="1" stopIfTrue="1" operator="notEqual">
      <formula>1</formula>
    </cfRule>
  </conditionalFormatting>
  <dataValidations count="1">
    <dataValidation type="list" allowBlank="1" showInputMessage="1" showErrorMessage="1" sqref="D2:D48" xr:uid="{6D25CE28-A31B-4485-8EED-FD9A1F3200B2}">
      <formula1>"1,0"</formula1>
    </dataValidation>
  </dataValidations>
  <pageMargins left="0.7" right="0.7" top="0.75" bottom="0.75" header="0.3" footer="0.3"/>
  <pageSetup paperSize="9" orientation="portrait" horizontalDpi="4294967293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AA35B6-AD65-4088-A985-9959341357D7}">
  <sheetPr codeName="Munka7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40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">
        <v>16</v>
      </c>
      <c r="C3" s="3">
        <f>COUNTIFS(Irányelvek!B2:B48,"="&amp;B3,Irányelvek!D2:D48,1)</f>
        <v>8</v>
      </c>
      <c r="D3" s="3">
        <f t="shared" ref="D3:D7" si="0">E3-C3</f>
        <v>0</v>
      </c>
      <c r="E3" s="64">
        <v>8</v>
      </c>
      <c r="F3" s="9">
        <f>C3/E3</f>
        <v>1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COUNTIFS(Irányelvek!B3:B49,"="&amp;B4,Irányelvek!D3:D49,1)</f>
        <v>17</v>
      </c>
      <c r="D4" s="3">
        <f t="shared" si="0"/>
        <v>0</v>
      </c>
      <c r="E4" s="64">
        <v>17</v>
      </c>
      <c r="F4" s="9">
        <f t="shared" ref="F4:F8" si="1">C4/E4</f>
        <v>1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COUNTIFS(Irányelvek!B4:B50,"="&amp;B5,Irányelvek!D4:D50,1)</f>
        <v>9</v>
      </c>
      <c r="D5" s="3">
        <f t="shared" si="0"/>
        <v>0</v>
      </c>
      <c r="E5" s="64">
        <v>9</v>
      </c>
      <c r="F5" s="9">
        <f t="shared" si="1"/>
        <v>1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COUNTIFS(Irányelvek!B5:B51,"="&amp;B6,Irányelvek!D5:D51,1)</f>
        <v>6</v>
      </c>
      <c r="D6" s="3">
        <f t="shared" si="0"/>
        <v>1</v>
      </c>
      <c r="E6" s="64">
        <v>7</v>
      </c>
      <c r="F6" s="9">
        <f t="shared" si="1"/>
        <v>0.8571428571428571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26</v>
      </c>
      <c r="C7" s="3">
        <f>COUNTIFS(Irányelvek!B6:B52,"="&amp;B7,Irányelvek!D6:D52,1)</f>
        <v>6</v>
      </c>
      <c r="D7" s="3">
        <f t="shared" si="0"/>
        <v>0</v>
      </c>
      <c r="E7" s="64">
        <v>6</v>
      </c>
      <c r="F7" s="9">
        <f t="shared" si="1"/>
        <v>1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46</v>
      </c>
      <c r="D8" s="7">
        <f>SUM(D3:D7)</f>
        <v>1</v>
      </c>
      <c r="E8" s="7">
        <f>SUM(E3:E7)</f>
        <v>47</v>
      </c>
      <c r="F8" s="9">
        <f t="shared" si="1"/>
        <v>0.97872340425531912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CP55ilz+9l/6zz2tLUrgtDQLua22oEEPd/GanX9PfEBpicv6F5fMBkQjKMoKk4ej4kGYJcT+D94bHKGoTJ7hPA==" saltValue="IWLXWlRCmO+6vH6Bzj59xg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B8B864-1506-4CF9-B958-BB790343B9E4}">
  <sheetPr codeName="Munka5"/>
  <dimension ref="A1:AC48"/>
  <sheetViews>
    <sheetView workbookViewId="0">
      <selection activeCell="B1" sqref="B1:F1"/>
    </sheetView>
  </sheetViews>
  <sheetFormatPr defaultRowHeight="15" x14ac:dyDescent="0.25"/>
  <cols>
    <col min="2" max="2" width="19" customWidth="1"/>
    <col min="3" max="3" width="14.85546875" customWidth="1"/>
    <col min="4" max="4" width="13.42578125" customWidth="1"/>
    <col min="5" max="5" width="13.28515625" customWidth="1"/>
    <col min="6" max="6" width="12.5703125" customWidth="1"/>
  </cols>
  <sheetData>
    <row r="1" spans="1:29" ht="23.25" x14ac:dyDescent="0.35">
      <c r="A1" s="1"/>
      <c r="B1" s="126" t="s">
        <v>41</v>
      </c>
      <c r="C1" s="126"/>
      <c r="D1" s="127"/>
      <c r="E1" s="127"/>
      <c r="F1" s="127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</row>
    <row r="2" spans="1:29" ht="26.25" x14ac:dyDescent="0.25">
      <c r="A2" s="1"/>
      <c r="B2" s="3"/>
      <c r="C2" s="4" t="s">
        <v>3</v>
      </c>
      <c r="D2" s="4" t="s">
        <v>7</v>
      </c>
      <c r="E2" s="4" t="s">
        <v>5</v>
      </c>
      <c r="F2" s="4" t="s">
        <v>6</v>
      </c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</row>
    <row r="3" spans="1:29" ht="29.25" customHeight="1" x14ac:dyDescent="0.25">
      <c r="A3" s="1"/>
      <c r="B3" s="5" t="str">
        <f>Irányelvek!B2</f>
        <v>Kurzus követelmény</v>
      </c>
      <c r="C3" s="3">
        <f>COUNTIFS(Irányelvek!B2:B48,"="&amp;B3,Irányelvek!F2:F48,1)</f>
        <v>0</v>
      </c>
      <c r="D3" s="3">
        <f t="shared" ref="D3:D7" si="0">E3-C3</f>
        <v>8</v>
      </c>
      <c r="E3" s="8">
        <v>8</v>
      </c>
      <c r="F3" s="9">
        <f>C3/E3</f>
        <v>0</v>
      </c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  <c r="AB3" s="1"/>
      <c r="AC3" s="1"/>
    </row>
    <row r="4" spans="1:29" x14ac:dyDescent="0.25">
      <c r="A4" s="1"/>
      <c r="B4" s="5" t="s">
        <v>12</v>
      </c>
      <c r="C4" s="3">
        <f>COUNTIFS(Irányelvek!B3:B49,"="&amp;B4,Irányelvek!F3:F49,1)</f>
        <v>0</v>
      </c>
      <c r="D4" s="3">
        <f t="shared" si="0"/>
        <v>17</v>
      </c>
      <c r="E4" s="8">
        <v>17</v>
      </c>
      <c r="F4" s="9">
        <f t="shared" ref="F4:F8" si="1">C4/E4</f>
        <v>0</v>
      </c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  <c r="AB4" s="1"/>
      <c r="AC4" s="1"/>
    </row>
    <row r="5" spans="1:29" x14ac:dyDescent="0.25">
      <c r="A5" s="1"/>
      <c r="B5" s="5" t="s">
        <v>13</v>
      </c>
      <c r="C5" s="3">
        <f>COUNTIFS(Irányelvek!B4:B50,"="&amp;B5,Irányelvek!F4:F50,1)</f>
        <v>0</v>
      </c>
      <c r="D5" s="3">
        <f t="shared" si="0"/>
        <v>9</v>
      </c>
      <c r="E5" s="8">
        <v>9</v>
      </c>
      <c r="F5" s="9">
        <f t="shared" si="1"/>
        <v>0</v>
      </c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  <c r="AB5" s="1"/>
      <c r="AC5" s="1"/>
    </row>
    <row r="6" spans="1:29" x14ac:dyDescent="0.25">
      <c r="A6" s="1"/>
      <c r="B6" s="5" t="s">
        <v>11</v>
      </c>
      <c r="C6" s="3">
        <f>COUNTIFS(Irányelvek!B5:B51,"="&amp;B6,Irányelvek!F5:F51,1)</f>
        <v>0</v>
      </c>
      <c r="D6" s="3">
        <f t="shared" si="0"/>
        <v>7</v>
      </c>
      <c r="E6" s="8">
        <v>7</v>
      </c>
      <c r="F6" s="9">
        <f t="shared" si="1"/>
        <v>0</v>
      </c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  <c r="AB6" s="1"/>
      <c r="AC6" s="1"/>
    </row>
    <row r="7" spans="1:29" x14ac:dyDescent="0.25">
      <c r="A7" s="1"/>
      <c r="B7" s="5" t="s">
        <v>26</v>
      </c>
      <c r="C7" s="3">
        <f>COUNTIFS(Irányelvek!B6:B52,"="&amp;B7,Irányelvek!F6:F52,1)</f>
        <v>0</v>
      </c>
      <c r="D7" s="3">
        <f t="shared" si="0"/>
        <v>6</v>
      </c>
      <c r="E7" s="8">
        <v>6</v>
      </c>
      <c r="F7" s="9">
        <f t="shared" si="1"/>
        <v>0</v>
      </c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  <c r="AB7" s="1"/>
      <c r="AC7" s="1"/>
    </row>
    <row r="8" spans="1:29" x14ac:dyDescent="0.25">
      <c r="A8" s="1"/>
      <c r="B8" s="6" t="s">
        <v>4</v>
      </c>
      <c r="C8" s="7">
        <f>SUM(C3:C7)</f>
        <v>0</v>
      </c>
      <c r="D8" s="7">
        <f>SUM(D3:D7)</f>
        <v>47</v>
      </c>
      <c r="E8" s="7">
        <f>SUM(E3:E7)</f>
        <v>47</v>
      </c>
      <c r="F8" s="9">
        <f t="shared" si="1"/>
        <v>0</v>
      </c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  <c r="AB8" s="1"/>
      <c r="AC8" s="1"/>
    </row>
    <row r="9" spans="1:29" x14ac:dyDescent="0.25">
      <c r="A9" s="1"/>
      <c r="B9" s="2"/>
      <c r="C9" s="2"/>
      <c r="D9" s="2"/>
      <c r="E9" s="2"/>
      <c r="F9" s="2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  <c r="AB9" s="1"/>
      <c r="AC9" s="1"/>
    </row>
    <row r="10" spans="1:29" x14ac:dyDescent="0.25">
      <c r="A10" s="1"/>
      <c r="B10" s="2"/>
      <c r="C10" s="2"/>
      <c r="D10" s="2"/>
      <c r="E10" s="2"/>
      <c r="F10" s="2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  <c r="AB10" s="1"/>
      <c r="AC10" s="1"/>
    </row>
    <row r="11" spans="1:29" x14ac:dyDescent="0.25">
      <c r="A11" s="1"/>
      <c r="B11" s="2"/>
      <c r="C11" s="2"/>
      <c r="D11" s="2"/>
      <c r="E11" s="2"/>
      <c r="F11" s="2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  <c r="AB11" s="1"/>
      <c r="AC11" s="1"/>
    </row>
    <row r="12" spans="1:29" x14ac:dyDescent="0.25">
      <c r="A12" s="1"/>
      <c r="B12" s="2"/>
      <c r="C12" s="2"/>
      <c r="D12" s="2"/>
      <c r="E12" s="2"/>
      <c r="F12" s="2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  <c r="AB12" s="1"/>
      <c r="AC12" s="1"/>
    </row>
    <row r="13" spans="1:29" x14ac:dyDescent="0.25">
      <c r="A13" s="1"/>
      <c r="B13" s="2"/>
      <c r="C13" s="2"/>
      <c r="D13" s="2"/>
      <c r="E13" s="2"/>
      <c r="F13" s="2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  <c r="AB13" s="1"/>
      <c r="AC13" s="1"/>
    </row>
    <row r="14" spans="1:29" x14ac:dyDescent="0.25">
      <c r="A14" s="1"/>
      <c r="B14" s="2"/>
      <c r="C14" s="2"/>
      <c r="D14" s="2"/>
      <c r="E14" s="2"/>
      <c r="F14" s="2"/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  <c r="AB14" s="1"/>
      <c r="AC14" s="1"/>
    </row>
    <row r="15" spans="1:29" x14ac:dyDescent="0.25">
      <c r="A15" s="1"/>
      <c r="B15" s="2"/>
      <c r="C15" s="2"/>
      <c r="D15" s="2"/>
      <c r="E15" s="2"/>
      <c r="F15" s="2"/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  <c r="AB15" s="1"/>
      <c r="AC15" s="1"/>
    </row>
    <row r="16" spans="1:29" x14ac:dyDescent="0.25">
      <c r="A16" s="1"/>
      <c r="B16" s="2"/>
      <c r="C16" s="2"/>
      <c r="D16" s="2"/>
      <c r="E16" s="2"/>
      <c r="F16" s="2"/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</row>
    <row r="17" spans="1:29" x14ac:dyDescent="0.25">
      <c r="A17" s="1"/>
      <c r="B17" s="2"/>
      <c r="C17" s="2"/>
      <c r="D17" s="2"/>
      <c r="E17" s="2"/>
      <c r="F17" s="2"/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  <c r="AB17" s="1"/>
      <c r="AC17" s="1"/>
    </row>
    <row r="18" spans="1:29" x14ac:dyDescent="0.25">
      <c r="A18" s="1"/>
      <c r="B18" s="2"/>
      <c r="C18" s="2"/>
      <c r="D18" s="2"/>
      <c r="E18" s="2"/>
      <c r="F18" s="2"/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  <c r="AB18" s="1"/>
      <c r="AC18" s="1"/>
    </row>
    <row r="19" spans="1:29" x14ac:dyDescent="0.25">
      <c r="A19" s="1"/>
      <c r="B19" s="2"/>
      <c r="C19" s="2"/>
      <c r="D19" s="2"/>
      <c r="E19" s="2"/>
      <c r="F19" s="2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  <c r="AB19" s="1"/>
      <c r="AC19" s="1"/>
    </row>
    <row r="20" spans="1:29" x14ac:dyDescent="0.25">
      <c r="A20" s="1"/>
      <c r="B20" s="2"/>
      <c r="C20" s="2"/>
      <c r="D20" s="2"/>
      <c r="E20" s="2"/>
      <c r="F20" s="2"/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  <c r="AB20" s="1"/>
      <c r="AC20" s="1"/>
    </row>
    <row r="21" spans="1:29" x14ac:dyDescent="0.25">
      <c r="A21" s="1"/>
      <c r="B21" s="2"/>
      <c r="C21" s="2"/>
      <c r="D21" s="2"/>
      <c r="E21" s="2"/>
      <c r="F21" s="2"/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  <c r="AB21" s="1"/>
      <c r="AC21" s="1"/>
    </row>
    <row r="22" spans="1:29" x14ac:dyDescent="0.25">
      <c r="A22" s="1"/>
      <c r="B22" s="2"/>
      <c r="C22" s="2"/>
      <c r="D22" s="2"/>
      <c r="E22" s="2"/>
      <c r="F22" s="2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  <c r="AB22" s="1"/>
      <c r="AC22" s="1"/>
    </row>
    <row r="23" spans="1:29" x14ac:dyDescent="0.25">
      <c r="A23" s="1"/>
      <c r="B23" s="2"/>
      <c r="C23" s="2"/>
      <c r="D23" s="2"/>
      <c r="E23" s="2"/>
      <c r="F23" s="2"/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  <c r="AB23" s="1"/>
      <c r="AC23" s="1"/>
    </row>
    <row r="24" spans="1:29" x14ac:dyDescent="0.25">
      <c r="A24" s="1"/>
      <c r="B24" s="2"/>
      <c r="C24" s="2"/>
      <c r="D24" s="2"/>
      <c r="E24" s="2"/>
      <c r="F24" s="2"/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  <c r="AB24" s="1"/>
      <c r="AC24" s="1"/>
    </row>
    <row r="25" spans="1:29" x14ac:dyDescent="0.25">
      <c r="A25" s="1"/>
      <c r="B25" s="2"/>
      <c r="C25" s="2"/>
      <c r="D25" s="2"/>
      <c r="E25" s="2"/>
      <c r="F25" s="10" t="s">
        <v>8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  <c r="AB25" s="1"/>
      <c r="AC25" s="1"/>
    </row>
    <row r="26" spans="1:29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  <c r="AB26" s="1"/>
      <c r="AC26" s="1"/>
    </row>
    <row r="27" spans="1:29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  <c r="AB27" s="1"/>
      <c r="AC27" s="1"/>
    </row>
    <row r="28" spans="1:29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  <c r="AA28" s="1"/>
      <c r="AB28" s="1"/>
      <c r="AC28" s="1"/>
    </row>
    <row r="29" spans="1:29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</row>
    <row r="30" spans="1:29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</row>
    <row r="31" spans="1:29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  <c r="AB31" s="1"/>
      <c r="AC31" s="1"/>
    </row>
    <row r="32" spans="1:29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  <c r="AB32" s="1"/>
      <c r="AC32" s="1"/>
    </row>
    <row r="33" spans="1:29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  <c r="AB33" s="1"/>
      <c r="AC33" s="1"/>
    </row>
    <row r="34" spans="1:29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  <c r="AA34" s="1"/>
      <c r="AB34" s="1"/>
      <c r="AC34" s="1"/>
    </row>
    <row r="35" spans="1:29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  <c r="AB35" s="1"/>
      <c r="AC35" s="1"/>
    </row>
    <row r="36" spans="1:29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  <c r="AB36" s="1"/>
      <c r="AC36" s="1"/>
    </row>
    <row r="37" spans="1:29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  <c r="AA37" s="1"/>
      <c r="AB37" s="1"/>
      <c r="AC37" s="1"/>
    </row>
    <row r="38" spans="1:29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  <c r="AA38" s="1"/>
      <c r="AB38" s="1"/>
      <c r="AC38" s="1"/>
    </row>
    <row r="39" spans="1:29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  <c r="AA39" s="1"/>
      <c r="AB39" s="1"/>
      <c r="AC39" s="1"/>
    </row>
    <row r="40" spans="1:29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  <c r="AA40" s="1"/>
      <c r="AB40" s="1"/>
      <c r="AC40" s="1"/>
    </row>
    <row r="41" spans="1:29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  <c r="AB41" s="1"/>
      <c r="AC41" s="1"/>
    </row>
    <row r="42" spans="1:29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  <c r="AB42" s="1"/>
      <c r="AC42" s="1"/>
    </row>
    <row r="43" spans="1:29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</row>
    <row r="44" spans="1:29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</row>
    <row r="45" spans="1:29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</row>
    <row r="46" spans="1:29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</row>
    <row r="47" spans="1:29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</row>
    <row r="48" spans="1:29" x14ac:dyDescent="0.25">
      <c r="A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</row>
  </sheetData>
  <sheetProtection algorithmName="SHA-512" hashValue="I+7sN4HvMSTKgOtRefVfjk7ndfKD6AnUdXvpK9hFfpfERzuRboMbDlQbpFNsvhcwgvwt0VS08C0u2XiLY1nJpw==" saltValue="hctcm5Erf6D3ndSTOcr6Nw==" spinCount="100000" sheet="1" objects="1" scenarios="1"/>
  <mergeCells count="1">
    <mergeCell ref="B1:F1"/>
  </mergeCells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D9B84B-22C0-4822-8F64-548DFDA8DDBC}">
  <sheetPr codeName="Munka6"/>
  <dimension ref="A1:J19"/>
  <sheetViews>
    <sheetView workbookViewId="0">
      <selection activeCell="H10" sqref="H10"/>
    </sheetView>
  </sheetViews>
  <sheetFormatPr defaultRowHeight="15" x14ac:dyDescent="0.25"/>
  <cols>
    <col min="1" max="1" width="9.140625" style="21" customWidth="1"/>
    <col min="3" max="3" width="11.7109375" bestFit="1" customWidth="1"/>
    <col min="4" max="4" width="17.7109375" customWidth="1"/>
    <col min="7" max="7" width="16.42578125" bestFit="1" customWidth="1"/>
    <col min="8" max="8" width="13.7109375" customWidth="1"/>
    <col min="13" max="13" width="13.28515625" bestFit="1" customWidth="1"/>
  </cols>
  <sheetData>
    <row r="1" spans="2:10" x14ac:dyDescent="0.25">
      <c r="B1" s="22" t="s">
        <v>38</v>
      </c>
      <c r="C1" s="23"/>
      <c r="D1" s="23"/>
    </row>
    <row r="2" spans="2:10" x14ac:dyDescent="0.25">
      <c r="B2" s="12"/>
      <c r="C2" s="12">
        <f>Fedőlap!D11</f>
        <v>100</v>
      </c>
      <c r="D2" s="12"/>
    </row>
    <row r="3" spans="2:10" x14ac:dyDescent="0.25">
      <c r="B3" s="19">
        <v>0.49</v>
      </c>
      <c r="C3" s="20">
        <v>-100</v>
      </c>
      <c r="D3" s="12" t="s">
        <v>33</v>
      </c>
      <c r="H3">
        <v>56</v>
      </c>
      <c r="I3">
        <v>29</v>
      </c>
      <c r="J3">
        <f>(H3-I3)*16/56</f>
        <v>7.7142857142857144</v>
      </c>
    </row>
    <row r="4" spans="2:10" x14ac:dyDescent="0.25">
      <c r="B4" s="19">
        <v>0.62</v>
      </c>
      <c r="C4" s="20">
        <f>ROUNDDOWN($C$2*B3+1,0)</f>
        <v>50</v>
      </c>
      <c r="D4" s="12" t="s">
        <v>34</v>
      </c>
      <c r="H4">
        <f>H3/2</f>
        <v>28</v>
      </c>
    </row>
    <row r="5" spans="2:10" x14ac:dyDescent="0.25">
      <c r="B5" s="19">
        <v>0.75</v>
      </c>
      <c r="C5" s="20">
        <f>ROUNDDOWN($C$2*B4+1,0)</f>
        <v>63</v>
      </c>
      <c r="D5" s="12" t="s">
        <v>35</v>
      </c>
    </row>
    <row r="6" spans="2:10" x14ac:dyDescent="0.25">
      <c r="B6" s="19">
        <v>0.88</v>
      </c>
      <c r="C6" s="20">
        <f>ROUNDDOWN($C$2*B5+1,0)</f>
        <v>76</v>
      </c>
      <c r="D6" s="12" t="s">
        <v>36</v>
      </c>
    </row>
    <row r="7" spans="2:10" x14ac:dyDescent="0.25">
      <c r="B7" s="19">
        <v>1</v>
      </c>
      <c r="C7" s="20">
        <f>ROUNDDOWN($C$2*B6+1,0)</f>
        <v>89</v>
      </c>
      <c r="D7" s="12" t="s">
        <v>37</v>
      </c>
    </row>
    <row r="8" spans="2:10" x14ac:dyDescent="0.25">
      <c r="D8" s="16"/>
    </row>
    <row r="9" spans="2:10" x14ac:dyDescent="0.25">
      <c r="D9" t="b">
        <v>1</v>
      </c>
    </row>
    <row r="10" spans="2:10" x14ac:dyDescent="0.25">
      <c r="D10" t="b">
        <v>0</v>
      </c>
    </row>
    <row r="19" spans="2:2" x14ac:dyDescent="0.25">
      <c r="B19" s="11"/>
    </row>
  </sheetData>
  <sheetProtection algorithmName="SHA-512" hashValue="a7Eqtq3iOZ4hTj4nryPMNp87EM3FQtpjFkZ43D03OFnYPuywFJDLM4QCkvj9GszQsa35900O5ybtvg5psWqIuw==" saltValue="1vdN5pm7dl6FviOZ6vza4A==" spinCount="100000" sheet="1"/>
  <pageMargins left="0.7" right="0.7" top="0.75" bottom="0.75" header="0.3" footer="0.3"/>
  <pageSetup paperSize="9" orientation="portrait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Munkalapok</vt:lpstr>
      </vt:variant>
      <vt:variant>
        <vt:i4>5</vt:i4>
      </vt:variant>
      <vt:variant>
        <vt:lpstr>Névvel ellátott tartományok</vt:lpstr>
      </vt:variant>
      <vt:variant>
        <vt:i4>1</vt:i4>
      </vt:variant>
    </vt:vector>
  </HeadingPairs>
  <TitlesOfParts>
    <vt:vector size="6" baseType="lpstr">
      <vt:lpstr>Fedőlap</vt:lpstr>
      <vt:lpstr>Irányelvek</vt:lpstr>
      <vt:lpstr>Statisztika (hallgatói)</vt:lpstr>
      <vt:lpstr>Statisztika (tutori)</vt:lpstr>
      <vt:lpstr>Ponthatárok</vt:lpstr>
      <vt:lpstr>nem_modosithato2</vt:lpstr>
    </vt:vector>
  </TitlesOfParts>
  <Company>elte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ata</dc:creator>
  <cp:lastModifiedBy>Máté Pőcze</cp:lastModifiedBy>
  <dcterms:created xsi:type="dcterms:W3CDTF">2011-03-17T10:44:48Z</dcterms:created>
  <dcterms:modified xsi:type="dcterms:W3CDTF">2025-04-26T23:33:37Z</dcterms:modified>
</cp:coreProperties>
</file>