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SHATANIK\Desktop\UBS Classes\Excel data sheets\Mid Term Assignment\Main File\"/>
    </mc:Choice>
  </mc:AlternateContent>
  <xr:revisionPtr revIDLastSave="0" documentId="13_ncr:1_{CAB7DFB1-970D-463A-A6B7-DA44EB5BEB8E}" xr6:coauthVersionLast="47" xr6:coauthVersionMax="47" xr10:uidLastSave="{00000000-0000-0000-0000-000000000000}"/>
  <bookViews>
    <workbookView xWindow="-108" yWindow="-108" windowWidth="23256" windowHeight="12456" firstSheet="1" activeTab="6" xr2:uid="{75FBF11D-22E9-4961-8F55-6A50906EE1E5}"/>
  </bookViews>
  <sheets>
    <sheet name="WorldCupMatches" sheetId="1" r:id="rId1"/>
    <sheet name="Desc" sheetId="2" r:id="rId2"/>
    <sheet name="Q" sheetId="3" r:id="rId3"/>
    <sheet name="Pivot Table" sheetId="6" r:id="rId4"/>
    <sheet name="Chart &amp; Visualizations" sheetId="7" r:id="rId5"/>
    <sheet name="Descriptive Questions" sheetId="5" r:id="rId6"/>
    <sheet name="More Insights" sheetId="8" r:id="rId7"/>
  </sheets>
  <definedNames>
    <definedName name="_xlnm._FilterDatabase" localSheetId="0" hidden="1">WorldCupMatches!$A$1:$AB$837</definedName>
    <definedName name="_xlchart.v1.0" hidden="1">'More Insights'!$H$2:$H$837</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8" l="1"/>
  <c r="C19" i="8"/>
  <c r="B19" i="8"/>
  <c r="D14" i="3"/>
  <c r="B13" i="3"/>
  <c r="B8" i="3"/>
  <c r="D6" i="5"/>
  <c r="G6" i="5"/>
  <c r="D11" i="8"/>
  <c r="D6" i="8"/>
  <c r="D5" i="8"/>
  <c r="D4" i="8"/>
  <c r="D3" i="8"/>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S262" i="1" s="1"/>
  <c r="L263" i="1"/>
  <c r="L264" i="1"/>
  <c r="L265" i="1"/>
  <c r="L266" i="1"/>
  <c r="L267" i="1"/>
  <c r="L268" i="1"/>
  <c r="L269" i="1"/>
  <c r="L270" i="1"/>
  <c r="S270" i="1" s="1"/>
  <c r="L271" i="1"/>
  <c r="L272" i="1"/>
  <c r="L273" i="1"/>
  <c r="L274" i="1"/>
  <c r="L275" i="1"/>
  <c r="L276" i="1"/>
  <c r="L277" i="1"/>
  <c r="L278" i="1"/>
  <c r="S278" i="1" s="1"/>
  <c r="L279" i="1"/>
  <c r="L280" i="1"/>
  <c r="L281" i="1"/>
  <c r="L282" i="1"/>
  <c r="L283" i="1"/>
  <c r="L284" i="1"/>
  <c r="L285" i="1"/>
  <c r="L286" i="1"/>
  <c r="S286" i="1" s="1"/>
  <c r="L287" i="1"/>
  <c r="L288" i="1"/>
  <c r="L289" i="1"/>
  <c r="L290" i="1"/>
  <c r="L291" i="1"/>
  <c r="L292" i="1"/>
  <c r="L293" i="1"/>
  <c r="L294" i="1"/>
  <c r="S294" i="1" s="1"/>
  <c r="L295" i="1"/>
  <c r="L296" i="1"/>
  <c r="L297" i="1"/>
  <c r="L298" i="1"/>
  <c r="L299" i="1"/>
  <c r="L300" i="1"/>
  <c r="L301" i="1"/>
  <c r="L302" i="1"/>
  <c r="S302" i="1" s="1"/>
  <c r="L303" i="1"/>
  <c r="L304" i="1"/>
  <c r="L305" i="1"/>
  <c r="L306" i="1"/>
  <c r="L307" i="1"/>
  <c r="L308" i="1"/>
  <c r="L309" i="1"/>
  <c r="L310" i="1"/>
  <c r="S310" i="1" s="1"/>
  <c r="L311" i="1"/>
  <c r="L312" i="1"/>
  <c r="L313" i="1"/>
  <c r="L314" i="1"/>
  <c r="L315" i="1"/>
  <c r="L316" i="1"/>
  <c r="L317" i="1"/>
  <c r="L318" i="1"/>
  <c r="S318" i="1" s="1"/>
  <c r="L319" i="1"/>
  <c r="L320" i="1"/>
  <c r="L321" i="1"/>
  <c r="L322" i="1"/>
  <c r="L323" i="1"/>
  <c r="L324" i="1"/>
  <c r="L325" i="1"/>
  <c r="L326" i="1"/>
  <c r="S326" i="1" s="1"/>
  <c r="L327" i="1"/>
  <c r="L328" i="1"/>
  <c r="L329" i="1"/>
  <c r="L330" i="1"/>
  <c r="L331" i="1"/>
  <c r="L332" i="1"/>
  <c r="L333" i="1"/>
  <c r="L334" i="1"/>
  <c r="S334" i="1" s="1"/>
  <c r="L335" i="1"/>
  <c r="L336" i="1"/>
  <c r="L337" i="1"/>
  <c r="L338" i="1"/>
  <c r="L339" i="1"/>
  <c r="L340" i="1"/>
  <c r="L341" i="1"/>
  <c r="L342" i="1"/>
  <c r="S342" i="1" s="1"/>
  <c r="L343" i="1"/>
  <c r="L344" i="1"/>
  <c r="L345" i="1"/>
  <c r="L346" i="1"/>
  <c r="L347" i="1"/>
  <c r="L348" i="1"/>
  <c r="L349" i="1"/>
  <c r="L350" i="1"/>
  <c r="S350" i="1" s="1"/>
  <c r="L351" i="1"/>
  <c r="L352" i="1"/>
  <c r="L353" i="1"/>
  <c r="L354" i="1"/>
  <c r="L355" i="1"/>
  <c r="L356" i="1"/>
  <c r="L357" i="1"/>
  <c r="L358" i="1"/>
  <c r="S358" i="1" s="1"/>
  <c r="L359" i="1"/>
  <c r="L360" i="1"/>
  <c r="L361" i="1"/>
  <c r="L362" i="1"/>
  <c r="L363" i="1"/>
  <c r="L364" i="1"/>
  <c r="L365" i="1"/>
  <c r="L366" i="1"/>
  <c r="S366" i="1" s="1"/>
  <c r="L367" i="1"/>
  <c r="L368" i="1"/>
  <c r="L369" i="1"/>
  <c r="L370" i="1"/>
  <c r="L371" i="1"/>
  <c r="L372" i="1"/>
  <c r="L373" i="1"/>
  <c r="L374" i="1"/>
  <c r="S374" i="1" s="1"/>
  <c r="L375" i="1"/>
  <c r="L376" i="1"/>
  <c r="L377" i="1"/>
  <c r="L378" i="1"/>
  <c r="L379" i="1"/>
  <c r="L380" i="1"/>
  <c r="L381" i="1"/>
  <c r="L382" i="1"/>
  <c r="S382" i="1" s="1"/>
  <c r="L383" i="1"/>
  <c r="L384" i="1"/>
  <c r="L385" i="1"/>
  <c r="L386" i="1"/>
  <c r="L387" i="1"/>
  <c r="L388" i="1"/>
  <c r="L389" i="1"/>
  <c r="L390" i="1"/>
  <c r="S390" i="1" s="1"/>
  <c r="L391" i="1"/>
  <c r="L392" i="1"/>
  <c r="L393" i="1"/>
  <c r="L394" i="1"/>
  <c r="L395" i="1"/>
  <c r="L396" i="1"/>
  <c r="L397" i="1"/>
  <c r="L398" i="1"/>
  <c r="S398" i="1" s="1"/>
  <c r="L399" i="1"/>
  <c r="L400" i="1"/>
  <c r="L401" i="1"/>
  <c r="L402" i="1"/>
  <c r="L403" i="1"/>
  <c r="L404" i="1"/>
  <c r="L405" i="1"/>
  <c r="L406" i="1"/>
  <c r="S406" i="1" s="1"/>
  <c r="L407" i="1"/>
  <c r="L408" i="1"/>
  <c r="L409" i="1"/>
  <c r="L410" i="1"/>
  <c r="L411" i="1"/>
  <c r="L412" i="1"/>
  <c r="L413" i="1"/>
  <c r="L414" i="1"/>
  <c r="S414" i="1" s="1"/>
  <c r="L415" i="1"/>
  <c r="L416" i="1"/>
  <c r="L417" i="1"/>
  <c r="L418" i="1"/>
  <c r="L419" i="1"/>
  <c r="L420" i="1"/>
  <c r="L421" i="1"/>
  <c r="L422" i="1"/>
  <c r="S422" i="1" s="1"/>
  <c r="L423" i="1"/>
  <c r="L424" i="1"/>
  <c r="L425" i="1"/>
  <c r="L426" i="1"/>
  <c r="L427" i="1"/>
  <c r="L428" i="1"/>
  <c r="L429" i="1"/>
  <c r="L430" i="1"/>
  <c r="S430" i="1" s="1"/>
  <c r="L431" i="1"/>
  <c r="L432" i="1"/>
  <c r="L433" i="1"/>
  <c r="L434" i="1"/>
  <c r="L435" i="1"/>
  <c r="L436" i="1"/>
  <c r="L437" i="1"/>
  <c r="L438" i="1"/>
  <c r="S438" i="1" s="1"/>
  <c r="L439" i="1"/>
  <c r="L440" i="1"/>
  <c r="L441" i="1"/>
  <c r="L442" i="1"/>
  <c r="L443" i="1"/>
  <c r="L444" i="1"/>
  <c r="L445" i="1"/>
  <c r="L446" i="1"/>
  <c r="S446" i="1" s="1"/>
  <c r="L447" i="1"/>
  <c r="L448" i="1"/>
  <c r="L449" i="1"/>
  <c r="L450" i="1"/>
  <c r="L451" i="1"/>
  <c r="L452" i="1"/>
  <c r="L453" i="1"/>
  <c r="L454" i="1"/>
  <c r="S454" i="1" s="1"/>
  <c r="L455" i="1"/>
  <c r="L456" i="1"/>
  <c r="L457" i="1"/>
  <c r="L458" i="1"/>
  <c r="L459" i="1"/>
  <c r="L460" i="1"/>
  <c r="L461" i="1"/>
  <c r="L462" i="1"/>
  <c r="S462" i="1" s="1"/>
  <c r="L463" i="1"/>
  <c r="L464" i="1"/>
  <c r="L465" i="1"/>
  <c r="L466" i="1"/>
  <c r="L467" i="1"/>
  <c r="L468" i="1"/>
  <c r="L469" i="1"/>
  <c r="L470" i="1"/>
  <c r="S470" i="1" s="1"/>
  <c r="L471" i="1"/>
  <c r="L472" i="1"/>
  <c r="L473" i="1"/>
  <c r="L474" i="1"/>
  <c r="L475" i="1"/>
  <c r="L476" i="1"/>
  <c r="L477" i="1"/>
  <c r="L478" i="1"/>
  <c r="S478" i="1" s="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2" i="1"/>
  <c r="C14" i="3" s="1"/>
  <c r="I19" i="5"/>
  <c r="S349" i="1" l="1"/>
  <c r="S341" i="1"/>
  <c r="S333" i="1"/>
  <c r="S325" i="1"/>
  <c r="S317" i="1"/>
  <c r="S309" i="1"/>
  <c r="S301" i="1"/>
  <c r="S293" i="1"/>
  <c r="S285" i="1"/>
  <c r="S277" i="1"/>
  <c r="S269" i="1"/>
  <c r="S261" i="1"/>
  <c r="S253" i="1"/>
  <c r="S245" i="1"/>
  <c r="S237" i="1"/>
  <c r="S229" i="1"/>
  <c r="S221" i="1"/>
  <c r="S213" i="1"/>
  <c r="S205" i="1"/>
  <c r="S197" i="1"/>
  <c r="S189" i="1"/>
  <c r="S181" i="1"/>
  <c r="S173" i="1"/>
  <c r="S165" i="1"/>
  <c r="S157" i="1"/>
  <c r="S149" i="1"/>
  <c r="S141" i="1"/>
  <c r="S133" i="1"/>
  <c r="S125" i="1"/>
  <c r="S117" i="1"/>
  <c r="S109" i="1"/>
  <c r="S101" i="1"/>
  <c r="S93" i="1"/>
  <c r="S85" i="1"/>
  <c r="S77" i="1"/>
  <c r="S69" i="1"/>
  <c r="S61" i="1"/>
  <c r="S53" i="1"/>
  <c r="S45" i="1"/>
  <c r="S37" i="1"/>
  <c r="S29" i="1"/>
  <c r="S21" i="1"/>
  <c r="S13" i="1"/>
  <c r="S5" i="1"/>
  <c r="S569" i="1"/>
  <c r="S505" i="1"/>
  <c r="S441" i="1"/>
  <c r="S377" i="1"/>
  <c r="S313" i="1"/>
  <c r="S249" i="1"/>
  <c r="S185" i="1"/>
  <c r="S121" i="1"/>
  <c r="S57" i="1"/>
  <c r="T820" i="1"/>
  <c r="T788" i="1"/>
  <c r="T756" i="1"/>
  <c r="T732" i="1"/>
  <c r="T724" i="1"/>
  <c r="T700" i="1"/>
  <c r="S340" i="1"/>
  <c r="S308" i="1"/>
  <c r="S292" i="1"/>
  <c r="S276" i="1"/>
  <c r="S252" i="1"/>
  <c r="S228" i="1"/>
  <c r="S204" i="1"/>
  <c r="S196" i="1"/>
  <c r="S172" i="1"/>
  <c r="S148" i="1"/>
  <c r="S124" i="1"/>
  <c r="S100" i="1"/>
  <c r="S76" i="1"/>
  <c r="S60" i="1"/>
  <c r="S44" i="1"/>
  <c r="S20" i="1"/>
  <c r="S171" i="1"/>
  <c r="S155" i="1"/>
  <c r="S147" i="1"/>
  <c r="S139" i="1"/>
  <c r="S131" i="1"/>
  <c r="S123" i="1"/>
  <c r="S115" i="1"/>
  <c r="S107" i="1"/>
  <c r="S99" i="1"/>
  <c r="S91" i="1"/>
  <c r="S83" i="1"/>
  <c r="S67" i="1"/>
  <c r="S51" i="1"/>
  <c r="S43" i="1"/>
  <c r="S35" i="1"/>
  <c r="S27" i="1"/>
  <c r="S19" i="1"/>
  <c r="S11" i="1"/>
  <c r="S3" i="1"/>
  <c r="T836" i="1"/>
  <c r="T812" i="1"/>
  <c r="T796" i="1"/>
  <c r="T772" i="1"/>
  <c r="T748" i="1"/>
  <c r="T716" i="1"/>
  <c r="T692" i="1"/>
  <c r="S348" i="1"/>
  <c r="S316" i="1"/>
  <c r="S284" i="1"/>
  <c r="S260" i="1"/>
  <c r="S236" i="1"/>
  <c r="S212" i="1"/>
  <c r="S180" i="1"/>
  <c r="S156" i="1"/>
  <c r="S132" i="1"/>
  <c r="S108" i="1"/>
  <c r="S84" i="1"/>
  <c r="S52" i="1"/>
  <c r="S36" i="1"/>
  <c r="S12" i="1"/>
  <c r="S59" i="1"/>
  <c r="T828" i="1"/>
  <c r="T804" i="1"/>
  <c r="T780" i="1"/>
  <c r="T764" i="1"/>
  <c r="T740" i="1"/>
  <c r="T708" i="1"/>
  <c r="T684" i="1"/>
  <c r="S356" i="1"/>
  <c r="S332" i="1"/>
  <c r="S300" i="1"/>
  <c r="S268" i="1"/>
  <c r="S244" i="1"/>
  <c r="S220" i="1"/>
  <c r="S188" i="1"/>
  <c r="S164" i="1"/>
  <c r="S140" i="1"/>
  <c r="S116" i="1"/>
  <c r="S92" i="1"/>
  <c r="S68" i="1"/>
  <c r="S28" i="1"/>
  <c r="S4" i="1"/>
  <c r="S75" i="1"/>
  <c r="T665" i="1"/>
  <c r="S657" i="1"/>
  <c r="S649" i="1"/>
  <c r="T641" i="1"/>
  <c r="S633" i="1"/>
  <c r="T625" i="1"/>
  <c r="T617" i="1"/>
  <c r="T609" i="1"/>
  <c r="S601" i="1"/>
  <c r="S593" i="1"/>
  <c r="T585" i="1"/>
  <c r="T577" i="1"/>
  <c r="S561" i="1"/>
  <c r="T553" i="1"/>
  <c r="T545" i="1"/>
  <c r="S537" i="1"/>
  <c r="S529" i="1"/>
  <c r="T521" i="1"/>
  <c r="T513" i="1"/>
  <c r="T497" i="1"/>
  <c r="T489" i="1"/>
  <c r="T481" i="1"/>
  <c r="S473" i="1"/>
  <c r="S465" i="1"/>
  <c r="T457" i="1"/>
  <c r="T449" i="1"/>
  <c r="S433" i="1"/>
  <c r="T425" i="1"/>
  <c r="T417" i="1"/>
  <c r="S409" i="1"/>
  <c r="S401" i="1"/>
  <c r="T393" i="1"/>
  <c r="T385" i="1"/>
  <c r="T369" i="1"/>
  <c r="T361" i="1"/>
  <c r="T353" i="1"/>
  <c r="S345" i="1"/>
  <c r="T337" i="1"/>
  <c r="T329" i="1"/>
  <c r="T321" i="1"/>
  <c r="S305" i="1"/>
  <c r="T297" i="1"/>
  <c r="T289" i="1"/>
  <c r="S281" i="1"/>
  <c r="S273" i="1"/>
  <c r="T265" i="1"/>
  <c r="T257" i="1"/>
  <c r="T241" i="1"/>
  <c r="T233" i="1"/>
  <c r="T225" i="1"/>
  <c r="S217" i="1"/>
  <c r="T209" i="1"/>
  <c r="T201" i="1"/>
  <c r="T193" i="1"/>
  <c r="S177" i="1"/>
  <c r="T169" i="1"/>
  <c r="T161" i="1"/>
  <c r="S153" i="1"/>
  <c r="S145" i="1"/>
  <c r="T137" i="1"/>
  <c r="T129" i="1"/>
  <c r="T113" i="1"/>
  <c r="T105" i="1"/>
  <c r="T97" i="1"/>
  <c r="S89" i="1"/>
  <c r="T81" i="1"/>
  <c r="T73" i="1"/>
  <c r="T65" i="1"/>
  <c r="S49" i="1"/>
  <c r="T41" i="1"/>
  <c r="T33" i="1"/>
  <c r="S25" i="1"/>
  <c r="S17" i="1"/>
  <c r="T9" i="1"/>
  <c r="S671" i="1"/>
  <c r="S663" i="1"/>
  <c r="S655" i="1"/>
  <c r="S647" i="1"/>
  <c r="S639" i="1"/>
  <c r="S631" i="1"/>
  <c r="S623" i="1"/>
  <c r="S615" i="1"/>
  <c r="S607" i="1"/>
  <c r="S599" i="1"/>
  <c r="S591" i="1"/>
  <c r="S583" i="1"/>
  <c r="S575" i="1"/>
  <c r="S567" i="1"/>
  <c r="S559" i="1"/>
  <c r="S551" i="1"/>
  <c r="S543" i="1"/>
  <c r="S535" i="1"/>
  <c r="S527" i="1"/>
  <c r="S519" i="1"/>
  <c r="S511" i="1"/>
  <c r="S503" i="1"/>
  <c r="S495" i="1"/>
  <c r="S487" i="1"/>
  <c r="S479" i="1"/>
  <c r="S471" i="1"/>
  <c r="S463" i="1"/>
  <c r="S455" i="1"/>
  <c r="S447" i="1"/>
  <c r="S439" i="1"/>
  <c r="S254" i="1"/>
  <c r="S246" i="1"/>
  <c r="S238" i="1"/>
  <c r="S230" i="1"/>
  <c r="S222" i="1"/>
  <c r="S214" i="1"/>
  <c r="S206" i="1"/>
  <c r="S198" i="1"/>
  <c r="S190" i="1"/>
  <c r="S182" i="1"/>
  <c r="S174" i="1"/>
  <c r="S166" i="1"/>
  <c r="S158" i="1"/>
  <c r="S150" i="1"/>
  <c r="S142" i="1"/>
  <c r="S134" i="1"/>
  <c r="S126" i="1"/>
  <c r="S118" i="1"/>
  <c r="S110" i="1"/>
  <c r="S102" i="1"/>
  <c r="S94" i="1"/>
  <c r="S86" i="1"/>
  <c r="S78" i="1"/>
  <c r="S70" i="1"/>
  <c r="S62" i="1"/>
  <c r="S54" i="1"/>
  <c r="S46" i="1"/>
  <c r="S38" i="1"/>
  <c r="S30" i="1"/>
  <c r="S22" i="1"/>
  <c r="S14" i="1"/>
  <c r="S6" i="1"/>
  <c r="S658" i="1"/>
  <c r="S626" i="1"/>
  <c r="T822" i="1"/>
  <c r="S822" i="1"/>
  <c r="T734" i="1"/>
  <c r="S734" i="1"/>
  <c r="T606" i="1"/>
  <c r="S606" i="1"/>
  <c r="T542" i="1"/>
  <c r="S542" i="1"/>
  <c r="T660" i="1"/>
  <c r="S660" i="1"/>
  <c r="T620" i="1"/>
  <c r="S620" i="1"/>
  <c r="T548" i="1"/>
  <c r="S548" i="1"/>
  <c r="T420" i="1"/>
  <c r="S420" i="1"/>
  <c r="T835" i="1"/>
  <c r="S835" i="1"/>
  <c r="T803" i="1"/>
  <c r="S803" i="1"/>
  <c r="T787" i="1"/>
  <c r="S787" i="1"/>
  <c r="T763" i="1"/>
  <c r="S763" i="1"/>
  <c r="T739" i="1"/>
  <c r="S739" i="1"/>
  <c r="T723" i="1"/>
  <c r="S723" i="1"/>
  <c r="T707" i="1"/>
  <c r="S707" i="1"/>
  <c r="T691" i="1"/>
  <c r="S691" i="1"/>
  <c r="T683" i="1"/>
  <c r="S683" i="1"/>
  <c r="T667" i="1"/>
  <c r="S667" i="1"/>
  <c r="T651" i="1"/>
  <c r="S651" i="1"/>
  <c r="T635" i="1"/>
  <c r="S635" i="1"/>
  <c r="T619" i="1"/>
  <c r="S619" i="1"/>
  <c r="T603" i="1"/>
  <c r="S603" i="1"/>
  <c r="T587" i="1"/>
  <c r="S587" i="1"/>
  <c r="T571" i="1"/>
  <c r="S571" i="1"/>
  <c r="T555" i="1"/>
  <c r="S555" i="1"/>
  <c r="T539" i="1"/>
  <c r="S539" i="1"/>
  <c r="T523" i="1"/>
  <c r="S523" i="1"/>
  <c r="T507" i="1"/>
  <c r="S507" i="1"/>
  <c r="T491" i="1"/>
  <c r="S491" i="1"/>
  <c r="T475" i="1"/>
  <c r="S475" i="1"/>
  <c r="T459" i="1"/>
  <c r="S459" i="1"/>
  <c r="T443" i="1"/>
  <c r="S443" i="1"/>
  <c r="T427" i="1"/>
  <c r="S427" i="1"/>
  <c r="T411" i="1"/>
  <c r="S411" i="1"/>
  <c r="T395" i="1"/>
  <c r="S395" i="1"/>
  <c r="T379" i="1"/>
  <c r="S379" i="1"/>
  <c r="T363" i="1"/>
  <c r="S363" i="1"/>
  <c r="T347" i="1"/>
  <c r="S347" i="1"/>
  <c r="T323" i="1"/>
  <c r="S323" i="1"/>
  <c r="T307" i="1"/>
  <c r="S307" i="1"/>
  <c r="T275" i="1"/>
  <c r="S275" i="1"/>
  <c r="S834" i="1"/>
  <c r="S826" i="1"/>
  <c r="S818" i="1"/>
  <c r="S810" i="1"/>
  <c r="S802" i="1"/>
  <c r="S794" i="1"/>
  <c r="S786" i="1"/>
  <c r="S778" i="1"/>
  <c r="S770" i="1"/>
  <c r="S762" i="1"/>
  <c r="S754" i="1"/>
  <c r="S746" i="1"/>
  <c r="S738" i="1"/>
  <c r="S730" i="1"/>
  <c r="S722" i="1"/>
  <c r="S714" i="1"/>
  <c r="S706" i="1"/>
  <c r="S698" i="1"/>
  <c r="S690" i="1"/>
  <c r="S682" i="1"/>
  <c r="S650" i="1"/>
  <c r="S780" i="1"/>
  <c r="S716" i="1"/>
  <c r="T830" i="1"/>
  <c r="S830" i="1"/>
  <c r="T790" i="1"/>
  <c r="S790" i="1"/>
  <c r="T742" i="1"/>
  <c r="S742" i="1"/>
  <c r="T694" i="1"/>
  <c r="S694" i="1"/>
  <c r="T654" i="1"/>
  <c r="S654" i="1"/>
  <c r="T622" i="1"/>
  <c r="S622" i="1"/>
  <c r="T582" i="1"/>
  <c r="S582" i="1"/>
  <c r="T550" i="1"/>
  <c r="S550" i="1"/>
  <c r="T518" i="1"/>
  <c r="S518" i="1"/>
  <c r="T612" i="1"/>
  <c r="S612" i="1"/>
  <c r="T588" i="1"/>
  <c r="S588" i="1"/>
  <c r="T564" i="1"/>
  <c r="S564" i="1"/>
  <c r="T532" i="1"/>
  <c r="S532" i="1"/>
  <c r="T444" i="1"/>
  <c r="S444" i="1"/>
  <c r="T819" i="1"/>
  <c r="S819" i="1"/>
  <c r="T755" i="1"/>
  <c r="S755" i="1"/>
  <c r="T825" i="1"/>
  <c r="S825" i="1"/>
  <c r="T809" i="1"/>
  <c r="S809" i="1"/>
  <c r="T793" i="1"/>
  <c r="S793" i="1"/>
  <c r="T777" i="1"/>
  <c r="S777" i="1"/>
  <c r="T761" i="1"/>
  <c r="S761" i="1"/>
  <c r="T745" i="1"/>
  <c r="S745" i="1"/>
  <c r="T729" i="1"/>
  <c r="S729" i="1"/>
  <c r="T713" i="1"/>
  <c r="S713" i="1"/>
  <c r="T697" i="1"/>
  <c r="S697" i="1"/>
  <c r="T681" i="1"/>
  <c r="S681" i="1"/>
  <c r="S836" i="1"/>
  <c r="S772" i="1"/>
  <c r="S708" i="1"/>
  <c r="S832" i="1"/>
  <c r="S824" i="1"/>
  <c r="S816" i="1"/>
  <c r="S808" i="1"/>
  <c r="S800" i="1"/>
  <c r="S792" i="1"/>
  <c r="S784" i="1"/>
  <c r="S776" i="1"/>
  <c r="S768" i="1"/>
  <c r="S760" i="1"/>
  <c r="S752" i="1"/>
  <c r="S744" i="1"/>
  <c r="S736" i="1"/>
  <c r="S728" i="1"/>
  <c r="S720" i="1"/>
  <c r="S712" i="1"/>
  <c r="S704" i="1"/>
  <c r="S696" i="1"/>
  <c r="S688" i="1"/>
  <c r="S828" i="1"/>
  <c r="S764" i="1"/>
  <c r="S700" i="1"/>
  <c r="T2" i="1"/>
  <c r="S2" i="1"/>
  <c r="T798" i="1"/>
  <c r="S798" i="1"/>
  <c r="T750" i="1"/>
  <c r="S750" i="1"/>
  <c r="T702" i="1"/>
  <c r="S702" i="1"/>
  <c r="T638" i="1"/>
  <c r="S638" i="1"/>
  <c r="T574" i="1"/>
  <c r="S574" i="1"/>
  <c r="T486" i="1"/>
  <c r="S486" i="1"/>
  <c r="T676" i="1"/>
  <c r="S676" i="1"/>
  <c r="T636" i="1"/>
  <c r="S636" i="1"/>
  <c r="T580" i="1"/>
  <c r="S580" i="1"/>
  <c r="T436" i="1"/>
  <c r="S436" i="1"/>
  <c r="T827" i="1"/>
  <c r="S827" i="1"/>
  <c r="T771" i="1"/>
  <c r="S771" i="1"/>
  <c r="T833" i="1"/>
  <c r="S833" i="1"/>
  <c r="T817" i="1"/>
  <c r="S817" i="1"/>
  <c r="T801" i="1"/>
  <c r="S801" i="1"/>
  <c r="T785" i="1"/>
  <c r="S785" i="1"/>
  <c r="T769" i="1"/>
  <c r="S769" i="1"/>
  <c r="T753" i="1"/>
  <c r="S753" i="1"/>
  <c r="T737" i="1"/>
  <c r="S737" i="1"/>
  <c r="T721" i="1"/>
  <c r="S721" i="1"/>
  <c r="T705" i="1"/>
  <c r="S705" i="1"/>
  <c r="T689" i="1"/>
  <c r="S689" i="1"/>
  <c r="T673" i="1"/>
  <c r="S673" i="1"/>
  <c r="T831" i="1"/>
  <c r="S831" i="1"/>
  <c r="T823" i="1"/>
  <c r="S823" i="1"/>
  <c r="T815" i="1"/>
  <c r="S815" i="1"/>
  <c r="T807" i="1"/>
  <c r="S807" i="1"/>
  <c r="T799" i="1"/>
  <c r="S799" i="1"/>
  <c r="T791" i="1"/>
  <c r="S791" i="1"/>
  <c r="T783" i="1"/>
  <c r="S783" i="1"/>
  <c r="T775" i="1"/>
  <c r="S775" i="1"/>
  <c r="T767" i="1"/>
  <c r="S767" i="1"/>
  <c r="T759" i="1"/>
  <c r="S759" i="1"/>
  <c r="T751" i="1"/>
  <c r="S751" i="1"/>
  <c r="T743" i="1"/>
  <c r="S743" i="1"/>
  <c r="T735" i="1"/>
  <c r="S735" i="1"/>
  <c r="T727" i="1"/>
  <c r="S727" i="1"/>
  <c r="T719" i="1"/>
  <c r="S719" i="1"/>
  <c r="T711" i="1"/>
  <c r="S711" i="1"/>
  <c r="T703" i="1"/>
  <c r="S703" i="1"/>
  <c r="T695" i="1"/>
  <c r="S695" i="1"/>
  <c r="T687" i="1"/>
  <c r="S687" i="1"/>
  <c r="T679" i="1"/>
  <c r="S679" i="1"/>
  <c r="S820" i="1"/>
  <c r="S756" i="1"/>
  <c r="S692" i="1"/>
  <c r="T758" i="1"/>
  <c r="S758" i="1"/>
  <c r="T710" i="1"/>
  <c r="S710" i="1"/>
  <c r="T662" i="1"/>
  <c r="S662" i="1"/>
  <c r="T598" i="1"/>
  <c r="S598" i="1"/>
  <c r="S812" i="1"/>
  <c r="S748" i="1"/>
  <c r="S684" i="1"/>
  <c r="T782" i="1"/>
  <c r="S782" i="1"/>
  <c r="T686" i="1"/>
  <c r="S686" i="1"/>
  <c r="T590" i="1"/>
  <c r="S590" i="1"/>
  <c r="T837" i="1"/>
  <c r="S837" i="1"/>
  <c r="T829" i="1"/>
  <c r="S829" i="1"/>
  <c r="T821" i="1"/>
  <c r="S821" i="1"/>
  <c r="T813" i="1"/>
  <c r="S813" i="1"/>
  <c r="T805" i="1"/>
  <c r="S805" i="1"/>
  <c r="T797" i="1"/>
  <c r="S797" i="1"/>
  <c r="T789" i="1"/>
  <c r="S789" i="1"/>
  <c r="T781" i="1"/>
  <c r="S781" i="1"/>
  <c r="T773" i="1"/>
  <c r="S773" i="1"/>
  <c r="T765" i="1"/>
  <c r="S765" i="1"/>
  <c r="T757" i="1"/>
  <c r="S757" i="1"/>
  <c r="T749" i="1"/>
  <c r="S749" i="1"/>
  <c r="T741" i="1"/>
  <c r="S741" i="1"/>
  <c r="T733" i="1"/>
  <c r="S733" i="1"/>
  <c r="T725" i="1"/>
  <c r="S725" i="1"/>
  <c r="T717" i="1"/>
  <c r="S717" i="1"/>
  <c r="T709" i="1"/>
  <c r="S709" i="1"/>
  <c r="T701" i="1"/>
  <c r="S701" i="1"/>
  <c r="T693" i="1"/>
  <c r="S693" i="1"/>
  <c r="T685" i="1"/>
  <c r="S685" i="1"/>
  <c r="T677" i="1"/>
  <c r="S677" i="1"/>
  <c r="T669" i="1"/>
  <c r="S669" i="1"/>
  <c r="T661" i="1"/>
  <c r="S661" i="1"/>
  <c r="T653" i="1"/>
  <c r="S653" i="1"/>
  <c r="T645" i="1"/>
  <c r="S645" i="1"/>
  <c r="T637" i="1"/>
  <c r="S637" i="1"/>
  <c r="T629" i="1"/>
  <c r="S629" i="1"/>
  <c r="T621" i="1"/>
  <c r="S621" i="1"/>
  <c r="T613" i="1"/>
  <c r="S613" i="1"/>
  <c r="T605" i="1"/>
  <c r="S605" i="1"/>
  <c r="T597" i="1"/>
  <c r="S597" i="1"/>
  <c r="T589" i="1"/>
  <c r="S589" i="1"/>
  <c r="T581" i="1"/>
  <c r="S581" i="1"/>
  <c r="T573" i="1"/>
  <c r="S573" i="1"/>
  <c r="T565" i="1"/>
  <c r="S565" i="1"/>
  <c r="T557" i="1"/>
  <c r="S557" i="1"/>
  <c r="T549" i="1"/>
  <c r="S549" i="1"/>
  <c r="T541" i="1"/>
  <c r="S541" i="1"/>
  <c r="T533" i="1"/>
  <c r="S533" i="1"/>
  <c r="T525" i="1"/>
  <c r="S525" i="1"/>
  <c r="T517" i="1"/>
  <c r="S517" i="1"/>
  <c r="T509" i="1"/>
  <c r="S509" i="1"/>
  <c r="T501" i="1"/>
  <c r="S501" i="1"/>
  <c r="T493" i="1"/>
  <c r="S493" i="1"/>
  <c r="T485" i="1"/>
  <c r="S485" i="1"/>
  <c r="T477" i="1"/>
  <c r="S477" i="1"/>
  <c r="T469" i="1"/>
  <c r="S469" i="1"/>
  <c r="T461" i="1"/>
  <c r="S461" i="1"/>
  <c r="T453" i="1"/>
  <c r="S453" i="1"/>
  <c r="T445" i="1"/>
  <c r="S445" i="1"/>
  <c r="T437" i="1"/>
  <c r="S437" i="1"/>
  <c r="T429" i="1"/>
  <c r="S429" i="1"/>
  <c r="T421" i="1"/>
  <c r="S421" i="1"/>
  <c r="T413" i="1"/>
  <c r="S413" i="1"/>
  <c r="T405" i="1"/>
  <c r="S405" i="1"/>
  <c r="T397" i="1"/>
  <c r="S397" i="1"/>
  <c r="T389" i="1"/>
  <c r="S389" i="1"/>
  <c r="T381" i="1"/>
  <c r="S381" i="1"/>
  <c r="T373" i="1"/>
  <c r="S373" i="1"/>
  <c r="T365" i="1"/>
  <c r="S365" i="1"/>
  <c r="T357" i="1"/>
  <c r="S357" i="1"/>
  <c r="S804" i="1"/>
  <c r="S740" i="1"/>
  <c r="T814" i="1"/>
  <c r="S814" i="1"/>
  <c r="T774" i="1"/>
  <c r="S774" i="1"/>
  <c r="T726" i="1"/>
  <c r="S726" i="1"/>
  <c r="T670" i="1"/>
  <c r="S670" i="1"/>
  <c r="T630" i="1"/>
  <c r="S630" i="1"/>
  <c r="T558" i="1"/>
  <c r="S558" i="1"/>
  <c r="T534" i="1"/>
  <c r="S534" i="1"/>
  <c r="T510" i="1"/>
  <c r="S510" i="1"/>
  <c r="T502" i="1"/>
  <c r="S502" i="1"/>
  <c r="T652" i="1"/>
  <c r="S652" i="1"/>
  <c r="T644" i="1"/>
  <c r="S644" i="1"/>
  <c r="T604" i="1"/>
  <c r="S604" i="1"/>
  <c r="T596" i="1"/>
  <c r="S596" i="1"/>
  <c r="T572" i="1"/>
  <c r="S572" i="1"/>
  <c r="T540" i="1"/>
  <c r="S540" i="1"/>
  <c r="T524" i="1"/>
  <c r="S524" i="1"/>
  <c r="T516" i="1"/>
  <c r="S516" i="1"/>
  <c r="T508" i="1"/>
  <c r="S508" i="1"/>
  <c r="T500" i="1"/>
  <c r="S500" i="1"/>
  <c r="T492" i="1"/>
  <c r="S492" i="1"/>
  <c r="T484" i="1"/>
  <c r="S484" i="1"/>
  <c r="T476" i="1"/>
  <c r="S476" i="1"/>
  <c r="T468" i="1"/>
  <c r="S468" i="1"/>
  <c r="T460" i="1"/>
  <c r="S460" i="1"/>
  <c r="T452" i="1"/>
  <c r="S452" i="1"/>
  <c r="T428" i="1"/>
  <c r="S428" i="1"/>
  <c r="T404" i="1"/>
  <c r="S404" i="1"/>
  <c r="T396" i="1"/>
  <c r="S396" i="1"/>
  <c r="T388" i="1"/>
  <c r="S388" i="1"/>
  <c r="T380" i="1"/>
  <c r="S380" i="1"/>
  <c r="T372" i="1"/>
  <c r="S372" i="1"/>
  <c r="T364" i="1"/>
  <c r="S364" i="1"/>
  <c r="T324" i="1"/>
  <c r="S324" i="1"/>
  <c r="S796" i="1"/>
  <c r="S732" i="1"/>
  <c r="T806" i="1"/>
  <c r="S806" i="1"/>
  <c r="T766" i="1"/>
  <c r="S766" i="1"/>
  <c r="T718" i="1"/>
  <c r="S718" i="1"/>
  <c r="T678" i="1"/>
  <c r="S678" i="1"/>
  <c r="T646" i="1"/>
  <c r="S646" i="1"/>
  <c r="T614" i="1"/>
  <c r="S614" i="1"/>
  <c r="T566" i="1"/>
  <c r="S566" i="1"/>
  <c r="T526" i="1"/>
  <c r="S526" i="1"/>
  <c r="T494" i="1"/>
  <c r="S494" i="1"/>
  <c r="T668" i="1"/>
  <c r="S668" i="1"/>
  <c r="T628" i="1"/>
  <c r="S628" i="1"/>
  <c r="T556" i="1"/>
  <c r="S556" i="1"/>
  <c r="T412" i="1"/>
  <c r="S412" i="1"/>
  <c r="T811" i="1"/>
  <c r="S811" i="1"/>
  <c r="T795" i="1"/>
  <c r="S795" i="1"/>
  <c r="T779" i="1"/>
  <c r="S779" i="1"/>
  <c r="T747" i="1"/>
  <c r="S747" i="1"/>
  <c r="T731" i="1"/>
  <c r="S731" i="1"/>
  <c r="T715" i="1"/>
  <c r="S715" i="1"/>
  <c r="T699" i="1"/>
  <c r="S699" i="1"/>
  <c r="T675" i="1"/>
  <c r="S675" i="1"/>
  <c r="T659" i="1"/>
  <c r="S659" i="1"/>
  <c r="T643" i="1"/>
  <c r="S643" i="1"/>
  <c r="T627" i="1"/>
  <c r="S627" i="1"/>
  <c r="T611" i="1"/>
  <c r="S611" i="1"/>
  <c r="T595" i="1"/>
  <c r="S595" i="1"/>
  <c r="T579" i="1"/>
  <c r="S579" i="1"/>
  <c r="T563" i="1"/>
  <c r="S563" i="1"/>
  <c r="T547" i="1"/>
  <c r="S547" i="1"/>
  <c r="T531" i="1"/>
  <c r="S531" i="1"/>
  <c r="T515" i="1"/>
  <c r="S515" i="1"/>
  <c r="T499" i="1"/>
  <c r="S499" i="1"/>
  <c r="T483" i="1"/>
  <c r="S483" i="1"/>
  <c r="T467" i="1"/>
  <c r="S467" i="1"/>
  <c r="T451" i="1"/>
  <c r="S451" i="1"/>
  <c r="T435" i="1"/>
  <c r="S435" i="1"/>
  <c r="T419" i="1"/>
  <c r="S419" i="1"/>
  <c r="T403" i="1"/>
  <c r="S403" i="1"/>
  <c r="T387" i="1"/>
  <c r="S387" i="1"/>
  <c r="T371" i="1"/>
  <c r="S371" i="1"/>
  <c r="T355" i="1"/>
  <c r="S355" i="1"/>
  <c r="T339" i="1"/>
  <c r="S339" i="1"/>
  <c r="T331" i="1"/>
  <c r="S331" i="1"/>
  <c r="T315" i="1"/>
  <c r="S315" i="1"/>
  <c r="T299" i="1"/>
  <c r="S299" i="1"/>
  <c r="T291" i="1"/>
  <c r="S291" i="1"/>
  <c r="T283" i="1"/>
  <c r="S283" i="1"/>
  <c r="T267" i="1"/>
  <c r="S267" i="1"/>
  <c r="T259" i="1"/>
  <c r="S259" i="1"/>
  <c r="T251" i="1"/>
  <c r="S251" i="1"/>
  <c r="T243" i="1"/>
  <c r="S243" i="1"/>
  <c r="T235" i="1"/>
  <c r="S235" i="1"/>
  <c r="T227" i="1"/>
  <c r="S227" i="1"/>
  <c r="T219" i="1"/>
  <c r="S219" i="1"/>
  <c r="T211" i="1"/>
  <c r="S211" i="1"/>
  <c r="T203" i="1"/>
  <c r="S203" i="1"/>
  <c r="T195" i="1"/>
  <c r="S195" i="1"/>
  <c r="T187" i="1"/>
  <c r="S187" i="1"/>
  <c r="T179" i="1"/>
  <c r="S179" i="1"/>
  <c r="T163" i="1"/>
  <c r="S163" i="1"/>
  <c r="S788" i="1"/>
  <c r="S724" i="1"/>
  <c r="S431" i="1"/>
  <c r="S423" i="1"/>
  <c r="S415" i="1"/>
  <c r="S407" i="1"/>
  <c r="S399" i="1"/>
  <c r="S391" i="1"/>
  <c r="S383" i="1"/>
  <c r="S375" i="1"/>
  <c r="S367" i="1"/>
  <c r="S359" i="1"/>
  <c r="S351" i="1"/>
  <c r="S343" i="1"/>
  <c r="S335" i="1"/>
  <c r="S327" i="1"/>
  <c r="S319" i="1"/>
  <c r="S311" i="1"/>
  <c r="S303" i="1"/>
  <c r="S295" i="1"/>
  <c r="S287" i="1"/>
  <c r="S279" i="1"/>
  <c r="S271" i="1"/>
  <c r="S263" i="1"/>
  <c r="S255" i="1"/>
  <c r="S247" i="1"/>
  <c r="S239" i="1"/>
  <c r="S231" i="1"/>
  <c r="S223" i="1"/>
  <c r="S215" i="1"/>
  <c r="S207" i="1"/>
  <c r="S199" i="1"/>
  <c r="S191" i="1"/>
  <c r="S183" i="1"/>
  <c r="S175" i="1"/>
  <c r="S167" i="1"/>
  <c r="S159" i="1"/>
  <c r="S151" i="1"/>
  <c r="S143" i="1"/>
  <c r="S135" i="1"/>
  <c r="S127" i="1"/>
  <c r="S119" i="1"/>
  <c r="S111" i="1"/>
  <c r="S103" i="1"/>
  <c r="S95" i="1"/>
  <c r="S87" i="1"/>
  <c r="S79" i="1"/>
  <c r="S71" i="1"/>
  <c r="S63" i="1"/>
  <c r="S55" i="1"/>
  <c r="S47" i="1"/>
  <c r="S39" i="1"/>
  <c r="S31" i="1"/>
  <c r="S23" i="1"/>
  <c r="S15" i="1"/>
  <c r="S7" i="1"/>
  <c r="S665" i="1"/>
  <c r="S577" i="1"/>
  <c r="S513" i="1"/>
  <c r="S449" i="1"/>
  <c r="S385" i="1"/>
  <c r="S321" i="1"/>
  <c r="S257" i="1"/>
  <c r="S193" i="1"/>
  <c r="S129" i="1"/>
  <c r="S65" i="1"/>
  <c r="S625" i="1"/>
  <c r="S497" i="1"/>
  <c r="S369" i="1"/>
  <c r="S241" i="1"/>
  <c r="S113" i="1"/>
  <c r="S617" i="1"/>
  <c r="S553" i="1"/>
  <c r="S489" i="1"/>
  <c r="S425" i="1"/>
  <c r="S361" i="1"/>
  <c r="S297" i="1"/>
  <c r="S233" i="1"/>
  <c r="S169" i="1"/>
  <c r="S105" i="1"/>
  <c r="S41" i="1"/>
  <c r="S609" i="1"/>
  <c r="S545" i="1"/>
  <c r="S481" i="1"/>
  <c r="S417" i="1"/>
  <c r="S353" i="1"/>
  <c r="S289" i="1"/>
  <c r="S225" i="1"/>
  <c r="S161" i="1"/>
  <c r="S97" i="1"/>
  <c r="S33" i="1"/>
  <c r="T834" i="1"/>
  <c r="T826" i="1"/>
  <c r="T818" i="1"/>
  <c r="T810" i="1"/>
  <c r="T802" i="1"/>
  <c r="T794" i="1"/>
  <c r="T786" i="1"/>
  <c r="T778" i="1"/>
  <c r="T770" i="1"/>
  <c r="T762" i="1"/>
  <c r="T754" i="1"/>
  <c r="T746" i="1"/>
  <c r="T738" i="1"/>
  <c r="T730" i="1"/>
  <c r="T722" i="1"/>
  <c r="T714" i="1"/>
  <c r="T706" i="1"/>
  <c r="T698" i="1"/>
  <c r="T690" i="1"/>
  <c r="T682" i="1"/>
  <c r="T674" i="1"/>
  <c r="T666" i="1"/>
  <c r="T658" i="1"/>
  <c r="T650" i="1"/>
  <c r="T642" i="1"/>
  <c r="T634" i="1"/>
  <c r="T626" i="1"/>
  <c r="T618" i="1"/>
  <c r="S618" i="1"/>
  <c r="T610" i="1"/>
  <c r="S610" i="1"/>
  <c r="T602" i="1"/>
  <c r="S602" i="1"/>
  <c r="T594" i="1"/>
  <c r="S594" i="1"/>
  <c r="T586" i="1"/>
  <c r="S586" i="1"/>
  <c r="T578" i="1"/>
  <c r="S578" i="1"/>
  <c r="T570" i="1"/>
  <c r="S570" i="1"/>
  <c r="T562" i="1"/>
  <c r="S562" i="1"/>
  <c r="T554" i="1"/>
  <c r="S554" i="1"/>
  <c r="T546" i="1"/>
  <c r="S546" i="1"/>
  <c r="T538" i="1"/>
  <c r="S538" i="1"/>
  <c r="T530" i="1"/>
  <c r="S530" i="1"/>
  <c r="T522" i="1"/>
  <c r="S522" i="1"/>
  <c r="T514" i="1"/>
  <c r="S514" i="1"/>
  <c r="T506" i="1"/>
  <c r="S506" i="1"/>
  <c r="T498" i="1"/>
  <c r="S498" i="1"/>
  <c r="T490" i="1"/>
  <c r="S490" i="1"/>
  <c r="T482" i="1"/>
  <c r="S482" i="1"/>
  <c r="T474" i="1"/>
  <c r="S474" i="1"/>
  <c r="T466" i="1"/>
  <c r="S466" i="1"/>
  <c r="T458" i="1"/>
  <c r="S458" i="1"/>
  <c r="T450" i="1"/>
  <c r="S450" i="1"/>
  <c r="T442" i="1"/>
  <c r="S442" i="1"/>
  <c r="T434" i="1"/>
  <c r="S434" i="1"/>
  <c r="T426" i="1"/>
  <c r="S426" i="1"/>
  <c r="T418" i="1"/>
  <c r="S418" i="1"/>
  <c r="T410" i="1"/>
  <c r="S410" i="1"/>
  <c r="T402" i="1"/>
  <c r="S402" i="1"/>
  <c r="T394" i="1"/>
  <c r="S394" i="1"/>
  <c r="T386" i="1"/>
  <c r="S386" i="1"/>
  <c r="T378" i="1"/>
  <c r="S378" i="1"/>
  <c r="T370" i="1"/>
  <c r="S370" i="1"/>
  <c r="T362" i="1"/>
  <c r="S362" i="1"/>
  <c r="T354" i="1"/>
  <c r="S354" i="1"/>
  <c r="T346" i="1"/>
  <c r="S346" i="1"/>
  <c r="T338" i="1"/>
  <c r="S338" i="1"/>
  <c r="T330" i="1"/>
  <c r="S330" i="1"/>
  <c r="T322" i="1"/>
  <c r="S322" i="1"/>
  <c r="T314" i="1"/>
  <c r="S314" i="1"/>
  <c r="T306" i="1"/>
  <c r="S306" i="1"/>
  <c r="T298" i="1"/>
  <c r="S298" i="1"/>
  <c r="T290" i="1"/>
  <c r="S290" i="1"/>
  <c r="T282" i="1"/>
  <c r="S282" i="1"/>
  <c r="T274" i="1"/>
  <c r="S274" i="1"/>
  <c r="T266" i="1"/>
  <c r="S266" i="1"/>
  <c r="T258" i="1"/>
  <c r="S258" i="1"/>
  <c r="T250" i="1"/>
  <c r="S250" i="1"/>
  <c r="T242" i="1"/>
  <c r="S242" i="1"/>
  <c r="T234" i="1"/>
  <c r="S234" i="1"/>
  <c r="T226" i="1"/>
  <c r="S226" i="1"/>
  <c r="T218" i="1"/>
  <c r="S218" i="1"/>
  <c r="T210" i="1"/>
  <c r="S210" i="1"/>
  <c r="T202" i="1"/>
  <c r="S202" i="1"/>
  <c r="T194" i="1"/>
  <c r="S194" i="1"/>
  <c r="T186" i="1"/>
  <c r="S186" i="1"/>
  <c r="T178" i="1"/>
  <c r="S178" i="1"/>
  <c r="T170" i="1"/>
  <c r="S170" i="1"/>
  <c r="T162" i="1"/>
  <c r="S162" i="1"/>
  <c r="T154" i="1"/>
  <c r="S154" i="1"/>
  <c r="T146" i="1"/>
  <c r="S146" i="1"/>
  <c r="T138" i="1"/>
  <c r="S138" i="1"/>
  <c r="T130" i="1"/>
  <c r="S130" i="1"/>
  <c r="T122" i="1"/>
  <c r="S122" i="1"/>
  <c r="T114" i="1"/>
  <c r="S114" i="1"/>
  <c r="T106" i="1"/>
  <c r="S106" i="1"/>
  <c r="T98" i="1"/>
  <c r="S98" i="1"/>
  <c r="T90" i="1"/>
  <c r="S90" i="1"/>
  <c r="T82" i="1"/>
  <c r="S82" i="1"/>
  <c r="T74" i="1"/>
  <c r="S74" i="1"/>
  <c r="T66" i="1"/>
  <c r="S66" i="1"/>
  <c r="T58" i="1"/>
  <c r="S58" i="1"/>
  <c r="T50" i="1"/>
  <c r="S50" i="1"/>
  <c r="T42" i="1"/>
  <c r="S42" i="1"/>
  <c r="T34" i="1"/>
  <c r="S34" i="1"/>
  <c r="T26" i="1"/>
  <c r="S26" i="1"/>
  <c r="T18" i="1"/>
  <c r="S18" i="1"/>
  <c r="T10" i="1"/>
  <c r="S10" i="1"/>
  <c r="S674" i="1"/>
  <c r="S642" i="1"/>
  <c r="S641" i="1"/>
  <c r="S337" i="1"/>
  <c r="S209" i="1"/>
  <c r="S81" i="1"/>
  <c r="S680" i="1"/>
  <c r="S672" i="1"/>
  <c r="S664" i="1"/>
  <c r="S656" i="1"/>
  <c r="S648" i="1"/>
  <c r="S640" i="1"/>
  <c r="S632" i="1"/>
  <c r="S624" i="1"/>
  <c r="S616" i="1"/>
  <c r="S608" i="1"/>
  <c r="S600" i="1"/>
  <c r="S592" i="1"/>
  <c r="S584" i="1"/>
  <c r="S576" i="1"/>
  <c r="S568" i="1"/>
  <c r="S560" i="1"/>
  <c r="S552" i="1"/>
  <c r="S544" i="1"/>
  <c r="S536" i="1"/>
  <c r="S528" i="1"/>
  <c r="S520" i="1"/>
  <c r="S512" i="1"/>
  <c r="S504" i="1"/>
  <c r="S496" i="1"/>
  <c r="S488" i="1"/>
  <c r="S480" i="1"/>
  <c r="S472" i="1"/>
  <c r="S464" i="1"/>
  <c r="S456" i="1"/>
  <c r="S448" i="1"/>
  <c r="S440" i="1"/>
  <c r="S432" i="1"/>
  <c r="S424" i="1"/>
  <c r="S416" i="1"/>
  <c r="S408" i="1"/>
  <c r="S400" i="1"/>
  <c r="S392" i="1"/>
  <c r="S384" i="1"/>
  <c r="S376" i="1"/>
  <c r="S368" i="1"/>
  <c r="S360" i="1"/>
  <c r="S352" i="1"/>
  <c r="S344" i="1"/>
  <c r="S336" i="1"/>
  <c r="S328" i="1"/>
  <c r="S320" i="1"/>
  <c r="S312" i="1"/>
  <c r="S304" i="1"/>
  <c r="S296" i="1"/>
  <c r="S288" i="1"/>
  <c r="S280" i="1"/>
  <c r="S272" i="1"/>
  <c r="S264" i="1"/>
  <c r="S256" i="1"/>
  <c r="S248" i="1"/>
  <c r="S240" i="1"/>
  <c r="S232" i="1"/>
  <c r="S224" i="1"/>
  <c r="S216" i="1"/>
  <c r="S208" i="1"/>
  <c r="S200" i="1"/>
  <c r="S192" i="1"/>
  <c r="S184" i="1"/>
  <c r="S176" i="1"/>
  <c r="S168" i="1"/>
  <c r="S160" i="1"/>
  <c r="S152" i="1"/>
  <c r="S144" i="1"/>
  <c r="S136" i="1"/>
  <c r="S128" i="1"/>
  <c r="S120" i="1"/>
  <c r="S112" i="1"/>
  <c r="S104" i="1"/>
  <c r="S96" i="1"/>
  <c r="S88" i="1"/>
  <c r="S80" i="1"/>
  <c r="S72" i="1"/>
  <c r="S64" i="1"/>
  <c r="S56" i="1"/>
  <c r="S48" i="1"/>
  <c r="S40" i="1"/>
  <c r="S32" i="1"/>
  <c r="S24" i="1"/>
  <c r="S16" i="1"/>
  <c r="S8" i="1"/>
  <c r="S666" i="1"/>
  <c r="S634" i="1"/>
  <c r="S585" i="1"/>
  <c r="S521" i="1"/>
  <c r="S457" i="1"/>
  <c r="S393" i="1"/>
  <c r="S329" i="1"/>
  <c r="S265" i="1"/>
  <c r="S201" i="1"/>
  <c r="S137" i="1"/>
  <c r="S73" i="1"/>
  <c r="S9" i="1"/>
  <c r="T832" i="1"/>
  <c r="T824" i="1"/>
  <c r="T816" i="1"/>
  <c r="T808" i="1"/>
  <c r="T800" i="1"/>
  <c r="T792" i="1"/>
  <c r="T784" i="1"/>
  <c r="T776" i="1"/>
  <c r="T768" i="1"/>
  <c r="T760" i="1"/>
  <c r="T752" i="1"/>
  <c r="T744" i="1"/>
  <c r="T736" i="1"/>
  <c r="T728" i="1"/>
  <c r="T720" i="1"/>
  <c r="T712" i="1"/>
  <c r="T704" i="1"/>
  <c r="T696" i="1"/>
  <c r="T688" i="1"/>
  <c r="T680" i="1"/>
  <c r="T672" i="1"/>
  <c r="T664" i="1"/>
  <c r="T656" i="1"/>
  <c r="T648" i="1"/>
  <c r="T640" i="1"/>
  <c r="T632" i="1"/>
  <c r="T624" i="1"/>
  <c r="T616" i="1"/>
  <c r="T608" i="1"/>
  <c r="T600" i="1"/>
  <c r="T592" i="1"/>
  <c r="T584" i="1"/>
  <c r="T576" i="1"/>
  <c r="T671" i="1"/>
  <c r="T663" i="1"/>
  <c r="T655" i="1"/>
  <c r="T647" i="1"/>
  <c r="T639" i="1"/>
  <c r="T631" i="1"/>
  <c r="T623" i="1"/>
  <c r="T615" i="1"/>
  <c r="T607" i="1"/>
  <c r="T599" i="1"/>
  <c r="T591" i="1"/>
  <c r="T583" i="1"/>
  <c r="T575" i="1"/>
  <c r="T568" i="1"/>
  <c r="T560" i="1"/>
  <c r="T552" i="1"/>
  <c r="T544" i="1"/>
  <c r="T536" i="1"/>
  <c r="T528" i="1"/>
  <c r="T520" i="1"/>
  <c r="T512" i="1"/>
  <c r="T504" i="1"/>
  <c r="T496" i="1"/>
  <c r="T488" i="1"/>
  <c r="T480" i="1"/>
  <c r="T472" i="1"/>
  <c r="T464" i="1"/>
  <c r="T456" i="1"/>
  <c r="T448" i="1"/>
  <c r="T440" i="1"/>
  <c r="T432" i="1"/>
  <c r="T424" i="1"/>
  <c r="T416" i="1"/>
  <c r="T408" i="1"/>
  <c r="T400" i="1"/>
  <c r="T392" i="1"/>
  <c r="T384" i="1"/>
  <c r="T376" i="1"/>
  <c r="T368" i="1"/>
  <c r="T360" i="1"/>
  <c r="T352" i="1"/>
  <c r="T344" i="1"/>
  <c r="T336" i="1"/>
  <c r="T328" i="1"/>
  <c r="T320" i="1"/>
  <c r="T312" i="1"/>
  <c r="T304" i="1"/>
  <c r="T296" i="1"/>
  <c r="T288" i="1"/>
  <c r="T280" i="1"/>
  <c r="T272" i="1"/>
  <c r="T264" i="1"/>
  <c r="T256" i="1"/>
  <c r="T248" i="1"/>
  <c r="T240" i="1"/>
  <c r="T232" i="1"/>
  <c r="T224" i="1"/>
  <c r="T216" i="1"/>
  <c r="T208" i="1"/>
  <c r="T200" i="1"/>
  <c r="T192" i="1"/>
  <c r="T184" i="1"/>
  <c r="T176" i="1"/>
  <c r="T168" i="1"/>
  <c r="T160" i="1"/>
  <c r="T152" i="1"/>
  <c r="T144" i="1"/>
  <c r="T136" i="1"/>
  <c r="T128" i="1"/>
  <c r="T120" i="1"/>
  <c r="T112" i="1"/>
  <c r="T104" i="1"/>
  <c r="T96" i="1"/>
  <c r="T88" i="1"/>
  <c r="T80" i="1"/>
  <c r="T72" i="1"/>
  <c r="T64" i="1"/>
  <c r="T56" i="1"/>
  <c r="T48" i="1"/>
  <c r="T40" i="1"/>
  <c r="T32" i="1"/>
  <c r="T24" i="1"/>
  <c r="T16" i="1"/>
  <c r="T8" i="1"/>
  <c r="T567" i="1"/>
  <c r="T559" i="1"/>
  <c r="T551" i="1"/>
  <c r="T543" i="1"/>
  <c r="T535" i="1"/>
  <c r="T527" i="1"/>
  <c r="T519" i="1"/>
  <c r="T511" i="1"/>
  <c r="T503" i="1"/>
  <c r="T495" i="1"/>
  <c r="T487" i="1"/>
  <c r="T479" i="1"/>
  <c r="T471" i="1"/>
  <c r="T463" i="1"/>
  <c r="T455" i="1"/>
  <c r="T447" i="1"/>
  <c r="T439" i="1"/>
  <c r="T431" i="1"/>
  <c r="T423" i="1"/>
  <c r="T415" i="1"/>
  <c r="T407" i="1"/>
  <c r="T399" i="1"/>
  <c r="T391" i="1"/>
  <c r="T383" i="1"/>
  <c r="T375" i="1"/>
  <c r="T367" i="1"/>
  <c r="T359" i="1"/>
  <c r="T351" i="1"/>
  <c r="T343" i="1"/>
  <c r="T335" i="1"/>
  <c r="T327" i="1"/>
  <c r="T319" i="1"/>
  <c r="T311" i="1"/>
  <c r="T303" i="1"/>
  <c r="T295" i="1"/>
  <c r="T287" i="1"/>
  <c r="T279" i="1"/>
  <c r="T271" i="1"/>
  <c r="T263" i="1"/>
  <c r="T255" i="1"/>
  <c r="T247" i="1"/>
  <c r="T239" i="1"/>
  <c r="T231" i="1"/>
  <c r="T223" i="1"/>
  <c r="T215" i="1"/>
  <c r="T207" i="1"/>
  <c r="T199" i="1"/>
  <c r="T191" i="1"/>
  <c r="T183" i="1"/>
  <c r="T175" i="1"/>
  <c r="T167" i="1"/>
  <c r="T159" i="1"/>
  <c r="T151" i="1"/>
  <c r="T143" i="1"/>
  <c r="T135" i="1"/>
  <c r="T127" i="1"/>
  <c r="T119" i="1"/>
  <c r="T111" i="1"/>
  <c r="T103" i="1"/>
  <c r="T95" i="1"/>
  <c r="T87" i="1"/>
  <c r="T79" i="1"/>
  <c r="T71" i="1"/>
  <c r="T63" i="1"/>
  <c r="T55" i="1"/>
  <c r="T47" i="1"/>
  <c r="T39" i="1"/>
  <c r="T31" i="1"/>
  <c r="T23" i="1"/>
  <c r="T15" i="1"/>
  <c r="T7" i="1"/>
  <c r="T478" i="1"/>
  <c r="T470" i="1"/>
  <c r="T462" i="1"/>
  <c r="T454" i="1"/>
  <c r="T446" i="1"/>
  <c r="T438" i="1"/>
  <c r="T430" i="1"/>
  <c r="T422" i="1"/>
  <c r="T414" i="1"/>
  <c r="T406" i="1"/>
  <c r="T398" i="1"/>
  <c r="T390" i="1"/>
  <c r="T382" i="1"/>
  <c r="T374" i="1"/>
  <c r="T366" i="1"/>
  <c r="T358" i="1"/>
  <c r="T350" i="1"/>
  <c r="T342" i="1"/>
  <c r="T334" i="1"/>
  <c r="T326" i="1"/>
  <c r="T318" i="1"/>
  <c r="T310" i="1"/>
  <c r="T302" i="1"/>
  <c r="T294" i="1"/>
  <c r="T286" i="1"/>
  <c r="T278" i="1"/>
  <c r="T270" i="1"/>
  <c r="T262" i="1"/>
  <c r="T254" i="1"/>
  <c r="T246" i="1"/>
  <c r="T238" i="1"/>
  <c r="T230" i="1"/>
  <c r="T222" i="1"/>
  <c r="T214" i="1"/>
  <c r="T206" i="1"/>
  <c r="T198" i="1"/>
  <c r="T190" i="1"/>
  <c r="T182" i="1"/>
  <c r="T174" i="1"/>
  <c r="T166" i="1"/>
  <c r="T158" i="1"/>
  <c r="T150" i="1"/>
  <c r="T142" i="1"/>
  <c r="T134" i="1"/>
  <c r="T126" i="1"/>
  <c r="T118" i="1"/>
  <c r="T110" i="1"/>
  <c r="T102" i="1"/>
  <c r="T94" i="1"/>
  <c r="T86" i="1"/>
  <c r="T78" i="1"/>
  <c r="T70" i="1"/>
  <c r="T62" i="1"/>
  <c r="T54" i="1"/>
  <c r="T46" i="1"/>
  <c r="T38" i="1"/>
  <c r="T30" i="1"/>
  <c r="T22" i="1"/>
  <c r="T14" i="1"/>
  <c r="T6" i="1"/>
  <c r="T349" i="1"/>
  <c r="T341" i="1"/>
  <c r="T333" i="1"/>
  <c r="T325" i="1"/>
  <c r="T317" i="1"/>
  <c r="T309" i="1"/>
  <c r="T301" i="1"/>
  <c r="T293" i="1"/>
  <c r="T285" i="1"/>
  <c r="T277" i="1"/>
  <c r="T269" i="1"/>
  <c r="T261" i="1"/>
  <c r="T253" i="1"/>
  <c r="T245" i="1"/>
  <c r="T237" i="1"/>
  <c r="T229" i="1"/>
  <c r="T221" i="1"/>
  <c r="T213" i="1"/>
  <c r="T205" i="1"/>
  <c r="T197" i="1"/>
  <c r="T189" i="1"/>
  <c r="T181" i="1"/>
  <c r="T173" i="1"/>
  <c r="T165" i="1"/>
  <c r="T157" i="1"/>
  <c r="T149" i="1"/>
  <c r="T141" i="1"/>
  <c r="T133" i="1"/>
  <c r="T125" i="1"/>
  <c r="T117" i="1"/>
  <c r="T109" i="1"/>
  <c r="T101" i="1"/>
  <c r="T93" i="1"/>
  <c r="T85" i="1"/>
  <c r="T77" i="1"/>
  <c r="T69" i="1"/>
  <c r="T61" i="1"/>
  <c r="T53" i="1"/>
  <c r="T45" i="1"/>
  <c r="T37" i="1"/>
  <c r="T29" i="1"/>
  <c r="T21" i="1"/>
  <c r="T13" i="1"/>
  <c r="T5" i="1"/>
  <c r="T657" i="1"/>
  <c r="T649" i="1"/>
  <c r="T633" i="1"/>
  <c r="T601" i="1"/>
  <c r="T593" i="1"/>
  <c r="T569" i="1"/>
  <c r="T561" i="1"/>
  <c r="T537" i="1"/>
  <c r="T529" i="1"/>
  <c r="T505" i="1"/>
  <c r="T473" i="1"/>
  <c r="T465" i="1"/>
  <c r="T441" i="1"/>
  <c r="T433" i="1"/>
  <c r="T409" i="1"/>
  <c r="T401" i="1"/>
  <c r="T377" i="1"/>
  <c r="T345" i="1"/>
  <c r="T313" i="1"/>
  <c r="T305" i="1"/>
  <c r="T281" i="1"/>
  <c r="T273" i="1"/>
  <c r="T249" i="1"/>
  <c r="T217" i="1"/>
  <c r="T185" i="1"/>
  <c r="T177" i="1"/>
  <c r="T153" i="1"/>
  <c r="T145" i="1"/>
  <c r="T121" i="1"/>
  <c r="T89" i="1"/>
  <c r="T57" i="1"/>
  <c r="T49" i="1"/>
  <c r="T25" i="1"/>
  <c r="T17" i="1"/>
  <c r="T356" i="1"/>
  <c r="T348" i="1"/>
  <c r="T340" i="1"/>
  <c r="T332" i="1"/>
  <c r="T316" i="1"/>
  <c r="T300" i="1"/>
  <c r="T292" i="1"/>
  <c r="T284" i="1"/>
  <c r="T276" i="1"/>
  <c r="T268" i="1"/>
  <c r="T260" i="1"/>
  <c r="T252" i="1"/>
  <c r="T244" i="1"/>
  <c r="T236" i="1"/>
  <c r="T228" i="1"/>
  <c r="T220"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T171" i="1"/>
  <c r="T155" i="1"/>
  <c r="T139" i="1"/>
  <c r="T123" i="1"/>
  <c r="T107" i="1"/>
  <c r="T99" i="1"/>
  <c r="T83" i="1"/>
  <c r="T75" i="1"/>
  <c r="T67" i="1"/>
  <c r="T51" i="1"/>
  <c r="T43" i="1"/>
  <c r="T35" i="1"/>
  <c r="T27" i="1"/>
  <c r="T19" i="1"/>
  <c r="T11" i="1"/>
  <c r="T3" i="1"/>
  <c r="T308" i="1"/>
  <c r="T147" i="1"/>
  <c r="T131" i="1"/>
  <c r="T115" i="1"/>
  <c r="T91" i="1"/>
  <c r="T59" i="1"/>
  <c r="D7" i="8"/>
  <c r="D8" i="8" s="1"/>
  <c r="B3" i="3"/>
  <c r="A6" i="5"/>
  <c r="A7" i="5" s="1"/>
  <c r="B6" i="5"/>
  <c r="C6" i="5"/>
  <c r="E6" i="5"/>
  <c r="H6" i="5"/>
  <c r="I6" i="5"/>
  <c r="R729" i="1"/>
  <c r="R683" i="1"/>
  <c r="R836" i="1"/>
  <c r="R690" i="1"/>
  <c r="R805" i="1"/>
  <c r="R730" i="1"/>
  <c r="R731" i="1"/>
  <c r="R235" i="1"/>
  <c r="R837" i="1"/>
  <c r="R407" i="1"/>
  <c r="R667" i="1"/>
  <c r="R782" i="1"/>
  <c r="R115" i="1"/>
  <c r="R414" i="1"/>
  <c r="R97" i="1"/>
  <c r="R61" i="1"/>
  <c r="R128" i="1"/>
  <c r="R749" i="1"/>
  <c r="R806" i="1"/>
  <c r="R566" i="1"/>
  <c r="R763" i="1"/>
  <c r="R812" i="1"/>
  <c r="R707" i="1"/>
  <c r="R673" i="1"/>
  <c r="R807" i="1"/>
  <c r="R783" i="1"/>
  <c r="R834" i="1"/>
  <c r="R535" i="1"/>
  <c r="R695" i="1"/>
  <c r="R384" i="1"/>
  <c r="R536" i="1"/>
  <c r="R756" i="1"/>
  <c r="R824" i="1"/>
  <c r="R251" i="1"/>
  <c r="R652" i="1"/>
  <c r="R808" i="1"/>
  <c r="R617" i="1"/>
  <c r="R825" i="1"/>
  <c r="R724" i="1"/>
  <c r="R771" i="1"/>
  <c r="R791" i="1"/>
  <c r="R813" i="1"/>
  <c r="R713" i="1"/>
  <c r="R701" i="1"/>
  <c r="R757" i="1"/>
  <c r="R826" i="1"/>
  <c r="R229" i="1"/>
  <c r="R733" i="1"/>
  <c r="R714" i="1"/>
  <c r="R567" i="1"/>
  <c r="R784" i="1"/>
  <c r="R357" i="1"/>
  <c r="R54" i="1"/>
  <c r="R634" i="1"/>
  <c r="R804" i="1"/>
  <c r="R506" i="1"/>
  <c r="R821" i="1"/>
  <c r="R408" i="1"/>
  <c r="R790" i="1"/>
  <c r="R723" i="1"/>
  <c r="R819" i="1"/>
  <c r="R796" i="1"/>
  <c r="R4" i="1"/>
  <c r="R81" i="1"/>
  <c r="R666" i="1"/>
  <c r="R830" i="1"/>
  <c r="R833" i="1"/>
  <c r="R810" i="1"/>
  <c r="R372" i="1"/>
  <c r="R5" i="1"/>
  <c r="R3" i="1"/>
  <c r="R814" i="1"/>
  <c r="R789" i="1"/>
  <c r="R2" i="1"/>
  <c r="E11" i="5" s="1"/>
  <c r="R710" i="1"/>
  <c r="R674" i="1"/>
  <c r="R770" i="1"/>
  <c r="R750" i="1"/>
  <c r="R641" i="1"/>
  <c r="R776" i="1"/>
  <c r="R764" i="1"/>
  <c r="R385" i="1"/>
  <c r="R549" i="1"/>
  <c r="R662" i="1"/>
  <c r="R725" i="1"/>
  <c r="R681" i="1"/>
  <c r="R243" i="1"/>
  <c r="R832" i="1"/>
  <c r="R379" i="1"/>
  <c r="R684" i="1"/>
  <c r="R742" i="1"/>
  <c r="R624" i="1"/>
  <c r="R642" i="1"/>
  <c r="R537" i="1"/>
  <c r="R743" i="1"/>
  <c r="R442" i="1"/>
  <c r="R232" i="1"/>
  <c r="R358" i="1"/>
  <c r="R583" i="1"/>
  <c r="R193" i="1"/>
  <c r="R547" i="1"/>
  <c r="R319" i="1"/>
  <c r="R600" i="1"/>
  <c r="R754" i="1"/>
  <c r="R745" i="1"/>
  <c r="R803" i="1"/>
  <c r="R737" i="1"/>
  <c r="R794" i="1"/>
  <c r="R426" i="1"/>
  <c r="R755" i="1"/>
  <c r="R788" i="1"/>
  <c r="R781" i="1"/>
  <c r="R706" i="1"/>
  <c r="R675" i="1"/>
  <c r="R762" i="1"/>
  <c r="R470" i="1"/>
  <c r="R619" i="1"/>
  <c r="R303" i="1"/>
  <c r="R704" i="1"/>
  <c r="R774" i="1"/>
  <c r="R775" i="1"/>
  <c r="R768" i="1"/>
  <c r="R753" i="1"/>
  <c r="R747" i="1"/>
  <c r="R692" i="1"/>
  <c r="R827" i="1"/>
  <c r="R835" i="1"/>
  <c r="R664" i="1"/>
  <c r="R712" i="1"/>
  <c r="R585" i="1"/>
  <c r="R786" i="1"/>
  <c r="R318" i="1"/>
  <c r="R653" i="1"/>
  <c r="R575" i="1"/>
  <c r="R314" i="1"/>
  <c r="R818" i="1"/>
  <c r="R795" i="1"/>
  <c r="R823" i="1"/>
  <c r="R155" i="1"/>
  <c r="R802" i="1"/>
  <c r="R779" i="1"/>
  <c r="R816" i="1"/>
  <c r="R152" i="1"/>
  <c r="R809" i="1"/>
  <c r="R760" i="1"/>
  <c r="R799" i="1"/>
  <c r="R143" i="1"/>
  <c r="R811" i="1"/>
  <c r="R785" i="1"/>
  <c r="R820" i="1"/>
  <c r="R165" i="1"/>
  <c r="R797" i="1"/>
  <c r="R728" i="1"/>
  <c r="R815" i="1"/>
  <c r="R138" i="1"/>
  <c r="R822" i="1"/>
  <c r="R793" i="1"/>
  <c r="R829" i="1"/>
  <c r="R223" i="1"/>
  <c r="R741" i="1"/>
  <c r="R738" i="1"/>
  <c r="R787" i="1"/>
  <c r="R174" i="1"/>
  <c r="R828" i="1"/>
  <c r="R69" i="1"/>
  <c r="R140" i="1"/>
  <c r="R124" i="1"/>
  <c r="R41" i="1"/>
  <c r="R512" i="1"/>
  <c r="R335" i="1"/>
  <c r="R694" i="1"/>
  <c r="R119" i="1"/>
  <c r="R627" i="1"/>
  <c r="R399" i="1"/>
  <c r="R651" i="1"/>
  <c r="R347" i="1"/>
  <c r="R582" i="1"/>
  <c r="R296" i="1"/>
  <c r="R766" i="1"/>
  <c r="R668" i="1"/>
  <c r="R339" i="1"/>
  <c r="R649" i="1"/>
  <c r="R30" i="1"/>
  <c r="R209" i="1"/>
  <c r="R580" i="1"/>
  <c r="R228" i="1"/>
  <c r="R736" i="1"/>
  <c r="R20" i="1"/>
  <c r="R682" i="1"/>
  <c r="R404" i="1"/>
  <c r="R748" i="1"/>
  <c r="R35" i="1"/>
  <c r="R441" i="1"/>
  <c r="R656" i="1"/>
  <c r="R438" i="1"/>
  <c r="R480" i="1"/>
  <c r="R25" i="1"/>
  <c r="R40" i="1"/>
  <c r="R21" i="1"/>
  <c r="R14" i="1"/>
  <c r="R709" i="1"/>
  <c r="R767" i="1"/>
  <c r="R305" i="1"/>
  <c r="R772" i="1"/>
  <c r="R777" i="1"/>
  <c r="R278" i="1"/>
  <c r="R31" i="1"/>
  <c r="R626" i="1"/>
  <c r="R769" i="1"/>
  <c r="R239" i="1"/>
  <c r="R23" i="1"/>
  <c r="R800" i="1"/>
  <c r="R778" i="1"/>
  <c r="R139" i="1"/>
  <c r="R17" i="1"/>
  <c r="R732" i="1"/>
  <c r="R735" i="1"/>
  <c r="R304" i="1"/>
  <c r="R39" i="1"/>
  <c r="R798" i="1"/>
  <c r="R780" i="1"/>
  <c r="R320" i="1"/>
  <c r="R12" i="1"/>
  <c r="R655" i="1"/>
  <c r="R691" i="1"/>
  <c r="R265" i="1"/>
  <c r="R661" i="1"/>
  <c r="R297" i="1"/>
  <c r="R18" i="1"/>
  <c r="R15" i="1"/>
  <c r="R13" i="1"/>
  <c r="R199" i="1"/>
  <c r="R55" i="1"/>
  <c r="R744" i="1"/>
  <c r="R654" i="1"/>
  <c r="R250" i="1"/>
  <c r="R689" i="1"/>
  <c r="R276" i="1"/>
  <c r="R571" i="1"/>
  <c r="R272" i="1"/>
  <c r="R200" i="1"/>
  <c r="R637" i="1"/>
  <c r="R595" i="1"/>
  <c r="R268" i="1"/>
  <c r="R773" i="1"/>
  <c r="R669" i="1"/>
  <c r="R113" i="1"/>
  <c r="R244" i="1"/>
  <c r="R739" i="1"/>
  <c r="R510" i="1"/>
  <c r="R219" i="1"/>
  <c r="R273" i="1"/>
  <c r="R665" i="1"/>
  <c r="R638" i="1"/>
  <c r="R114" i="1"/>
  <c r="R137" i="1"/>
  <c r="R222" i="1"/>
  <c r="R241" i="1"/>
  <c r="R370" i="1"/>
  <c r="R453" i="1"/>
  <c r="R233" i="1"/>
  <c r="R127" i="1"/>
  <c r="R132" i="1"/>
  <c r="R201" i="1"/>
  <c r="R269" i="1"/>
  <c r="R264" i="1"/>
  <c r="R416" i="1"/>
  <c r="R64" i="1"/>
  <c r="R62" i="1"/>
  <c r="R133" i="1"/>
  <c r="R402" i="1"/>
  <c r="R740" i="1"/>
  <c r="R108" i="1"/>
  <c r="R573" i="1"/>
  <c r="R427" i="1"/>
  <c r="R489" i="1"/>
  <c r="R560" i="1"/>
  <c r="R658" i="1"/>
  <c r="R801" i="1"/>
  <c r="R531" i="1"/>
  <c r="R107" i="1"/>
  <c r="R544" i="1"/>
  <c r="R415" i="1"/>
  <c r="R817" i="1"/>
  <c r="R639" i="1"/>
  <c r="R693" i="1"/>
  <c r="R699" i="1"/>
  <c r="R607" i="1"/>
  <c r="R106" i="1"/>
  <c r="R533" i="1"/>
  <c r="R405" i="1"/>
  <c r="R705" i="1"/>
  <c r="R534" i="1"/>
  <c r="R134" i="1"/>
  <c r="R672" i="1"/>
  <c r="R599" i="1"/>
  <c r="R497" i="1"/>
  <c r="R529" i="1"/>
  <c r="R141" i="1"/>
  <c r="R428" i="1"/>
  <c r="R493" i="1"/>
  <c r="R136" i="1"/>
  <c r="R477" i="1"/>
  <c r="R450" i="1"/>
  <c r="R494" i="1"/>
  <c r="R118" i="1"/>
  <c r="R110" i="1"/>
  <c r="R24" i="1"/>
  <c r="R568" i="1"/>
  <c r="R130" i="1"/>
  <c r="R792" i="1"/>
  <c r="R696" i="1"/>
  <c r="R513" i="1"/>
  <c r="R409" i="1"/>
  <c r="R374" i="1"/>
  <c r="R315" i="1"/>
  <c r="R700" i="1"/>
  <c r="R676" i="1"/>
  <c r="R677" i="1"/>
  <c r="R678" i="1"/>
  <c r="R581" i="1"/>
  <c r="R334" i="1"/>
  <c r="R726" i="1"/>
  <c r="R758" i="1"/>
  <c r="R727" i="1"/>
  <c r="R410" i="1"/>
  <c r="R419" i="1"/>
  <c r="R325" i="1"/>
  <c r="R702" i="1"/>
  <c r="R623" i="1"/>
  <c r="R759" i="1"/>
  <c r="R679" i="1"/>
  <c r="R499" i="1"/>
  <c r="R359" i="1"/>
  <c r="R715" i="1"/>
  <c r="R574" i="1"/>
  <c r="R386" i="1"/>
  <c r="R751" i="1"/>
  <c r="R643" i="1"/>
  <c r="R680" i="1"/>
  <c r="R420" i="1"/>
  <c r="R448" i="1"/>
  <c r="R316" i="1"/>
  <c r="R500" i="1"/>
  <c r="R156" i="1"/>
  <c r="R387" i="1"/>
  <c r="R73" i="1"/>
  <c r="R716" i="1"/>
  <c r="R360" i="1"/>
  <c r="R376" i="1"/>
  <c r="R37" i="1"/>
  <c r="R501" i="1"/>
  <c r="R157" i="1"/>
  <c r="R377" i="1"/>
  <c r="R74" i="1"/>
  <c r="R309" i="1"/>
  <c r="R116" i="1"/>
  <c r="R644" i="1"/>
  <c r="R38" i="1"/>
  <c r="R22" i="1"/>
  <c r="R151" i="1"/>
  <c r="R519" i="1"/>
  <c r="R746" i="1"/>
  <c r="R220" i="1"/>
  <c r="R721" i="1"/>
  <c r="R703" i="1"/>
  <c r="R11" i="1"/>
  <c r="R697" i="1"/>
  <c r="R685" i="1"/>
  <c r="R734" i="1"/>
  <c r="R616" i="1"/>
  <c r="R584" i="1"/>
  <c r="R505" i="1"/>
  <c r="R361" i="1"/>
  <c r="R765" i="1"/>
  <c r="R326" i="1"/>
  <c r="R711" i="1"/>
  <c r="R645" i="1"/>
  <c r="R6" i="1"/>
  <c r="R720" i="1"/>
  <c r="R717" i="1"/>
  <c r="R659" i="1"/>
  <c r="R625" i="1"/>
  <c r="R598" i="1"/>
  <c r="R761" i="1"/>
  <c r="R718" i="1"/>
  <c r="R158" i="1"/>
  <c r="R752" i="1"/>
  <c r="R16" i="1"/>
  <c r="R646" i="1"/>
  <c r="R698" i="1"/>
  <c r="R302" i="1"/>
  <c r="R687" i="1"/>
  <c r="R719" i="1"/>
  <c r="R514" i="1"/>
  <c r="R576" i="1"/>
  <c r="R8" i="1"/>
  <c r="R663" i="1"/>
  <c r="R362" i="1"/>
  <c r="R117" i="1"/>
  <c r="R722" i="1"/>
  <c r="R19" i="1"/>
  <c r="R476" i="1"/>
  <c r="R159" i="1"/>
  <c r="R413" i="1"/>
  <c r="R363" i="1"/>
  <c r="R9" i="1"/>
  <c r="R364" i="1"/>
  <c r="R10" i="1"/>
  <c r="R708" i="1"/>
  <c r="R7" i="1"/>
  <c r="R87" i="1"/>
  <c r="R397" i="1"/>
  <c r="R606" i="1"/>
  <c r="R93" i="1"/>
  <c r="R565" i="1"/>
  <c r="R188" i="1"/>
  <c r="R76" i="1"/>
  <c r="R605" i="1"/>
  <c r="R532" i="1"/>
  <c r="R569" i="1"/>
  <c r="R562" i="1"/>
  <c r="R520" i="1"/>
  <c r="R245" i="1"/>
  <c r="R472" i="1"/>
  <c r="R577" i="1"/>
  <c r="R91" i="1"/>
  <c r="R467" i="1"/>
  <c r="R111" i="1"/>
  <c r="R231" i="1"/>
  <c r="R586" i="1"/>
  <c r="R530" i="1"/>
  <c r="R563" i="1"/>
  <c r="R570" i="1"/>
  <c r="R551" i="1"/>
  <c r="R279" i="1"/>
  <c r="R495" i="1"/>
  <c r="R98" i="1"/>
  <c r="R648" i="1"/>
  <c r="R94" i="1"/>
  <c r="R541" i="1"/>
  <c r="R192" i="1"/>
  <c r="R620" i="1"/>
  <c r="R635" i="1"/>
  <c r="R515" i="1"/>
  <c r="R564" i="1"/>
  <c r="R539" i="1"/>
  <c r="R308" i="1"/>
  <c r="R332" i="1"/>
  <c r="R206" i="1"/>
  <c r="R80" i="1"/>
  <c r="R587" i="1"/>
  <c r="R95" i="1"/>
  <c r="R521" i="1"/>
  <c r="R546" i="1"/>
  <c r="R466" i="1"/>
  <c r="R96" i="1"/>
  <c r="R92" i="1"/>
  <c r="R249" i="1"/>
  <c r="R221" i="1"/>
  <c r="R189" i="1"/>
  <c r="R295" i="1"/>
  <c r="R89" i="1"/>
  <c r="R242" i="1"/>
  <c r="R178" i="1"/>
  <c r="R90" i="1"/>
  <c r="R72" i="1"/>
  <c r="R32" i="1"/>
  <c r="R208" i="1"/>
  <c r="R282" i="1"/>
  <c r="R29" i="1"/>
  <c r="R306" i="1"/>
  <c r="R56" i="1"/>
  <c r="R258" i="1"/>
  <c r="R375" i="1"/>
  <c r="R179" i="1"/>
  <c r="R204" i="1"/>
  <c r="R27" i="1"/>
  <c r="R79" i="1"/>
  <c r="R259" i="1"/>
  <c r="R212" i="1"/>
  <c r="R109" i="1"/>
  <c r="R50" i="1"/>
  <c r="R196" i="1"/>
  <c r="R70" i="1"/>
  <c r="R260" i="1"/>
  <c r="R177" i="1"/>
  <c r="R28" i="1"/>
  <c r="R51" i="1"/>
  <c r="R169" i="1"/>
  <c r="R181" i="1"/>
  <c r="R99" i="1"/>
  <c r="R63" i="1"/>
  <c r="R281" i="1"/>
  <c r="R75" i="1"/>
  <c r="R214" i="1"/>
  <c r="R277" i="1"/>
  <c r="R275" i="1"/>
  <c r="R170" i="1"/>
  <c r="R218" i="1"/>
  <c r="R274" i="1"/>
  <c r="R217" i="1"/>
  <c r="R36" i="1"/>
  <c r="R207" i="1"/>
  <c r="R46" i="1"/>
  <c r="R262" i="1"/>
  <c r="R112" i="1"/>
  <c r="R271" i="1"/>
  <c r="R172" i="1"/>
  <c r="R100" i="1"/>
  <c r="R48" i="1"/>
  <c r="R83" i="1"/>
  <c r="R33" i="1"/>
  <c r="R34" i="1"/>
  <c r="R26" i="1"/>
  <c r="R57" i="1"/>
  <c r="R628" i="1"/>
  <c r="R588" i="1"/>
  <c r="R554" i="1"/>
  <c r="R629" i="1"/>
  <c r="R482" i="1"/>
  <c r="R252" i="1"/>
  <c r="R522" i="1"/>
  <c r="R459" i="1"/>
  <c r="R65" i="1"/>
  <c r="R555" i="1"/>
  <c r="R609" i="1"/>
  <c r="R483" i="1"/>
  <c r="R253" i="1"/>
  <c r="R460" i="1"/>
  <c r="R350" i="1"/>
  <c r="R589" i="1"/>
  <c r="R523" i="1"/>
  <c r="R610" i="1"/>
  <c r="R630" i="1"/>
  <c r="R556" i="1"/>
  <c r="R58" i="1"/>
  <c r="R351" i="1"/>
  <c r="R611" i="1"/>
  <c r="R524" i="1"/>
  <c r="R590" i="1"/>
  <c r="R254" i="1"/>
  <c r="R484" i="1"/>
  <c r="R352" i="1"/>
  <c r="R461" i="1"/>
  <c r="R631" i="1"/>
  <c r="R557" i="1"/>
  <c r="R59" i="1"/>
  <c r="R525" i="1"/>
  <c r="R612" i="1"/>
  <c r="R255" i="1"/>
  <c r="R462" i="1"/>
  <c r="R591" i="1"/>
  <c r="R485" i="1"/>
  <c r="R558" i="1"/>
  <c r="R353" i="1"/>
  <c r="R613" i="1"/>
  <c r="R632" i="1"/>
  <c r="R526" i="1"/>
  <c r="R463" i="1"/>
  <c r="R592" i="1"/>
  <c r="R66" i="1"/>
  <c r="R486" i="1"/>
  <c r="R256" i="1"/>
  <c r="R354" i="1"/>
  <c r="R593" i="1"/>
  <c r="R67" i="1"/>
  <c r="R633" i="1"/>
  <c r="R559" i="1"/>
  <c r="R594" i="1"/>
  <c r="R614" i="1"/>
  <c r="R68" i="1"/>
  <c r="R527" i="1"/>
  <c r="R257" i="1"/>
  <c r="R464" i="1"/>
  <c r="R267" i="1"/>
  <c r="R71" i="1"/>
  <c r="R355" i="1"/>
  <c r="R60" i="1"/>
  <c r="R191" i="1"/>
  <c r="R622" i="1"/>
  <c r="R553" i="1"/>
  <c r="R579" i="1"/>
  <c r="R548" i="1"/>
  <c r="R670" i="1"/>
  <c r="R280" i="1"/>
  <c r="R636" i="1"/>
  <c r="R550" i="1"/>
  <c r="R601" i="1"/>
  <c r="R578" i="1"/>
  <c r="R650" i="1"/>
  <c r="R248" i="1"/>
  <c r="R321" i="1"/>
  <c r="R604" i="1"/>
  <c r="R496" i="1"/>
  <c r="R517" i="1"/>
  <c r="R380" i="1"/>
  <c r="R283" i="1"/>
  <c r="R479" i="1"/>
  <c r="R511" i="1"/>
  <c r="R516" i="1"/>
  <c r="R686" i="1"/>
  <c r="R336" i="1"/>
  <c r="R503" i="1"/>
  <c r="R507" i="1"/>
  <c r="R403" i="1"/>
  <c r="R142" i="1"/>
  <c r="R348" i="1"/>
  <c r="R213" i="1"/>
  <c r="R603" i="1"/>
  <c r="R449" i="1"/>
  <c r="R323" i="1"/>
  <c r="R552" i="1"/>
  <c r="R153" i="1"/>
  <c r="R337" i="1"/>
  <c r="R345" i="1"/>
  <c r="R371" i="1"/>
  <c r="R621" i="1"/>
  <c r="R602" i="1"/>
  <c r="R475" i="1"/>
  <c r="R378" i="1"/>
  <c r="R150" i="1"/>
  <c r="R456" i="1"/>
  <c r="R356" i="1"/>
  <c r="R307" i="1"/>
  <c r="R660" i="1"/>
  <c r="R338" i="1"/>
  <c r="R429" i="1"/>
  <c r="R671" i="1"/>
  <c r="R468" i="1"/>
  <c r="R446" i="1"/>
  <c r="R432" i="1"/>
  <c r="R508" i="1"/>
  <c r="R346" i="1"/>
  <c r="R474" i="1"/>
  <c r="R333" i="1"/>
  <c r="R492" i="1"/>
  <c r="R373" i="1"/>
  <c r="R406" i="1"/>
  <c r="R154" i="1"/>
  <c r="R210" i="1"/>
  <c r="R173" i="1"/>
  <c r="R121" i="1"/>
  <c r="R144" i="1"/>
  <c r="R284" i="1"/>
  <c r="R327" i="1"/>
  <c r="R183" i="1"/>
  <c r="R317" i="1"/>
  <c r="R388" i="1"/>
  <c r="R421" i="1"/>
  <c r="R365" i="1"/>
  <c r="R340" i="1"/>
  <c r="R285" i="1"/>
  <c r="R389" i="1"/>
  <c r="R328" i="1"/>
  <c r="R286" i="1"/>
  <c r="R101" i="1"/>
  <c r="R390" i="1"/>
  <c r="R145" i="1"/>
  <c r="R160" i="1"/>
  <c r="R310" i="1"/>
  <c r="R422" i="1"/>
  <c r="R102" i="1"/>
  <c r="R287" i="1"/>
  <c r="R288" i="1"/>
  <c r="R391" i="1"/>
  <c r="R329" i="1"/>
  <c r="R366" i="1"/>
  <c r="R341" i="1"/>
  <c r="R423" i="1"/>
  <c r="R146" i="1"/>
  <c r="R392" i="1"/>
  <c r="R161" i="1"/>
  <c r="R311" i="1"/>
  <c r="R289" i="1"/>
  <c r="R103" i="1"/>
  <c r="R393" i="1"/>
  <c r="R367" i="1"/>
  <c r="R342" i="1"/>
  <c r="R488" i="1"/>
  <c r="R290" i="1"/>
  <c r="R330" i="1"/>
  <c r="R147" i="1"/>
  <c r="R312" i="1"/>
  <c r="R424" i="1"/>
  <c r="R162" i="1"/>
  <c r="R291" i="1"/>
  <c r="R104" i="1"/>
  <c r="R343" i="1"/>
  <c r="R368" i="1"/>
  <c r="R394" i="1"/>
  <c r="R148" i="1"/>
  <c r="R395" i="1"/>
  <c r="R292" i="1"/>
  <c r="R425" i="1"/>
  <c r="R344" i="1"/>
  <c r="R369" i="1"/>
  <c r="R163" i="1"/>
  <c r="R396" i="1"/>
  <c r="R105" i="1"/>
  <c r="R313" i="1"/>
  <c r="R293" i="1"/>
  <c r="R331" i="1"/>
  <c r="R164" i="1"/>
  <c r="R149" i="1"/>
  <c r="R294" i="1"/>
  <c r="R122" i="1"/>
  <c r="R42" i="1"/>
  <c r="R166" i="1"/>
  <c r="R597" i="1"/>
  <c r="R246" i="1"/>
  <c r="R473" i="1"/>
  <c r="R618" i="1"/>
  <c r="R471" i="1"/>
  <c r="R187" i="1"/>
  <c r="R49" i="1"/>
  <c r="R608" i="1"/>
  <c r="R185" i="1"/>
  <c r="R688" i="1"/>
  <c r="R498" i="1"/>
  <c r="R263" i="1"/>
  <c r="R572" i="1"/>
  <c r="R195" i="1"/>
  <c r="R401" i="1"/>
  <c r="R53" i="1"/>
  <c r="R596" i="1"/>
  <c r="R528" i="1"/>
  <c r="R478" i="1"/>
  <c r="R349" i="1"/>
  <c r="R167" i="1"/>
  <c r="R198" i="1"/>
  <c r="R543" i="1"/>
  <c r="R487" i="1"/>
  <c r="R657" i="1"/>
  <c r="R481" i="1"/>
  <c r="R44" i="1"/>
  <c r="R171" i="1"/>
  <c r="R540" i="1"/>
  <c r="R261" i="1"/>
  <c r="R561" i="1"/>
  <c r="R452" i="1"/>
  <c r="R203" i="1"/>
  <c r="R469" i="1"/>
  <c r="R502" i="1"/>
  <c r="R518" i="1"/>
  <c r="R52" i="1"/>
  <c r="R490" i="1"/>
  <c r="R270" i="1"/>
  <c r="R542" i="1"/>
  <c r="R647" i="1"/>
  <c r="R180" i="1"/>
  <c r="R186" i="1"/>
  <c r="R545" i="1"/>
  <c r="R411" i="1"/>
  <c r="R640" i="1"/>
  <c r="R615" i="1"/>
  <c r="R538" i="1"/>
  <c r="R430" i="1"/>
  <c r="R45" i="1"/>
  <c r="R202" i="1"/>
  <c r="R266" i="1"/>
  <c r="R504" i="1"/>
  <c r="R184" i="1"/>
  <c r="R439" i="1"/>
  <c r="R47" i="1"/>
  <c r="R168" i="1"/>
  <c r="R247" i="1"/>
  <c r="R194" i="1"/>
  <c r="R211" i="1"/>
  <c r="R509" i="1"/>
  <c r="R43" i="1"/>
  <c r="R197" i="1"/>
  <c r="R458" i="1"/>
  <c r="R322" i="1"/>
  <c r="R436" i="1"/>
  <c r="R238" i="1"/>
  <c r="R227" i="1"/>
  <c r="R444" i="1"/>
  <c r="R437" i="1"/>
  <c r="R126" i="1"/>
  <c r="R383" i="1"/>
  <c r="R77" i="1"/>
  <c r="R300" i="1"/>
  <c r="R465" i="1"/>
  <c r="R445" i="1"/>
  <c r="R240" i="1"/>
  <c r="R215" i="1"/>
  <c r="R491" i="1"/>
  <c r="R398" i="1"/>
  <c r="R84" i="1"/>
  <c r="R443" i="1"/>
  <c r="R123" i="1"/>
  <c r="R190" i="1"/>
  <c r="R451" i="1"/>
  <c r="R435" i="1"/>
  <c r="R301" i="1"/>
  <c r="R457" i="1"/>
  <c r="R237" i="1"/>
  <c r="R224" i="1"/>
  <c r="R431" i="1"/>
  <c r="R85" i="1"/>
  <c r="R400" i="1"/>
  <c r="R440" i="1"/>
  <c r="R454" i="1"/>
  <c r="R182" i="1"/>
  <c r="R120" i="1"/>
  <c r="R418" i="1"/>
  <c r="R447" i="1"/>
  <c r="R234" i="1"/>
  <c r="R433" i="1"/>
  <c r="R225" i="1"/>
  <c r="R381" i="1"/>
  <c r="R324" i="1"/>
  <c r="R434" i="1"/>
  <c r="R88" i="1"/>
  <c r="R412" i="1"/>
  <c r="R135" i="1"/>
  <c r="R205" i="1"/>
  <c r="R455" i="1"/>
  <c r="R236" i="1"/>
  <c r="R86" i="1"/>
  <c r="R131" i="1"/>
  <c r="R382" i="1"/>
  <c r="R216" i="1"/>
  <c r="R82" i="1"/>
  <c r="R230" i="1"/>
  <c r="R129" i="1"/>
  <c r="R78" i="1"/>
  <c r="R175" i="1"/>
  <c r="R299" i="1"/>
  <c r="R125" i="1"/>
  <c r="R226" i="1"/>
  <c r="R417" i="1"/>
  <c r="R176" i="1"/>
  <c r="R298" i="1"/>
  <c r="R831" i="1"/>
  <c r="D9" i="8" l="1"/>
  <c r="I10" i="8" s="1"/>
  <c r="I60" i="8"/>
  <c r="I172" i="8"/>
  <c r="I188" i="8"/>
  <c r="I252" i="8"/>
  <c r="I300" i="8"/>
  <c r="I316" i="8"/>
  <c r="I348" i="8"/>
  <c r="I380" i="8"/>
  <c r="I412" i="8"/>
  <c r="I428" i="8"/>
  <c r="I436" i="8"/>
  <c r="I444" i="8"/>
  <c r="I508" i="8"/>
  <c r="I540" i="8"/>
  <c r="I556" i="8"/>
  <c r="I564" i="8"/>
  <c r="I572" i="8"/>
  <c r="I604" i="8"/>
  <c r="I620" i="8"/>
  <c r="I636" i="8"/>
  <c r="I644" i="8"/>
  <c r="I652" i="8"/>
  <c r="I660" i="8"/>
  <c r="I668" i="8"/>
  <c r="I676" i="8"/>
  <c r="I5" i="8"/>
  <c r="I7" i="8"/>
  <c r="I8" i="8"/>
  <c r="I18" i="8"/>
  <c r="I27" i="8"/>
  <c r="I37" i="8"/>
  <c r="I46" i="8"/>
  <c r="I55" i="8"/>
  <c r="I73" i="8"/>
  <c r="I82" i="8"/>
  <c r="I91" i="8"/>
  <c r="I101" i="8"/>
  <c r="I110" i="8"/>
  <c r="I119" i="8"/>
  <c r="I128" i="8"/>
  <c r="I146" i="8"/>
  <c r="I155" i="8"/>
  <c r="I165" i="8"/>
  <c r="I174" i="8"/>
  <c r="I183" i="8"/>
  <c r="I192" i="8"/>
  <c r="I201" i="8"/>
  <c r="I219" i="8"/>
  <c r="I229" i="8"/>
  <c r="I238" i="8"/>
  <c r="I247" i="8"/>
  <c r="I256" i="8"/>
  <c r="I265" i="8"/>
  <c r="I274" i="8"/>
  <c r="I293" i="8"/>
  <c r="I302" i="8"/>
  <c r="I311" i="8"/>
  <c r="I320" i="8"/>
  <c r="I329" i="8"/>
  <c r="I338" i="8"/>
  <c r="I11" i="8"/>
  <c r="I30" i="8"/>
  <c r="I39" i="8"/>
  <c r="I48" i="8"/>
  <c r="I57" i="8"/>
  <c r="I66" i="8"/>
  <c r="I75" i="8"/>
  <c r="I85" i="8"/>
  <c r="I103" i="8"/>
  <c r="I112" i="8"/>
  <c r="I121" i="8"/>
  <c r="I130" i="8"/>
  <c r="I139" i="8"/>
  <c r="I149" i="8"/>
  <c r="I158" i="8"/>
  <c r="I176" i="8"/>
  <c r="I185" i="8"/>
  <c r="I194" i="8"/>
  <c r="I203" i="8"/>
  <c r="I213" i="8"/>
  <c r="I222" i="8"/>
  <c r="I231" i="8"/>
  <c r="I249" i="8"/>
  <c r="I258" i="8"/>
  <c r="I267" i="8"/>
  <c r="I277" i="8"/>
  <c r="I286" i="8"/>
  <c r="I295" i="8"/>
  <c r="I304" i="8"/>
  <c r="I322" i="8"/>
  <c r="I331" i="8"/>
  <c r="I341" i="8"/>
  <c r="I350" i="8"/>
  <c r="I359" i="8"/>
  <c r="I368" i="8"/>
  <c r="I377" i="8"/>
  <c r="I395" i="8"/>
  <c r="I405" i="8"/>
  <c r="I414" i="8"/>
  <c r="I423" i="8"/>
  <c r="I432" i="8"/>
  <c r="I441" i="8"/>
  <c r="I450" i="8"/>
  <c r="I469" i="8"/>
  <c r="I478" i="8"/>
  <c r="I487" i="8"/>
  <c r="I496" i="8"/>
  <c r="I505" i="8"/>
  <c r="I514" i="8"/>
  <c r="I523" i="8"/>
  <c r="I542" i="8"/>
  <c r="I551" i="8"/>
  <c r="I560" i="8"/>
  <c r="I569" i="8"/>
  <c r="I578" i="8"/>
  <c r="I587" i="8"/>
  <c r="I597" i="8"/>
  <c r="I615" i="8"/>
  <c r="I624" i="8"/>
  <c r="I633" i="8"/>
  <c r="I642" i="8"/>
  <c r="I651" i="8"/>
  <c r="I661" i="8"/>
  <c r="I670" i="8"/>
  <c r="I687" i="8"/>
  <c r="I695" i="8"/>
  <c r="I703" i="8"/>
  <c r="I711" i="8"/>
  <c r="I719" i="8"/>
  <c r="I727" i="8"/>
  <c r="I735" i="8"/>
  <c r="I751" i="8"/>
  <c r="I759" i="8"/>
  <c r="I767" i="8"/>
  <c r="I14" i="8"/>
  <c r="I23" i="8"/>
  <c r="I32" i="8"/>
  <c r="I41" i="8"/>
  <c r="I59" i="8"/>
  <c r="I69" i="8"/>
  <c r="I78" i="8"/>
  <c r="I87" i="8"/>
  <c r="I96" i="8"/>
  <c r="I105" i="8"/>
  <c r="I114" i="8"/>
  <c r="I133" i="8"/>
  <c r="I142" i="8"/>
  <c r="I151" i="8"/>
  <c r="I160" i="8"/>
  <c r="I169" i="8"/>
  <c r="I178" i="8"/>
  <c r="I187" i="8"/>
  <c r="I206" i="8"/>
  <c r="I215" i="8"/>
  <c r="I224" i="8"/>
  <c r="I233" i="8"/>
  <c r="I242" i="8"/>
  <c r="I251" i="8"/>
  <c r="I261" i="8"/>
  <c r="I279" i="8"/>
  <c r="I288" i="8"/>
  <c r="I297" i="8"/>
  <c r="I306" i="8"/>
  <c r="I315" i="8"/>
  <c r="I325" i="8"/>
  <c r="I334" i="8"/>
  <c r="I15" i="8"/>
  <c r="I24" i="8"/>
  <c r="I33" i="8"/>
  <c r="I42" i="8"/>
  <c r="I51" i="8"/>
  <c r="I61" i="8"/>
  <c r="I70" i="8"/>
  <c r="I88" i="8"/>
  <c r="I97" i="8"/>
  <c r="I106" i="8"/>
  <c r="I115" i="8"/>
  <c r="I125" i="8"/>
  <c r="I134" i="8"/>
  <c r="I143" i="8"/>
  <c r="I161" i="8"/>
  <c r="I170" i="8"/>
  <c r="I179" i="8"/>
  <c r="I189" i="8"/>
  <c r="I198" i="8"/>
  <c r="I207" i="8"/>
  <c r="I216" i="8"/>
  <c r="I234" i="8"/>
  <c r="I243" i="8"/>
  <c r="I253" i="8"/>
  <c r="I262" i="8"/>
  <c r="I271" i="8"/>
  <c r="I280" i="8"/>
  <c r="I289" i="8"/>
  <c r="I307" i="8"/>
  <c r="I317" i="8"/>
  <c r="I326" i="8"/>
  <c r="I335" i="8"/>
  <c r="I344" i="8"/>
  <c r="I353" i="8"/>
  <c r="I362" i="8"/>
  <c r="I381" i="8"/>
  <c r="I390" i="8"/>
  <c r="I399" i="8"/>
  <c r="I408" i="8"/>
  <c r="I417" i="8"/>
  <c r="I426" i="8"/>
  <c r="I435" i="8"/>
  <c r="I454" i="8"/>
  <c r="I463" i="8"/>
  <c r="I472" i="8"/>
  <c r="I481" i="8"/>
  <c r="I490" i="8"/>
  <c r="I499" i="8"/>
  <c r="I509" i="8"/>
  <c r="I527" i="8"/>
  <c r="I536" i="8"/>
  <c r="I545" i="8"/>
  <c r="I554" i="8"/>
  <c r="I563" i="8"/>
  <c r="I573" i="8"/>
  <c r="I582" i="8"/>
  <c r="I600" i="8"/>
  <c r="I609" i="8"/>
  <c r="I618" i="8"/>
  <c r="I627" i="8"/>
  <c r="I637" i="8"/>
  <c r="I646" i="8"/>
  <c r="I655" i="8"/>
  <c r="I25" i="8"/>
  <c r="I34" i="8"/>
  <c r="I43" i="8"/>
  <c r="I53" i="8"/>
  <c r="I62" i="8"/>
  <c r="I71" i="8"/>
  <c r="I80" i="8"/>
  <c r="I98" i="8"/>
  <c r="I107" i="8"/>
  <c r="I117" i="8"/>
  <c r="I126" i="8"/>
  <c r="I135" i="8"/>
  <c r="I144" i="8"/>
  <c r="I153" i="8"/>
  <c r="I171" i="8"/>
  <c r="I181" i="8"/>
  <c r="I190" i="8"/>
  <c r="I199" i="8"/>
  <c r="I208" i="8"/>
  <c r="I217" i="8"/>
  <c r="I226" i="8"/>
  <c r="I245" i="8"/>
  <c r="I254" i="8"/>
  <c r="I263" i="8"/>
  <c r="I272" i="8"/>
  <c r="I281" i="8"/>
  <c r="I290" i="8"/>
  <c r="I299" i="8"/>
  <c r="I318" i="8"/>
  <c r="I327" i="8"/>
  <c r="I336" i="8"/>
  <c r="I345" i="8"/>
  <c r="I354" i="8"/>
  <c r="I363" i="8"/>
  <c r="I373" i="8"/>
  <c r="I391" i="8"/>
  <c r="I400" i="8"/>
  <c r="I409" i="8"/>
  <c r="I418" i="8"/>
  <c r="I427" i="8"/>
  <c r="I437" i="8"/>
  <c r="I446" i="8"/>
  <c r="I464" i="8"/>
  <c r="I473" i="8"/>
  <c r="I482" i="8"/>
  <c r="I491" i="8"/>
  <c r="I501" i="8"/>
  <c r="I510" i="8"/>
  <c r="I519" i="8"/>
  <c r="I537" i="8"/>
  <c r="I546" i="8"/>
  <c r="I555" i="8"/>
  <c r="I565" i="8"/>
  <c r="I574" i="8"/>
  <c r="I583" i="8"/>
  <c r="I592" i="8"/>
  <c r="I610" i="8"/>
  <c r="I619" i="8"/>
  <c r="I629" i="8"/>
  <c r="I638" i="8"/>
  <c r="I647" i="8"/>
  <c r="I656" i="8"/>
  <c r="I665" i="8"/>
  <c r="I683" i="8"/>
  <c r="I691" i="8"/>
  <c r="I699" i="8"/>
  <c r="I707" i="8"/>
  <c r="I715" i="8"/>
  <c r="I723" i="8"/>
  <c r="I731" i="8"/>
  <c r="I747" i="8"/>
  <c r="I755" i="8"/>
  <c r="I763" i="8"/>
  <c r="I771" i="8"/>
  <c r="I31" i="8"/>
  <c r="I56" i="8"/>
  <c r="I81" i="8"/>
  <c r="I129" i="8"/>
  <c r="I154" i="8"/>
  <c r="I177" i="8"/>
  <c r="I202" i="8"/>
  <c r="I227" i="8"/>
  <c r="I250" i="8"/>
  <c r="I275" i="8"/>
  <c r="I323" i="8"/>
  <c r="I347" i="8"/>
  <c r="I361" i="8"/>
  <c r="I376" i="8"/>
  <c r="I392" i="8"/>
  <c r="I406" i="8"/>
  <c r="I421" i="8"/>
  <c r="I449" i="8"/>
  <c r="I465" i="8"/>
  <c r="I479" i="8"/>
  <c r="I494" i="8"/>
  <c r="I507" i="8"/>
  <c r="I522" i="8"/>
  <c r="I538" i="8"/>
  <c r="I567" i="8"/>
  <c r="I581" i="8"/>
  <c r="I595" i="8"/>
  <c r="I611" i="8"/>
  <c r="I625" i="8"/>
  <c r="I640" i="8"/>
  <c r="I654" i="8"/>
  <c r="I667" i="8"/>
  <c r="I680" i="8"/>
  <c r="I690" i="8"/>
  <c r="I701" i="8"/>
  <c r="I712" i="8"/>
  <c r="I722" i="8"/>
  <c r="I733" i="8"/>
  <c r="I744" i="8"/>
  <c r="I754" i="8"/>
  <c r="I765" i="8"/>
  <c r="I775" i="8"/>
  <c r="I783" i="8"/>
  <c r="I791" i="8"/>
  <c r="I799" i="8"/>
  <c r="I807" i="8"/>
  <c r="I815" i="8"/>
  <c r="I823" i="8"/>
  <c r="I831" i="8"/>
  <c r="I9" i="8"/>
  <c r="I35" i="8"/>
  <c r="I58" i="8"/>
  <c r="I83" i="8"/>
  <c r="I109" i="8"/>
  <c r="I131" i="8"/>
  <c r="I157" i="8"/>
  <c r="I182" i="8"/>
  <c r="I205" i="8"/>
  <c r="I230" i="8"/>
  <c r="I255" i="8"/>
  <c r="I278" i="8"/>
  <c r="I303" i="8"/>
  <c r="I328" i="8"/>
  <c r="I349" i="8"/>
  <c r="I365" i="8"/>
  <c r="I378" i="8"/>
  <c r="I393" i="8"/>
  <c r="I407" i="8"/>
  <c r="I422" i="8"/>
  <c r="I438" i="8"/>
  <c r="I451" i="8"/>
  <c r="I466" i="8"/>
  <c r="I480" i="8"/>
  <c r="I495" i="8"/>
  <c r="I511" i="8"/>
  <c r="I525" i="8"/>
  <c r="I539" i="8"/>
  <c r="I553" i="8"/>
  <c r="I568" i="8"/>
  <c r="I584" i="8"/>
  <c r="I598" i="8"/>
  <c r="I613" i="8"/>
  <c r="I626" i="8"/>
  <c r="I641" i="8"/>
  <c r="I657" i="8"/>
  <c r="I669" i="8"/>
  <c r="I681" i="8"/>
  <c r="I692" i="8"/>
  <c r="I702" i="8"/>
  <c r="I713" i="8"/>
  <c r="I724" i="8"/>
  <c r="I734" i="8"/>
  <c r="I745" i="8"/>
  <c r="I756" i="8"/>
  <c r="I766" i="8"/>
  <c r="I776" i="8"/>
  <c r="I784" i="8"/>
  <c r="I792" i="8"/>
  <c r="I800" i="8"/>
  <c r="I808" i="8"/>
  <c r="I816" i="8"/>
  <c r="I824" i="8"/>
  <c r="I832" i="8"/>
  <c r="I13" i="8"/>
  <c r="I38" i="8"/>
  <c r="I63" i="8"/>
  <c r="I86" i="8"/>
  <c r="I111" i="8"/>
  <c r="I136" i="8"/>
  <c r="I159" i="8"/>
  <c r="I184" i="8"/>
  <c r="I209" i="8"/>
  <c r="I232" i="8"/>
  <c r="I257" i="8"/>
  <c r="I282" i="8"/>
  <c r="I305" i="8"/>
  <c r="I330" i="8"/>
  <c r="I351" i="8"/>
  <c r="I366" i="8"/>
  <c r="I379" i="8"/>
  <c r="I394" i="8"/>
  <c r="I410" i="8"/>
  <c r="I424" i="8"/>
  <c r="I439" i="8"/>
  <c r="I453" i="8"/>
  <c r="I467" i="8"/>
  <c r="I483" i="8"/>
  <c r="I497" i="8"/>
  <c r="I512" i="8"/>
  <c r="I526" i="8"/>
  <c r="I541" i="8"/>
  <c r="I557" i="8"/>
  <c r="I570" i="8"/>
  <c r="I585" i="8"/>
  <c r="I599" i="8"/>
  <c r="I614" i="8"/>
  <c r="I630" i="8"/>
  <c r="I643" i="8"/>
  <c r="I658" i="8"/>
  <c r="I671" i="8"/>
  <c r="I682" i="8"/>
  <c r="I693" i="8"/>
  <c r="I704" i="8"/>
  <c r="I714" i="8"/>
  <c r="I725" i="8"/>
  <c r="I736" i="8"/>
  <c r="I746" i="8"/>
  <c r="I757" i="8"/>
  <c r="I768" i="8"/>
  <c r="I777" i="8"/>
  <c r="I785" i="8"/>
  <c r="I793" i="8"/>
  <c r="I801" i="8"/>
  <c r="I809" i="8"/>
  <c r="I817" i="8"/>
  <c r="I825" i="8"/>
  <c r="I833" i="8"/>
  <c r="I17" i="8"/>
  <c r="I40" i="8"/>
  <c r="I65" i="8"/>
  <c r="I90" i="8"/>
  <c r="I113" i="8"/>
  <c r="I138" i="8"/>
  <c r="I163" i="8"/>
  <c r="I186" i="8"/>
  <c r="I211" i="8"/>
  <c r="I237" i="8"/>
  <c r="I259" i="8"/>
  <c r="I285" i="8"/>
  <c r="I310" i="8"/>
  <c r="I333" i="8"/>
  <c r="I352" i="8"/>
  <c r="I367" i="8"/>
  <c r="I383" i="8"/>
  <c r="I397" i="8"/>
  <c r="I411" i="8"/>
  <c r="I425" i="8"/>
  <c r="I440" i="8"/>
  <c r="I456" i="8"/>
  <c r="I470" i="8"/>
  <c r="I485" i="8"/>
  <c r="I498" i="8"/>
  <c r="I513" i="8"/>
  <c r="I529" i="8"/>
  <c r="I543" i="8"/>
  <c r="I558" i="8"/>
  <c r="I571" i="8"/>
  <c r="I586" i="8"/>
  <c r="I602" i="8"/>
  <c r="I616" i="8"/>
  <c r="I631" i="8"/>
  <c r="I645" i="8"/>
  <c r="I659" i="8"/>
  <c r="I672" i="8"/>
  <c r="I684" i="8"/>
  <c r="I694" i="8"/>
  <c r="I705" i="8"/>
  <c r="I716" i="8"/>
  <c r="I726" i="8"/>
  <c r="I737" i="8"/>
  <c r="I748" i="8"/>
  <c r="I758" i="8"/>
  <c r="I769" i="8"/>
  <c r="I778" i="8"/>
  <c r="I786" i="8"/>
  <c r="I794" i="8"/>
  <c r="I802" i="8"/>
  <c r="I810" i="8"/>
  <c r="I818" i="8"/>
  <c r="I826" i="8"/>
  <c r="I834" i="8"/>
  <c r="I19" i="8"/>
  <c r="I45" i="8"/>
  <c r="I67" i="8"/>
  <c r="I93" i="8"/>
  <c r="I118" i="8"/>
  <c r="I141" i="8"/>
  <c r="I166" i="8"/>
  <c r="I191" i="8"/>
  <c r="I214" i="8"/>
  <c r="I239" i="8"/>
  <c r="I264" i="8"/>
  <c r="I287" i="8"/>
  <c r="I312" i="8"/>
  <c r="I337" i="8"/>
  <c r="I355" i="8"/>
  <c r="I369" i="8"/>
  <c r="I384" i="8"/>
  <c r="I398" i="8"/>
  <c r="I413" i="8"/>
  <c r="I429" i="8"/>
  <c r="I442" i="8"/>
  <c r="I457" i="8"/>
  <c r="I471" i="8"/>
  <c r="I486" i="8"/>
  <c r="I502" i="8"/>
  <c r="I515" i="8"/>
  <c r="I530" i="8"/>
  <c r="I544" i="8"/>
  <c r="I559" i="8"/>
  <c r="I575" i="8"/>
  <c r="I589" i="8"/>
  <c r="I603" i="8"/>
  <c r="I617" i="8"/>
  <c r="I632" i="8"/>
  <c r="I648" i="8"/>
  <c r="I662" i="8"/>
  <c r="I673" i="8"/>
  <c r="I685" i="8"/>
  <c r="I696" i="8"/>
  <c r="I706" i="8"/>
  <c r="I717" i="8"/>
  <c r="I728" i="8"/>
  <c r="I738" i="8"/>
  <c r="I749" i="8"/>
  <c r="I760" i="8"/>
  <c r="I770" i="8"/>
  <c r="I779" i="8"/>
  <c r="I787" i="8"/>
  <c r="I795" i="8"/>
  <c r="I803" i="8"/>
  <c r="I811" i="8"/>
  <c r="I819" i="8"/>
  <c r="I827" i="8"/>
  <c r="I835" i="8"/>
  <c r="I22" i="8"/>
  <c r="I47" i="8"/>
  <c r="I72" i="8"/>
  <c r="I95" i="8"/>
  <c r="I120" i="8"/>
  <c r="I145" i="8"/>
  <c r="I168" i="8"/>
  <c r="I193" i="8"/>
  <c r="I218" i="8"/>
  <c r="I241" i="8"/>
  <c r="I266" i="8"/>
  <c r="I291" i="8"/>
  <c r="I314" i="8"/>
  <c r="I339" i="8"/>
  <c r="I357" i="8"/>
  <c r="I370" i="8"/>
  <c r="I385" i="8"/>
  <c r="I401" i="8"/>
  <c r="I415" i="8"/>
  <c r="I430" i="8"/>
  <c r="I443" i="8"/>
  <c r="I458" i="8"/>
  <c r="I474" i="8"/>
  <c r="I488" i="8"/>
  <c r="I503" i="8"/>
  <c r="I517" i="8"/>
  <c r="I531" i="8"/>
  <c r="I547" i="8"/>
  <c r="I561" i="8"/>
  <c r="I576" i="8"/>
  <c r="I590" i="8"/>
  <c r="I605" i="8"/>
  <c r="I621" i="8"/>
  <c r="I634" i="8"/>
  <c r="I649" i="8"/>
  <c r="I663" i="8"/>
  <c r="I675" i="8"/>
  <c r="I686" i="8"/>
  <c r="I697" i="8"/>
  <c r="I708" i="8"/>
  <c r="I718" i="8"/>
  <c r="I729" i="8"/>
  <c r="I740" i="8"/>
  <c r="I750" i="8"/>
  <c r="I761" i="8"/>
  <c r="I772" i="8"/>
  <c r="I780" i="8"/>
  <c r="I788" i="8"/>
  <c r="I796" i="8"/>
  <c r="I804" i="8"/>
  <c r="I812" i="8"/>
  <c r="I820" i="8"/>
  <c r="I828" i="8"/>
  <c r="I836" i="8"/>
  <c r="I26" i="8"/>
  <c r="I49" i="8"/>
  <c r="I74" i="8"/>
  <c r="I99" i="8"/>
  <c r="I122" i="8"/>
  <c r="I147" i="8"/>
  <c r="I173" i="8"/>
  <c r="I195" i="8"/>
  <c r="I221" i="8"/>
  <c r="I246" i="8"/>
  <c r="I269" i="8"/>
  <c r="I294" i="8"/>
  <c r="I319" i="8"/>
  <c r="I342" i="8"/>
  <c r="I358" i="8"/>
  <c r="I374" i="8"/>
  <c r="I387" i="8"/>
  <c r="I402" i="8"/>
  <c r="I416" i="8"/>
  <c r="I431" i="8"/>
  <c r="I447" i="8"/>
  <c r="I461" i="8"/>
  <c r="I475" i="8"/>
  <c r="I489" i="8"/>
  <c r="I504" i="8"/>
  <c r="I520" i="8"/>
  <c r="I534" i="8"/>
  <c r="I549" i="8"/>
  <c r="I562" i="8"/>
  <c r="I577" i="8"/>
  <c r="I593" i="8"/>
  <c r="I607" i="8"/>
  <c r="I622" i="8"/>
  <c r="I635" i="8"/>
  <c r="I650" i="8"/>
  <c r="I664" i="8"/>
  <c r="I677" i="8"/>
  <c r="I688" i="8"/>
  <c r="I698" i="8"/>
  <c r="I709" i="8"/>
  <c r="I720" i="8"/>
  <c r="I730" i="8"/>
  <c r="I741" i="8"/>
  <c r="I752" i="8"/>
  <c r="I762" i="8"/>
  <c r="I773" i="8"/>
  <c r="I781" i="8"/>
  <c r="I789" i="8"/>
  <c r="I797" i="8"/>
  <c r="I805" i="8"/>
  <c r="I813" i="8"/>
  <c r="I821" i="8"/>
  <c r="I829" i="8"/>
  <c r="I837" i="8"/>
  <c r="I29" i="8"/>
  <c r="I54" i="8"/>
  <c r="I77" i="8"/>
  <c r="I102" i="8"/>
  <c r="I127" i="8"/>
  <c r="I150" i="8"/>
  <c r="I175" i="8"/>
  <c r="I200" i="8"/>
  <c r="I223" i="8"/>
  <c r="I248" i="8"/>
  <c r="I273" i="8"/>
  <c r="I296" i="8"/>
  <c r="I321" i="8"/>
  <c r="I346" i="8"/>
  <c r="I360" i="8"/>
  <c r="I375" i="8"/>
  <c r="I389" i="8"/>
  <c r="I403" i="8"/>
  <c r="I419" i="8"/>
  <c r="I433" i="8"/>
  <c r="I448" i="8"/>
  <c r="I462" i="8"/>
  <c r="I477" i="8"/>
  <c r="I493" i="8"/>
  <c r="I506" i="8"/>
  <c r="I521" i="8"/>
  <c r="I535" i="8"/>
  <c r="I550" i="8"/>
  <c r="I566" i="8"/>
  <c r="I579" i="8"/>
  <c r="I594" i="8"/>
  <c r="I608" i="8"/>
  <c r="I623" i="8"/>
  <c r="I639" i="8"/>
  <c r="I653" i="8"/>
  <c r="I666" i="8"/>
  <c r="I678" i="8"/>
  <c r="I689" i="8"/>
  <c r="I700" i="8"/>
  <c r="I710" i="8"/>
  <c r="I721" i="8"/>
  <c r="I732" i="8"/>
  <c r="I742" i="8"/>
  <c r="I753" i="8"/>
  <c r="I764" i="8"/>
  <c r="I774" i="8"/>
  <c r="I782" i="8"/>
  <c r="I790" i="8"/>
  <c r="I798" i="8"/>
  <c r="I806" i="8"/>
  <c r="I814" i="8"/>
  <c r="I822" i="8"/>
  <c r="I830" i="8"/>
  <c r="I2" i="8"/>
  <c r="G7" i="5"/>
  <c r="F6" i="5"/>
  <c r="F7" i="5" s="1"/>
  <c r="I7" i="5"/>
  <c r="E7" i="5"/>
  <c r="C7" i="5"/>
  <c r="D7" i="5"/>
  <c r="B7" i="5"/>
  <c r="H7" i="5"/>
  <c r="I180" i="8" l="1"/>
  <c r="I124" i="8"/>
  <c r="I52" i="8"/>
  <c r="I220" i="8"/>
  <c r="I552" i="8"/>
  <c r="I434" i="8"/>
  <c r="I301" i="8"/>
  <c r="I104" i="8"/>
  <c r="I739" i="8"/>
  <c r="I674" i="8"/>
  <c r="I601" i="8"/>
  <c r="I528" i="8"/>
  <c r="I455" i="8"/>
  <c r="I382" i="8"/>
  <c r="I309" i="8"/>
  <c r="I235" i="8"/>
  <c r="I162" i="8"/>
  <c r="I89" i="8"/>
  <c r="I16" i="8"/>
  <c r="I591" i="8"/>
  <c r="I518" i="8"/>
  <c r="I445" i="8"/>
  <c r="I371" i="8"/>
  <c r="I298" i="8"/>
  <c r="I225" i="8"/>
  <c r="I152" i="8"/>
  <c r="I79" i="8"/>
  <c r="I343" i="8"/>
  <c r="I270" i="8"/>
  <c r="I197" i="8"/>
  <c r="I123" i="8"/>
  <c r="I50" i="8"/>
  <c r="I743" i="8"/>
  <c r="I679" i="8"/>
  <c r="I606" i="8"/>
  <c r="I533" i="8"/>
  <c r="I459" i="8"/>
  <c r="I386" i="8"/>
  <c r="I313" i="8"/>
  <c r="I240" i="8"/>
  <c r="I167" i="8"/>
  <c r="I94" i="8"/>
  <c r="I21" i="8"/>
  <c r="I283" i="8"/>
  <c r="I210" i="8"/>
  <c r="I137" i="8"/>
  <c r="I64" i="8"/>
  <c r="I6" i="8"/>
  <c r="I628" i="8"/>
  <c r="I476" i="8"/>
  <c r="I308" i="8"/>
  <c r="I92" i="8"/>
  <c r="I44" i="8"/>
  <c r="I284" i="8"/>
  <c r="I156" i="8"/>
  <c r="I28" i="8"/>
  <c r="I500" i="8"/>
  <c r="I372" i="8"/>
  <c r="I244" i="8"/>
  <c r="I116" i="8"/>
  <c r="I492" i="8"/>
  <c r="I364" i="8"/>
  <c r="I236" i="8"/>
  <c r="I108" i="8"/>
  <c r="I612" i="8"/>
  <c r="I548" i="8"/>
  <c r="I484" i="8"/>
  <c r="I420" i="8"/>
  <c r="I356" i="8"/>
  <c r="I292" i="8"/>
  <c r="I228" i="8"/>
  <c r="I164" i="8"/>
  <c r="I100" i="8"/>
  <c r="I36" i="8"/>
  <c r="I596" i="8"/>
  <c r="I532" i="8"/>
  <c r="I468" i="8"/>
  <c r="I404" i="8"/>
  <c r="I340" i="8"/>
  <c r="I276" i="8"/>
  <c r="I212" i="8"/>
  <c r="I148" i="8"/>
  <c r="I84" i="8"/>
  <c r="I20" i="8"/>
  <c r="I588" i="8"/>
  <c r="I524" i="8"/>
  <c r="I460" i="8"/>
  <c r="I396" i="8"/>
  <c r="I332" i="8"/>
  <c r="I268" i="8"/>
  <c r="I204" i="8"/>
  <c r="I140" i="8"/>
  <c r="I76" i="8"/>
  <c r="I12" i="8"/>
  <c r="I580" i="8"/>
  <c r="I516" i="8"/>
  <c r="I452" i="8"/>
  <c r="I388" i="8"/>
  <c r="I324" i="8"/>
  <c r="I260" i="8"/>
  <c r="I196" i="8"/>
  <c r="I132" i="8"/>
  <c r="I68" i="8"/>
  <c r="I4" i="8"/>
  <c r="I3" i="8"/>
  <c r="D10" i="8" l="1"/>
</calcChain>
</file>

<file path=xl/sharedStrings.xml><?xml version="1.0" encoding="utf-8"?>
<sst xmlns="http://schemas.openxmlformats.org/spreadsheetml/2006/main" count="10382" uniqueCount="1386">
  <si>
    <t>Year</t>
  </si>
  <si>
    <t>Stage</t>
  </si>
  <si>
    <t>Stadium</t>
  </si>
  <si>
    <t>City</t>
  </si>
  <si>
    <t>Home Team Name</t>
  </si>
  <si>
    <t>Home Team Goals</t>
  </si>
  <si>
    <t>Away Team Goals</t>
  </si>
  <si>
    <t>Away Team Name</t>
  </si>
  <si>
    <t>Win conditions</t>
  </si>
  <si>
    <t>Attendance</t>
  </si>
  <si>
    <t>Half-time Home Goals</t>
  </si>
  <si>
    <t>Half-time Away Goals</t>
  </si>
  <si>
    <t>Referee</t>
  </si>
  <si>
    <t>Assistant 1</t>
  </si>
  <si>
    <t>Assistant 2</t>
  </si>
  <si>
    <t>RoundID</t>
  </si>
  <si>
    <t>MatchID</t>
  </si>
  <si>
    <t>Home Team Initials</t>
  </si>
  <si>
    <t>Away Team Initials</t>
  </si>
  <si>
    <t>Group 1</t>
  </si>
  <si>
    <t>Pocitos</t>
  </si>
  <si>
    <t xml:space="preserve">Montevideo </t>
  </si>
  <si>
    <t>France</t>
  </si>
  <si>
    <t>Mexico</t>
  </si>
  <si>
    <t xml:space="preserve"> </t>
  </si>
  <si>
    <t>LOMBARDI Domingo (URU)</t>
  </si>
  <si>
    <t>CRISTOPHE Henry (BEL)</t>
  </si>
  <si>
    <t>REGO Gilberto (BRA)</t>
  </si>
  <si>
    <t>FRA</t>
  </si>
  <si>
    <t>MEX</t>
  </si>
  <si>
    <t>Group 4</t>
  </si>
  <si>
    <t>Parque Central</t>
  </si>
  <si>
    <t>USA</t>
  </si>
  <si>
    <t>Belgium</t>
  </si>
  <si>
    <t>MACIAS Jose (ARG)</t>
  </si>
  <si>
    <t>MATEUCCI Francisco (URU)</t>
  </si>
  <si>
    <t>WARNKEN Alberto (CHI)</t>
  </si>
  <si>
    <t>BEL</t>
  </si>
  <si>
    <t>Group 2</t>
  </si>
  <si>
    <t>Yugoslavia</t>
  </si>
  <si>
    <t>Brazil</t>
  </si>
  <si>
    <t>TEJADA Anibal (URU)</t>
  </si>
  <si>
    <t>VALLARINO Ricardo (URU)</t>
  </si>
  <si>
    <t>BALWAY Thomas (FRA)</t>
  </si>
  <si>
    <t>YUG</t>
  </si>
  <si>
    <t>BRA</t>
  </si>
  <si>
    <t>Group 3</t>
  </si>
  <si>
    <t>Romania</t>
  </si>
  <si>
    <t>Peru</t>
  </si>
  <si>
    <t>LANGENUS Jean (BEL)</t>
  </si>
  <si>
    <t>ROU</t>
  </si>
  <si>
    <t>PER</t>
  </si>
  <si>
    <t>Argentina</t>
  </si>
  <si>
    <t>SAUCEDO Ulises (BOL)</t>
  </si>
  <si>
    <t>RADULESCU Constantin (ROU)</t>
  </si>
  <si>
    <t>ARG</t>
  </si>
  <si>
    <t>Chile</t>
  </si>
  <si>
    <t>APHESTEGUY Martin (URU)</t>
  </si>
  <si>
    <t>CHI</t>
  </si>
  <si>
    <t>Bolivia</t>
  </si>
  <si>
    <t>BOL</t>
  </si>
  <si>
    <t>Paraguay</t>
  </si>
  <si>
    <t>PAR</t>
  </si>
  <si>
    <t>Estadio Centenario</t>
  </si>
  <si>
    <t>Uruguay</t>
  </si>
  <si>
    <t>URU</t>
  </si>
  <si>
    <t>ALONSO Gualberto (URU)</t>
  </si>
  <si>
    <t>VALLEJO Gaspar (MEX)</t>
  </si>
  <si>
    <t>Semi-finals</t>
  </si>
  <si>
    <t>Final</t>
  </si>
  <si>
    <t>Preliminary round</t>
  </si>
  <si>
    <t>Stadio Benito Mussolini</t>
  </si>
  <si>
    <t xml:space="preserve">Turin </t>
  </si>
  <si>
    <t>Austria</t>
  </si>
  <si>
    <t xml:space="preserve">Austria win after extra time </t>
  </si>
  <si>
    <t>VAN MOORSEL Johannes (NED)</t>
  </si>
  <si>
    <t>CAIRONI Camillo (ITA)</t>
  </si>
  <si>
    <t>BAERT Louis (BEL)</t>
  </si>
  <si>
    <t>AUT</t>
  </si>
  <si>
    <t>Giorgio Ascarelli</t>
  </si>
  <si>
    <t xml:space="preserve">Naples </t>
  </si>
  <si>
    <t>Hungary</t>
  </si>
  <si>
    <t>Egypt</t>
  </si>
  <si>
    <t>BARLASSINA Rinaldo (ITA)</t>
  </si>
  <si>
    <t>DATTILO Generoso (ITA)</t>
  </si>
  <si>
    <t>SASSI Otello (ITA)</t>
  </si>
  <si>
    <t>HUN</t>
  </si>
  <si>
    <t>EGY</t>
  </si>
  <si>
    <t>San Siro</t>
  </si>
  <si>
    <t xml:space="preserve">Milan </t>
  </si>
  <si>
    <t>Switzerland</t>
  </si>
  <si>
    <t>Netherlands</t>
  </si>
  <si>
    <t>EKLIND Ivan (SWE)</t>
  </si>
  <si>
    <t>BERANEK Alois (AUT)</t>
  </si>
  <si>
    <t>BONIVENTO Ferruccio (ITA)</t>
  </si>
  <si>
    <t>SUI</t>
  </si>
  <si>
    <t>NED</t>
  </si>
  <si>
    <t>Littorale</t>
  </si>
  <si>
    <t xml:space="preserve">Bologna </t>
  </si>
  <si>
    <t>Sweden</t>
  </si>
  <si>
    <t>BRAUN Eugen (AUT)</t>
  </si>
  <si>
    <t>CARRARO Albino (ITA)</t>
  </si>
  <si>
    <t>TURBIANI Giuseppe (ITA)</t>
  </si>
  <si>
    <t>SWE</t>
  </si>
  <si>
    <t>Giovanni Berta</t>
  </si>
  <si>
    <t xml:space="preserve">Florence </t>
  </si>
  <si>
    <t>Germany</t>
  </si>
  <si>
    <t>MATTEA Francesco (ITA)</t>
  </si>
  <si>
    <t>MELANDRI Ermenegildo (ITA)</t>
  </si>
  <si>
    <t>BAERT Jacques (FRA)</t>
  </si>
  <si>
    <t>GER</t>
  </si>
  <si>
    <t>Luigi Ferraris</t>
  </si>
  <si>
    <t xml:space="preserve">Genoa </t>
  </si>
  <si>
    <t>Spain</t>
  </si>
  <si>
    <t>BIRLEM Alfred (GER)</t>
  </si>
  <si>
    <t>CARMINATI Ettore (ITA)</t>
  </si>
  <si>
    <t>IVANCSICS Mihaly (HUN)</t>
  </si>
  <si>
    <t>ESP</t>
  </si>
  <si>
    <t>Nazionale PNF</t>
  </si>
  <si>
    <t xml:space="preserve">Rome </t>
  </si>
  <si>
    <t>Italy</t>
  </si>
  <si>
    <t>MERCET Rene (SUI)</t>
  </si>
  <si>
    <t>ESCARTIN Pedro (ESP)</t>
  </si>
  <si>
    <t>ZENISEK Bohumil (TCH)</t>
  </si>
  <si>
    <t>ITA</t>
  </si>
  <si>
    <t>Littorio</t>
  </si>
  <si>
    <t xml:space="preserve">Trieste </t>
  </si>
  <si>
    <t>Czechoslovakia</t>
  </si>
  <si>
    <t>SCARPI Giuseppe (ITA)</t>
  </si>
  <si>
    <t>SCORZONI Raffaele (ITA)</t>
  </si>
  <si>
    <t>TCH</t>
  </si>
  <si>
    <t>Quarter-finals</t>
  </si>
  <si>
    <t>MOHAMED Youssuf (EGY)</t>
  </si>
  <si>
    <t>Match for third place</t>
  </si>
  <si>
    <t xml:space="preserve">Italy win after extra time </t>
  </si>
  <si>
    <t>First round</t>
  </si>
  <si>
    <t>Parc des Princes</t>
  </si>
  <si>
    <t xml:space="preserve">Paris </t>
  </si>
  <si>
    <t>MARENCO Paul (FRA)</t>
  </si>
  <si>
    <t>Velodrome Municipale</t>
  </si>
  <si>
    <t xml:space="preserve">Reims </t>
  </si>
  <si>
    <t>Dutch East Indies</t>
  </si>
  <si>
    <t>CONRIE Roger (FRA)</t>
  </si>
  <si>
    <t>DE LA SALLE Charles (FRA)</t>
  </si>
  <si>
    <t>WEINGARTNER Karl (AUT)</t>
  </si>
  <si>
    <t>INH</t>
  </si>
  <si>
    <t>Stade Olympique</t>
  </si>
  <si>
    <t xml:space="preserve">Colombes </t>
  </si>
  <si>
    <t>WUETHRICH Hans (SUI)</t>
  </si>
  <si>
    <t>KRIST Gustav (TCH)</t>
  </si>
  <si>
    <t>Stade Municipal</t>
  </si>
  <si>
    <t xml:space="preserve">Toulouse </t>
  </si>
  <si>
    <t>Cuba</t>
  </si>
  <si>
    <t>VALPREDE Ferdinand (FRA)</t>
  </si>
  <si>
    <t>MERKCX Jean (FRA)</t>
  </si>
  <si>
    <t>CUB</t>
  </si>
  <si>
    <t>Stade Vï¿½lodrome</t>
  </si>
  <si>
    <t xml:space="preserve">Marseilles </t>
  </si>
  <si>
    <t>Norway</t>
  </si>
  <si>
    <t>BOUTOURE D. (FRA)</t>
  </si>
  <si>
    <t>TREHOU D. (FRA)</t>
  </si>
  <si>
    <t>NOR</t>
  </si>
  <si>
    <t>Stade de la Meinau</t>
  </si>
  <si>
    <t xml:space="preserve">Strasbourg </t>
  </si>
  <si>
    <t>Poland</t>
  </si>
  <si>
    <t xml:space="preserve">Brazil win after extra time </t>
  </si>
  <si>
    <t>POISSANT Louis (FRA)</t>
  </si>
  <si>
    <t>KISSENBERGER Ernest (FRA)</t>
  </si>
  <si>
    <t>POL</t>
  </si>
  <si>
    <t>Cavee Verte</t>
  </si>
  <si>
    <t xml:space="preserve">Le Havre </t>
  </si>
  <si>
    <t xml:space="preserve">Czechoslovakia win after extra time </t>
  </si>
  <si>
    <t>LECLERCQ Lucien (FRA)</t>
  </si>
  <si>
    <t>OLIVE D. (FRA)</t>
  </si>
  <si>
    <t>SDEZ Victor (FRA)</t>
  </si>
  <si>
    <t>CAPDEVILLE Pierre (FRA)</t>
  </si>
  <si>
    <t>Stade du Parc Lescure</t>
  </si>
  <si>
    <t xml:space="preserve">Bordeaux </t>
  </si>
  <si>
    <t>VON HERTZKA Pal (HUN)</t>
  </si>
  <si>
    <t>Victor Boucquey</t>
  </si>
  <si>
    <t xml:space="preserve">Lille </t>
  </si>
  <si>
    <t>Fort Carree</t>
  </si>
  <si>
    <t xml:space="preserve">Antibes </t>
  </si>
  <si>
    <t>CAPDEVILLE Georges (FRA)</t>
  </si>
  <si>
    <t>Maracanï¿½ - Estï¿½dio Jornalista Mï¿½rio Filho</t>
  </si>
  <si>
    <t xml:space="preserve">Rio De Janeiro </t>
  </si>
  <si>
    <t>READER George (ENG)</t>
  </si>
  <si>
    <t>GRIFFITHS Benjamin (WAL)</t>
  </si>
  <si>
    <t>MITCHELL George (SCO)</t>
  </si>
  <si>
    <t>England</t>
  </si>
  <si>
    <t>VAN DER MEER Karel (NED)</t>
  </si>
  <si>
    <t>GARDELLI Mario (BRA)</t>
  </si>
  <si>
    <t>DAHLNER Gunnar (SWE)</t>
  </si>
  <si>
    <t>ENG</t>
  </si>
  <si>
    <t>Durival de Brito</t>
  </si>
  <si>
    <t xml:space="preserve">Curitiba </t>
  </si>
  <si>
    <t>VIANA Mario (BRA)</t>
  </si>
  <si>
    <t>DA COSTA VIEIRA Jose (POR)</t>
  </si>
  <si>
    <t>Pacaembu</t>
  </si>
  <si>
    <t xml:space="preserve">Sao Paulo </t>
  </si>
  <si>
    <t>LUTZ Jean (SUI)</t>
  </si>
  <si>
    <t>TEJADA Carlos (MEX)</t>
  </si>
  <si>
    <t>Independencia</t>
  </si>
  <si>
    <t xml:space="preserve">Belo Horizonte </t>
  </si>
  <si>
    <t>GALEATI Giovanni (ITA)</t>
  </si>
  <si>
    <t>AZON ROMA Ramon (ESP)</t>
  </si>
  <si>
    <t>BUSTAMANTE Sergio (CHI)</t>
  </si>
  <si>
    <t>DE NICOLA Cayetano (PAR)</t>
  </si>
  <si>
    <t>Eucaliptos</t>
  </si>
  <si>
    <t xml:space="preserve">Porto Alegre </t>
  </si>
  <si>
    <t>LEAFE Reginald (ENG)</t>
  </si>
  <si>
    <t>MALCHER Alberto (BRA)</t>
  </si>
  <si>
    <t>MARINO Esteban (URU)</t>
  </si>
  <si>
    <t>ALVAREZ Alfredo (BOL)</t>
  </si>
  <si>
    <t>MITCHELL Robert (SCO)</t>
  </si>
  <si>
    <t>LEMESIC Leo (YUG)</t>
  </si>
  <si>
    <t>GARCIA Prudencio (USA)</t>
  </si>
  <si>
    <t>ELLIS Arthur (ENG)</t>
  </si>
  <si>
    <t>Ilha do Retiro</t>
  </si>
  <si>
    <t xml:space="preserve">Recife </t>
  </si>
  <si>
    <t>HEYEN Mario Ruben (PAR)</t>
  </si>
  <si>
    <t>Group 6</t>
  </si>
  <si>
    <t>Wankdorf Stadium</t>
  </si>
  <si>
    <t xml:space="preserve">Berne </t>
  </si>
  <si>
    <t>LING William (ENG)</t>
  </si>
  <si>
    <t>SCHICKER Werner (SUI)</t>
  </si>
  <si>
    <t>Hardturm</t>
  </si>
  <si>
    <t xml:space="preserve">Zurich </t>
  </si>
  <si>
    <t>Scotland</t>
  </si>
  <si>
    <t>FRANKEN Laurent (BEL)</t>
  </si>
  <si>
    <t>GULDE Josef (SUI)</t>
  </si>
  <si>
    <t>SCO</t>
  </si>
  <si>
    <t>Charmilles</t>
  </si>
  <si>
    <t xml:space="preserve">Geneva </t>
  </si>
  <si>
    <t>WYSSLING Paul (SUI)</t>
  </si>
  <si>
    <t>SCHONHOLZER Ernest (SUI)</t>
  </si>
  <si>
    <t>La Pontaise</t>
  </si>
  <si>
    <t xml:space="preserve">Lausanne </t>
  </si>
  <si>
    <t>BAUMBERGER Rene (SUI)</t>
  </si>
  <si>
    <t>ASENSI Manuel (ESP)</t>
  </si>
  <si>
    <t>Germany FR</t>
  </si>
  <si>
    <t>Turkey</t>
  </si>
  <si>
    <t>ZSOLT Istvan (HUN)</t>
  </si>
  <si>
    <t>MERLOTTI Armand (SUI)</t>
  </si>
  <si>
    <t>FRG</t>
  </si>
  <si>
    <t>TUR</t>
  </si>
  <si>
    <t>Korea Republic</t>
  </si>
  <si>
    <t>VINCENTI Raymond (FRA)</t>
  </si>
  <si>
    <t>VON GUNTER Albert (SUI)</t>
  </si>
  <si>
    <t>STEINER Carl (AUT)</t>
  </si>
  <si>
    <t>KOR</t>
  </si>
  <si>
    <t>St. Jakob</t>
  </si>
  <si>
    <t xml:space="preserve">Basel </t>
  </si>
  <si>
    <t>SCHMETZER Emil (FRG)</t>
  </si>
  <si>
    <t>BUCHMUELLER Fritz (SUI)</t>
  </si>
  <si>
    <t>RUFFLI Willy (SUI)</t>
  </si>
  <si>
    <t>ORLANDINI Vincenzo (ITA)</t>
  </si>
  <si>
    <t>GUIDI Denilo (SUI)</t>
  </si>
  <si>
    <t>STEFANOVIC Vasa (YUG)</t>
  </si>
  <si>
    <t>DOERFLINGER Ernst (SUI)</t>
  </si>
  <si>
    <t>FAULTLESS Charlie (SCO)</t>
  </si>
  <si>
    <t>Comunale di Cornaredo</t>
  </si>
  <si>
    <t xml:space="preserve">Lugano </t>
  </si>
  <si>
    <t xml:space="preserve">Hungary win after extra time </t>
  </si>
  <si>
    <t>Rasunda Stadium</t>
  </si>
  <si>
    <t xml:space="preserve">Solna </t>
  </si>
  <si>
    <t>LATYCHEV Nikolaj (URS)</t>
  </si>
  <si>
    <t>MOWAT Jack (SCO)</t>
  </si>
  <si>
    <t>ERIKSSON Arne (FIN)</t>
  </si>
  <si>
    <t>Nya Ullevi</t>
  </si>
  <si>
    <t xml:space="preserve">Gothenburg </t>
  </si>
  <si>
    <t>Soviet Union</t>
  </si>
  <si>
    <t>NILSEN Birger (NOR)</t>
  </si>
  <si>
    <t>JORGENSEN Carl Frederik (DEN)</t>
  </si>
  <si>
    <t>URS</t>
  </si>
  <si>
    <t>Malmo Stadion</t>
  </si>
  <si>
    <t xml:space="preserve">Malmï¿½ </t>
  </si>
  <si>
    <t>HELGE Leo (DEN)</t>
  </si>
  <si>
    <t>AHLNER Sten (SWE)</t>
  </si>
  <si>
    <t>Jarnvallen</t>
  </si>
  <si>
    <t xml:space="preserve">Sandviken </t>
  </si>
  <si>
    <t>Wales</t>
  </si>
  <si>
    <t>CODESAL Jose Maria (URU)</t>
  </si>
  <si>
    <t>VAN NUFFEL Lucien (BEL)</t>
  </si>
  <si>
    <t>WAL</t>
  </si>
  <si>
    <t>Idrottsparken</t>
  </si>
  <si>
    <t xml:space="preserve">Norrkï¿½Ping </t>
  </si>
  <si>
    <t>GARDEAZABAL Juan (ESP)</t>
  </si>
  <si>
    <t>BROZZI Juan (ARG)</t>
  </si>
  <si>
    <t>Arosvallen</t>
  </si>
  <si>
    <t xml:space="preserve">Vasteras </t>
  </si>
  <si>
    <t>MACKO Martin (TCH)</t>
  </si>
  <si>
    <t>Rimnersvallen</t>
  </si>
  <si>
    <t xml:space="preserve">Udevalla </t>
  </si>
  <si>
    <t>GUIGUE Maurice (FRA)</t>
  </si>
  <si>
    <t>DUSCH Albert (GER)</t>
  </si>
  <si>
    <t>BRONKHORST Jan (NED)</t>
  </si>
  <si>
    <t>Orjans Vall</t>
  </si>
  <si>
    <t xml:space="preserve">Halmstad </t>
  </si>
  <si>
    <t>Northern Ireland</t>
  </si>
  <si>
    <t>SEIPELT Fritz (AUT)</t>
  </si>
  <si>
    <t>FERNANDES CAMPOS Joaquim (POR)</t>
  </si>
  <si>
    <t>NIR</t>
  </si>
  <si>
    <t>LOEOEW Bertil (SWE)</t>
  </si>
  <si>
    <t>ANDREN Bengt (SWE)</t>
  </si>
  <si>
    <t>DRAGVOLL Georg (NOR)</t>
  </si>
  <si>
    <t>Ryavallen</t>
  </si>
  <si>
    <t xml:space="preserve">Boras </t>
  </si>
  <si>
    <t>ACKEBORN Gosta (SWE)</t>
  </si>
  <si>
    <t>Olympia Stadium</t>
  </si>
  <si>
    <t xml:space="preserve">Helsingborg </t>
  </si>
  <si>
    <t>Tunavallen</t>
  </si>
  <si>
    <t xml:space="preserve">Eskilstuna </t>
  </si>
  <si>
    <t>Eyravallen</t>
  </si>
  <si>
    <t xml:space="preserve">Orebro </t>
  </si>
  <si>
    <t xml:space="preserve">Northern Ireland win after extra time </t>
  </si>
  <si>
    <t>LUNDELL Bengt (SWE)</t>
  </si>
  <si>
    <t>Carlos Dittborn</t>
  </si>
  <si>
    <t xml:space="preserve">Arica </t>
  </si>
  <si>
    <t>Colombia</t>
  </si>
  <si>
    <t>DOROGI Andor (HUN)</t>
  </si>
  <si>
    <t>ETZEL FILHO Joao (BRA)</t>
  </si>
  <si>
    <t>GALBA Karol (TCH)</t>
  </si>
  <si>
    <t>COL</t>
  </si>
  <si>
    <t>Estadio Sausalito</t>
  </si>
  <si>
    <t xml:space="preserve">Vina Del Mar </t>
  </si>
  <si>
    <t>DIENST Gottfried (SUI)</t>
  </si>
  <si>
    <t>SCHWINTE Pierre (FRA)</t>
  </si>
  <si>
    <t>Estadio El Teniente-Codelco</t>
  </si>
  <si>
    <t xml:space="preserve">Rancagua </t>
  </si>
  <si>
    <t>Bulgaria</t>
  </si>
  <si>
    <t>BUERGO Fernando (MEX)</t>
  </si>
  <si>
    <t>MORGAN Raymond (CAN)</t>
  </si>
  <si>
    <t>BUL</t>
  </si>
  <si>
    <t>Nacional</t>
  </si>
  <si>
    <t xml:space="preserve">Santiago De Chile </t>
  </si>
  <si>
    <t>ASTON Ken (ENG)</t>
  </si>
  <si>
    <t>BLAVIER Arthur (BEL)</t>
  </si>
  <si>
    <t>YAMASAKI MALDONADO Arturo (MEX)</t>
  </si>
  <si>
    <t>ROBLES Carlos (CHI)</t>
  </si>
  <si>
    <t>VAN ROSBERG Walter Jose (CUW)</t>
  </si>
  <si>
    <t>HORN Leo (NED)</t>
  </si>
  <si>
    <t>GOLDSTEIN Leo (USA)</t>
  </si>
  <si>
    <t>DAVIDSON Bob (SCO)</t>
  </si>
  <si>
    <t>VENTRE Luis Antonio (ARG)</t>
  </si>
  <si>
    <t>JONNI Cesare (ITA)</t>
  </si>
  <si>
    <t>MASSARO Artur (CHI)</t>
  </si>
  <si>
    <t>REGINATO Adolfe Molina (CHI)</t>
  </si>
  <si>
    <t>TESANIC Branko (YUG)</t>
  </si>
  <si>
    <t>VICUNA Claudio (CHI)</t>
  </si>
  <si>
    <t>SILVA Luis (CHI)</t>
  </si>
  <si>
    <t>SUNDHEIM Jose Antonio (COL)</t>
  </si>
  <si>
    <t>BULNES R. (CHI)</t>
  </si>
  <si>
    <t>RUMENTCHEV Dimitar (BUL)</t>
  </si>
  <si>
    <t>SILVA Jose Antonio (CHI)</t>
  </si>
  <si>
    <t>Wembley Stadium</t>
  </si>
  <si>
    <t xml:space="preserve">London </t>
  </si>
  <si>
    <t>BAKHRAMOV Tofik (URS)</t>
  </si>
  <si>
    <t>Hillsborough</t>
  </si>
  <si>
    <t xml:space="preserve">Sheffield </t>
  </si>
  <si>
    <t>PHILLIPS Hugh (SCO)</t>
  </si>
  <si>
    <t>ADAIR John (NIR)</t>
  </si>
  <si>
    <t>Goodison Park</t>
  </si>
  <si>
    <t xml:space="preserve">Liverpool </t>
  </si>
  <si>
    <t>TSCHENSCHER Kurt (GER)</t>
  </si>
  <si>
    <t>McCABE George (ENG)</t>
  </si>
  <si>
    <t>TAYLOR John (ENG)</t>
  </si>
  <si>
    <t>Ayresome Park</t>
  </si>
  <si>
    <t xml:space="preserve">Middlesbrough </t>
  </si>
  <si>
    <t>Korea DPR</t>
  </si>
  <si>
    <t>KANDIL Aly Hussein (EGY)</t>
  </si>
  <si>
    <t>PRK</t>
  </si>
  <si>
    <t>ASHKENAZI Menachem (ISR)</t>
  </si>
  <si>
    <t>Old Trafford Stadium</t>
  </si>
  <si>
    <t xml:space="preserve">Manchester </t>
  </si>
  <si>
    <t>Portugal</t>
  </si>
  <si>
    <t>CALLAGHAN Leo (WAL)</t>
  </si>
  <si>
    <t>HOWLEY Kevin (ENG)</t>
  </si>
  <si>
    <t>CLEMENTS William (ENG)</t>
  </si>
  <si>
    <t>POR</t>
  </si>
  <si>
    <t>Villa Park</t>
  </si>
  <si>
    <t xml:space="preserve">Birmingham </t>
  </si>
  <si>
    <t>ZECEVIC Konstantin (YUG)</t>
  </si>
  <si>
    <t>Roker Park Ground</t>
  </si>
  <si>
    <t xml:space="preserve">Sunderland </t>
  </si>
  <si>
    <t>FINNEY Jim (ENG)</t>
  </si>
  <si>
    <t>KREITLEIN Rudolf (GER)</t>
  </si>
  <si>
    <t>White City</t>
  </si>
  <si>
    <t>MARQUES Armando (BRA)</t>
  </si>
  <si>
    <t>DAGNALL Kenneth (ENG)</t>
  </si>
  <si>
    <t>CRAWFORD William (SCO)</t>
  </si>
  <si>
    <t>GOICOECHEA Roberto (ARG)</t>
  </si>
  <si>
    <t>LO BELLO Concetto (ITA)</t>
  </si>
  <si>
    <t>CHOI Duk Ryong (PRK)</t>
  </si>
  <si>
    <t xml:space="preserve">England win after extra time </t>
  </si>
  <si>
    <t>Estadio Azteca</t>
  </si>
  <si>
    <t xml:space="preserve">Mexico City </t>
  </si>
  <si>
    <t>DUNSTAN Keith (BER)</t>
  </si>
  <si>
    <t>Cuauhtemoc</t>
  </si>
  <si>
    <t xml:space="preserve">Puebla </t>
  </si>
  <si>
    <t>Israel</t>
  </si>
  <si>
    <t>SCHEURER Ruedi (SUI)</t>
  </si>
  <si>
    <t>TAREKEGN Seyoum (ETH)</t>
  </si>
  <si>
    <t>ISR</t>
  </si>
  <si>
    <t>Nou Camp - Estadio Leï¿½n</t>
  </si>
  <si>
    <t xml:space="preserve">Leon </t>
  </si>
  <si>
    <t>SBARDELLA Antonio (ITA)</t>
  </si>
  <si>
    <t>AGUILAR ELIZALDE Abel (MEX)</t>
  </si>
  <si>
    <t>MARUYAMA Yoshiyuki (JPN)</t>
  </si>
  <si>
    <t>Jalisco</t>
  </si>
  <si>
    <t xml:space="preserve">Guadalajara </t>
  </si>
  <si>
    <t>LORAUX Vital (BEL)</t>
  </si>
  <si>
    <t>MACHIN Roger (FRA)</t>
  </si>
  <si>
    <t>DE LEO Diego (MEX)</t>
  </si>
  <si>
    <t>Luis Dosal</t>
  </si>
  <si>
    <t xml:space="preserve">Toluca </t>
  </si>
  <si>
    <t>Morocco</t>
  </si>
  <si>
    <t>VAN RAVENS Laurens (NED)</t>
  </si>
  <si>
    <t>ORTIZ DE MENDIBIL Jose Maria (ESP)</t>
  </si>
  <si>
    <t>VELASQUEZ Guillermo (COL)</t>
  </si>
  <si>
    <t>MAR</t>
  </si>
  <si>
    <t>BARRETO RUIZ Ramon (URU)</t>
  </si>
  <si>
    <t>KLEIN Abraham (ISR)</t>
  </si>
  <si>
    <t>El Salvador</t>
  </si>
  <si>
    <t>RADULESCU Andrei (ROU)</t>
  </si>
  <si>
    <t>GLOECKNER Rudolf (GDR)</t>
  </si>
  <si>
    <t>SLV</t>
  </si>
  <si>
    <t>HORVAT Drago (YUG)</t>
  </si>
  <si>
    <t>EMSBERGER Gyula (HUN)</t>
  </si>
  <si>
    <t>LANDAUER Henry (USA)</t>
  </si>
  <si>
    <t>SALDANHA RIBEIRO Antonio (POR)</t>
  </si>
  <si>
    <t>MARSCHALL Ferdinand (AUT)</t>
  </si>
  <si>
    <t>HORMAZABAL DIAZ Rafael (CHI)</t>
  </si>
  <si>
    <t>COEREZZA Norberto Angel (ARG)</t>
  </si>
  <si>
    <t>DE MORAES Ayrton Vieira (BRA)</t>
  </si>
  <si>
    <t xml:space="preserve">Germany FR win after extra time </t>
  </si>
  <si>
    <t xml:space="preserve">Uruguay win after extra time </t>
  </si>
  <si>
    <t>Waldstadion</t>
  </si>
  <si>
    <t xml:space="preserve">Frankfurt/Main </t>
  </si>
  <si>
    <t>PESTARINO Luis (ARG)</t>
  </si>
  <si>
    <t>Olympiastadion</t>
  </si>
  <si>
    <t xml:space="preserve">Berlin West </t>
  </si>
  <si>
    <t>BABACAN Dogan (TUR)</t>
  </si>
  <si>
    <t>WINSEMANN Werner (CAN)</t>
  </si>
  <si>
    <t>Volksparkstadion</t>
  </si>
  <si>
    <t xml:space="preserve">Hamburg </t>
  </si>
  <si>
    <t>German DR</t>
  </si>
  <si>
    <t>Australia</t>
  </si>
  <si>
    <t>NDIAYE Youssou (SEN)</t>
  </si>
  <si>
    <t>SANCHEZ IBANEZ Pablo (ESP)</t>
  </si>
  <si>
    <t>DELGADO Omar (COL)</t>
  </si>
  <si>
    <t>GDR</t>
  </si>
  <si>
    <t>AUS</t>
  </si>
  <si>
    <t>Westfalenstadion</t>
  </si>
  <si>
    <t xml:space="preserve">Dortmund </t>
  </si>
  <si>
    <t>Zaire</t>
  </si>
  <si>
    <t>SCHULENBURG Gerhard (GER)</t>
  </si>
  <si>
    <t>BOSKOVIC Tony (AUS)</t>
  </si>
  <si>
    <t>WEYLAND Hans Joachim (FRG)</t>
  </si>
  <si>
    <t>ZAI</t>
  </si>
  <si>
    <t>Niedersachsenstadion</t>
  </si>
  <si>
    <t xml:space="preserve">Hanover </t>
  </si>
  <si>
    <t>PALOTAI Karoly (HUN)</t>
  </si>
  <si>
    <t>KAZAKOV Pavel (URS)</t>
  </si>
  <si>
    <t>RAINEA Nicolae (ROU)</t>
  </si>
  <si>
    <t>Rheinstadion</t>
  </si>
  <si>
    <t xml:space="preserve">Dï¿½Sseldorf </t>
  </si>
  <si>
    <t>PEREZ NUNEZ Edison A. (PER)</t>
  </si>
  <si>
    <t>GONZALEZ ARCHUNDIA Alfonso (MEX)</t>
  </si>
  <si>
    <t>SUPPIAH George (SIN)</t>
  </si>
  <si>
    <t xml:space="preserve">Munich </t>
  </si>
  <si>
    <t>Haiti</t>
  </si>
  <si>
    <t>LLOBREGAT Vicente (VEN)</t>
  </si>
  <si>
    <t>NAMDAR Jafar (IRN)</t>
  </si>
  <si>
    <t>HAI</t>
  </si>
  <si>
    <t>Neckarstadion</t>
  </si>
  <si>
    <t xml:space="preserve">Stuttgart </t>
  </si>
  <si>
    <t>THOMAS Clive (WAL)</t>
  </si>
  <si>
    <t>ALDINGER Heinz (GER)</t>
  </si>
  <si>
    <t>KAMEL Mahmoud (EGY)</t>
  </si>
  <si>
    <t>VAN GEMERT Arie (NED)</t>
  </si>
  <si>
    <t>LINEMAYR Erich (AUT)</t>
  </si>
  <si>
    <t>ANGONESE Aurelio (ITA)</t>
  </si>
  <si>
    <t>Parkstadion</t>
  </si>
  <si>
    <t xml:space="preserve">Gelsenkirchen </t>
  </si>
  <si>
    <t>OHMSEN Klaus (GER)</t>
  </si>
  <si>
    <t>BIWERSI Ferdinand (GER)</t>
  </si>
  <si>
    <t>ESCHWEILER Walter (GER)</t>
  </si>
  <si>
    <t>NDIAYE Birame (SEN)</t>
  </si>
  <si>
    <t>Group B</t>
  </si>
  <si>
    <t>Group A</t>
  </si>
  <si>
    <t>El Monumental - Estadio Monumental Antonio Vespuci</t>
  </si>
  <si>
    <t xml:space="preserve">Buenos Aires </t>
  </si>
  <si>
    <t>ITHURRALDE Arturo Andres (ARG)</t>
  </si>
  <si>
    <t>COMESANA Miguel (ARG)</t>
  </si>
  <si>
    <t>Estadio Josï¿½ Marï¿½a Minella</t>
  </si>
  <si>
    <t xml:space="preserve">Mar Del Plata </t>
  </si>
  <si>
    <t>SILVAGNO CAVANNA Juan (CHI)</t>
  </si>
  <si>
    <t>Arroyito - Estadio Dr. Lisandro de la Torre</t>
  </si>
  <si>
    <t xml:space="preserve">Rosario </t>
  </si>
  <si>
    <t>Tunisia</t>
  </si>
  <si>
    <t>GORDON John (SCO)</t>
  </si>
  <si>
    <t>DUBACH Jean (SUI)</t>
  </si>
  <si>
    <t>GONELLA Sergio (ITA)</t>
  </si>
  <si>
    <t>TUN</t>
  </si>
  <si>
    <t>GARRIDO Antonio (POR)</t>
  </si>
  <si>
    <t>PARTRIDGE Pat (ENG)</t>
  </si>
  <si>
    <t>JARGUZ Alojzy (POL)</t>
  </si>
  <si>
    <t>Jose Amalfitani</t>
  </si>
  <si>
    <t>IVANOV Anatoly (URS)</t>
  </si>
  <si>
    <t>Estadio Olï¿½mpico Chateau Carreras</t>
  </si>
  <si>
    <t xml:space="preserve">Cordoba </t>
  </si>
  <si>
    <t>ERIKSSON Ulf (SWE)</t>
  </si>
  <si>
    <t>GEBREYESUS DIFUE Tesfaye (ERI)</t>
  </si>
  <si>
    <t>MARTINEZ Angel (ESP)</t>
  </si>
  <si>
    <t>San Martin</t>
  </si>
  <si>
    <t xml:space="preserve">Mendoza </t>
  </si>
  <si>
    <t>IR Iran</t>
  </si>
  <si>
    <t>WURTZ Robert (FRA)</t>
  </si>
  <si>
    <t>IRN</t>
  </si>
  <si>
    <t>BOUZO Farouk (SYR)</t>
  </si>
  <si>
    <t>RION Francis (BEL)</t>
  </si>
  <si>
    <t>OROZCO GUERRERO Cesar (PER)</t>
  </si>
  <si>
    <t>CORVER Charles (NED)</t>
  </si>
  <si>
    <t>MAKSIMOVIC Dusan (SCG)</t>
  </si>
  <si>
    <t>SEOUDI Hedi (TUN)</t>
  </si>
  <si>
    <t>COELHO Arnaldo (BRA)</t>
  </si>
  <si>
    <t>PROKOP Adolf (GDR)</t>
  </si>
  <si>
    <t>Iran</t>
  </si>
  <si>
    <t>CLIVE Thomas (WAL)</t>
  </si>
  <si>
    <t xml:space="preserve">Argentina win after extra time </t>
  </si>
  <si>
    <t>Camp Nou</t>
  </si>
  <si>
    <t xml:space="preserve">Barcelona </t>
  </si>
  <si>
    <t>CHRISTOV Vojtech (TCH)</t>
  </si>
  <si>
    <t>Estadio Municipal de Balaï¿½dos</t>
  </si>
  <si>
    <t xml:space="preserve">Vigo </t>
  </si>
  <si>
    <t>VAUTROT Michel (FRA)</t>
  </si>
  <si>
    <t>Ramon Sanchez Pizjuan</t>
  </si>
  <si>
    <t xml:space="preserve">Seville </t>
  </si>
  <si>
    <t>LAMO CASTILLO Augusto (ESP)</t>
  </si>
  <si>
    <t>SANCHEZ ARMINIO Victoriano (ESP)</t>
  </si>
  <si>
    <t>GARCIA CARRION Jose L. (ESP)</t>
  </si>
  <si>
    <t>Riazor</t>
  </si>
  <si>
    <t xml:space="preserve">La Coruï¿½A </t>
  </si>
  <si>
    <t>Cameroon</t>
  </si>
  <si>
    <t>WOEHRER Franz (AUT)</t>
  </si>
  <si>
    <t>CMR</t>
  </si>
  <si>
    <t>Nuevo Estadio</t>
  </si>
  <si>
    <t xml:space="preserve">Elche </t>
  </si>
  <si>
    <t>AL DOY Ebrahim (BHR)</t>
  </si>
  <si>
    <t>LUND-SORENSEN Henning (DEN)</t>
  </si>
  <si>
    <t>La Rosaleda</t>
  </si>
  <si>
    <t xml:space="preserve">Malaga </t>
  </si>
  <si>
    <t>New Zealand</t>
  </si>
  <si>
    <t>SOCHA David (USA)</t>
  </si>
  <si>
    <t>CHAN Thomson Tam Sun (HKG)</t>
  </si>
  <si>
    <t>EL GHOUL Yusef Mohamed (LBY)</t>
  </si>
  <si>
    <t>NZL</t>
  </si>
  <si>
    <t>El Molinon</t>
  </si>
  <si>
    <t xml:space="preserve">Gijon </t>
  </si>
  <si>
    <t>Algeria</t>
  </si>
  <si>
    <t>LABO REVOREDO Enrique (PER)</t>
  </si>
  <si>
    <t>ARISTIZABAL MURCIA Gilberto (COL)</t>
  </si>
  <si>
    <t>CASARIN Paolo (ITA)</t>
  </si>
  <si>
    <t>ALG</t>
  </si>
  <si>
    <t>San Mames</t>
  </si>
  <si>
    <t xml:space="preserve">Bilbao </t>
  </si>
  <si>
    <t>CASTRO Gaston (CHI)</t>
  </si>
  <si>
    <t>Group 5</t>
  </si>
  <si>
    <t>Luis Casanova</t>
  </si>
  <si>
    <t xml:space="preserve">Valencia </t>
  </si>
  <si>
    <t>Honduras</t>
  </si>
  <si>
    <t>DOTCHEV Bogdan (BUL)</t>
  </si>
  <si>
    <t>BARRANCOS Luis (BOL)</t>
  </si>
  <si>
    <t>HON</t>
  </si>
  <si>
    <t>Carlos Tartiere</t>
  </si>
  <si>
    <t xml:space="preserve">Oviedo </t>
  </si>
  <si>
    <t>CARDELLINO DE SAN VICENTE Juan (URU)</t>
  </si>
  <si>
    <t>Jose Zorrilla</t>
  </si>
  <si>
    <t xml:space="preserve">Valladolid </t>
  </si>
  <si>
    <t>Kuwait</t>
  </si>
  <si>
    <t>DWOMOH Benjamin (GHA)</t>
  </si>
  <si>
    <t>MENDEZ MOLINA Romulo (GUA)</t>
  </si>
  <si>
    <t>VALENTINE Robert (SCO)</t>
  </si>
  <si>
    <t>KUW</t>
  </si>
  <si>
    <t>La Romareda</t>
  </si>
  <si>
    <t xml:space="preserve">Zaragoza </t>
  </si>
  <si>
    <t>FREDRIKSSON Erik (SWE)</t>
  </si>
  <si>
    <t>GALLER Bruno (SUI)</t>
  </si>
  <si>
    <t>RUBIO VAZQUEZ Mario (MEX)</t>
  </si>
  <si>
    <t>Jose Rico Perez</t>
  </si>
  <si>
    <t xml:space="preserve">Alicante </t>
  </si>
  <si>
    <t>LACARNE Belaid (ALG)</t>
  </si>
  <si>
    <t>Benito Villamarin</t>
  </si>
  <si>
    <t>SILES Jesus Paulino (CRC)</t>
  </si>
  <si>
    <t>PONNET Alexis (BEL)</t>
  </si>
  <si>
    <t>MOFFATT Malcolm (NIR)</t>
  </si>
  <si>
    <t>SORIANO ALADREN Emilio (ESP)</t>
  </si>
  <si>
    <t>WHITE Clive (ENG)</t>
  </si>
  <si>
    <t>STUPAR Miroslav (URS)</t>
  </si>
  <si>
    <t>MATOVINOVIC Damir (CRO)</t>
  </si>
  <si>
    <t>ORTIZ Hector (PAR)</t>
  </si>
  <si>
    <t>Vicente Calderon</t>
  </si>
  <si>
    <t xml:space="preserve">Madrid </t>
  </si>
  <si>
    <t>Sarria</t>
  </si>
  <si>
    <t>Santiago Bernabeu</t>
  </si>
  <si>
    <t>CODESAL MENDEZ Edgardo (MEX)</t>
  </si>
  <si>
    <t>ROTH Volker (GER)</t>
  </si>
  <si>
    <t>Group C</t>
  </si>
  <si>
    <t>Canada</t>
  </si>
  <si>
    <t>SILVA ARCE Hernan (CHI)</t>
  </si>
  <si>
    <t>ULLOA MORERA Berny (CRC)</t>
  </si>
  <si>
    <t>CAN</t>
  </si>
  <si>
    <t>Group D</t>
  </si>
  <si>
    <t>BAMBRIDGE Christopher (AUS)</t>
  </si>
  <si>
    <t>KEIZER Jan (NED)</t>
  </si>
  <si>
    <t>Estadio Irapuato</t>
  </si>
  <si>
    <t xml:space="preserve">Irapuato </t>
  </si>
  <si>
    <t>AGNOLIN Luigi (ITA)</t>
  </si>
  <si>
    <t>COURTNEY George (ENG)</t>
  </si>
  <si>
    <t>BRUMMEIER Horst (AUT)</t>
  </si>
  <si>
    <t>Estadio Olï¿½mpico Universitario</t>
  </si>
  <si>
    <t>GONZALEZ ROA Gabriel (PAR)</t>
  </si>
  <si>
    <t>DIAZ PALACIO Jesus (COL)</t>
  </si>
  <si>
    <t>Group F</t>
  </si>
  <si>
    <t>Estadio Universitario</t>
  </si>
  <si>
    <t xml:space="preserve">Monterrey </t>
  </si>
  <si>
    <t>MARTINEZ BAZAN Jose Luis (URU)</t>
  </si>
  <si>
    <t>QUINIOU Joel (FRA)</t>
  </si>
  <si>
    <t>TRAORE Idrissa (MLI)</t>
  </si>
  <si>
    <t>Tres de Marzo</t>
  </si>
  <si>
    <t>BUTENKO Valeri (RUS)</t>
  </si>
  <si>
    <t>DAINA Andre (SUI)</t>
  </si>
  <si>
    <t>PETROVIC Zoran (SRB)</t>
  </si>
  <si>
    <t>ESPOSITO Carlos (ARG)</t>
  </si>
  <si>
    <t>SILVA VALENTE Carlos Alberto (POR)</t>
  </si>
  <si>
    <t>Tecnologico</t>
  </si>
  <si>
    <t>AL SHARIF Jamal (SYR)</t>
  </si>
  <si>
    <t>Bombonera - Estadio Nemesio Diez</t>
  </si>
  <si>
    <t>Iraq</t>
  </si>
  <si>
    <t>PICON-ACKONG Edwin (MRI)</t>
  </si>
  <si>
    <t>IRQ</t>
  </si>
  <si>
    <t>Group E</t>
  </si>
  <si>
    <t>Neza</t>
  </si>
  <si>
    <t xml:space="preserve">Nezahualcoyotl </t>
  </si>
  <si>
    <t>Denmark</t>
  </si>
  <si>
    <t>NEMETH Lajos (HUN)</t>
  </si>
  <si>
    <t>KIRSCHEN Siegfried (GER)</t>
  </si>
  <si>
    <t>AL SHANAR Fallaj Khuzam (KSA)</t>
  </si>
  <si>
    <t>DEN</t>
  </si>
  <si>
    <t>Estadio Corregidora</t>
  </si>
  <si>
    <t xml:space="preserve">Queretaro </t>
  </si>
  <si>
    <t>MARQUEZ RAMIREZ Antonio (MEX)</t>
  </si>
  <si>
    <t>SNODDY Alan (NIR)</t>
  </si>
  <si>
    <t>ARPPI FILHO Romualdo (BRA)</t>
  </si>
  <si>
    <t>TAKADA Shizuo (JPN)</t>
  </si>
  <si>
    <t>IGNA Ioan (ROU)</t>
  </si>
  <si>
    <t>BENNACEUR Ali (TUN)</t>
  </si>
  <si>
    <t>URREA Joaquin (MEX)</t>
  </si>
  <si>
    <t>Round of 16</t>
  </si>
  <si>
    <t xml:space="preserve">Belgium win after extra time </t>
  </si>
  <si>
    <t xml:space="preserve">France win after extra time </t>
  </si>
  <si>
    <t>Giuseppe Meazza</t>
  </si>
  <si>
    <t>MAURO Vincent (USA)</t>
  </si>
  <si>
    <t>LISTKIEWICZ Michal (POL)</t>
  </si>
  <si>
    <t>Stadio San Nicola</t>
  </si>
  <si>
    <t xml:space="preserve">Bari </t>
  </si>
  <si>
    <t>Renato Dall Ara</t>
  </si>
  <si>
    <t>UAE</t>
  </si>
  <si>
    <t>Stadio Olimpico</t>
  </si>
  <si>
    <t>RAMIZ WRIGHT Jose (BRA)</t>
  </si>
  <si>
    <t>PEREZ HOYOS Armando (COL)</t>
  </si>
  <si>
    <t>Comunale</t>
  </si>
  <si>
    <t>ROETHLISBERGER Kurt (SUI)</t>
  </si>
  <si>
    <t>VAN LANGENHOVE Marcel (BEL)</t>
  </si>
  <si>
    <t>SCHMIDHUBER Aron (GER)</t>
  </si>
  <si>
    <t>Stadio delle Alpi</t>
  </si>
  <si>
    <t>LANESE Tullio (ITA)</t>
  </si>
  <si>
    <t>JOUINI Neji (TUN)</t>
  </si>
  <si>
    <t>MIKKELSEN Peter (DEN)</t>
  </si>
  <si>
    <t>MANDI Jassim (BHR)</t>
  </si>
  <si>
    <t>Costa Rica</t>
  </si>
  <si>
    <t>LOUSTAU Juan (ARG)</t>
  </si>
  <si>
    <t>MACIEL Carlos (PAR)</t>
  </si>
  <si>
    <t>JACOME GUERRERO Elias V. (ECU)</t>
  </si>
  <si>
    <t>CRC</t>
  </si>
  <si>
    <t>Sant Elia</t>
  </si>
  <si>
    <t xml:space="preserve">Cagliari </t>
  </si>
  <si>
    <t>IRL</t>
  </si>
  <si>
    <t>Marc Antonio Bentegodi</t>
  </si>
  <si>
    <t xml:space="preserve">Verona </t>
  </si>
  <si>
    <t>Della Favorita</t>
  </si>
  <si>
    <t xml:space="preserve">Palermo </t>
  </si>
  <si>
    <t>Dacia Arena</t>
  </si>
  <si>
    <t xml:space="preserve">Udine </t>
  </si>
  <si>
    <t>KOHL Helmut (AUT)</t>
  </si>
  <si>
    <t>SPIRIN Alexey (RUS)</t>
  </si>
  <si>
    <t>San Paolo</t>
  </si>
  <si>
    <t>DIRAMBA Jean Fidele (GAB)</t>
  </si>
  <si>
    <t>SMITH George (SCO)</t>
  </si>
  <si>
    <t>LORENC Richard (AUS)</t>
  </si>
  <si>
    <t>PAIRETTO Pierluigi (ITA)</t>
  </si>
  <si>
    <t>HANSAL Mohamed (ALG)</t>
  </si>
  <si>
    <t>LO BELLO Rosario (ITA)</t>
  </si>
  <si>
    <t>MAGNI Pierluigi (ITA)</t>
  </si>
  <si>
    <t>LONGHI Carlo (ITA)</t>
  </si>
  <si>
    <t>D ELIA Pietro (ITA)</t>
  </si>
  <si>
    <t>Friuli</t>
  </si>
  <si>
    <t xml:space="preserve">Cameroon win after extra time </t>
  </si>
  <si>
    <t xml:space="preserve">Yugoslavia win after extra time </t>
  </si>
  <si>
    <t>Cotton Bowl</t>
  </si>
  <si>
    <t xml:space="preserve">Dallas </t>
  </si>
  <si>
    <t>CHRISTENSEN Carl-Johan Meyer (DEN)</t>
  </si>
  <si>
    <t>PEARSON Roy (ENG)</t>
  </si>
  <si>
    <t>Soldier Field</t>
  </si>
  <si>
    <t xml:space="preserve">Chicago </t>
  </si>
  <si>
    <t>BRIZIO CARTER Arturo (MEX)</t>
  </si>
  <si>
    <t>BRAZZALE Eugene (AUS)</t>
  </si>
  <si>
    <t>DUNSTER Gordon (AUS)</t>
  </si>
  <si>
    <t>Pontiac Silverdome</t>
  </si>
  <si>
    <t xml:space="preserve">Detroit </t>
  </si>
  <si>
    <t>LAMOLINA Francisco Oscar (ARG)</t>
  </si>
  <si>
    <t>TAIBI Ernesto (ARG)</t>
  </si>
  <si>
    <t>ZARATE Venancio (PAR)</t>
  </si>
  <si>
    <t>Giants Stadium</t>
  </si>
  <si>
    <t xml:space="preserve">New York/New Jersey </t>
  </si>
  <si>
    <t>VAN DER ENDE Mario (NED)</t>
  </si>
  <si>
    <t>DOLSTRA Jan (NED)</t>
  </si>
  <si>
    <t>PARK Hae-Yong (KOR)</t>
  </si>
  <si>
    <t>Rose Bowl</t>
  </si>
  <si>
    <t xml:space="preserve">Los Angeles </t>
  </si>
  <si>
    <t>AL GHATTAN Yousif Abdulla (BAH)</t>
  </si>
  <si>
    <t>JAMES Douglas Micael (TRI)</t>
  </si>
  <si>
    <t>Citrus Bowl</t>
  </si>
  <si>
    <t xml:space="preserve">Orlando </t>
  </si>
  <si>
    <t>TORRES CADENA Jose Joaquin (COL)</t>
  </si>
  <si>
    <t>CALIX GARCIA Raimundo (HON)</t>
  </si>
  <si>
    <t>YLI-KARRO Tapio (FIN)</t>
  </si>
  <si>
    <t>RFK Stadium</t>
  </si>
  <si>
    <t xml:space="preserve">Washington Dc </t>
  </si>
  <si>
    <t>PUHL Sandor (HUN)</t>
  </si>
  <si>
    <t>MARTON Sandor (HUN)</t>
  </si>
  <si>
    <t>IVANOV Valentin (RUS)</t>
  </si>
  <si>
    <t>TEJADA NORIEGA Alberto (PER)</t>
  </si>
  <si>
    <t>Saudi Arabia</t>
  </si>
  <si>
    <t>DIAZ VEGA Manuel (ESP)</t>
  </si>
  <si>
    <t>KSA</t>
  </si>
  <si>
    <t>Stanford Stadium</t>
  </si>
  <si>
    <t xml:space="preserve">San Francisco </t>
  </si>
  <si>
    <t>Russia</t>
  </si>
  <si>
    <t>LIM KEE CHONG An Yan (MRI)</t>
  </si>
  <si>
    <t>RHARIB El Jilali Mohamed (MAR)</t>
  </si>
  <si>
    <t>RAMICONE Domenico (ITA)</t>
  </si>
  <si>
    <t>RUS</t>
  </si>
  <si>
    <t>Foxboro Stadium</t>
  </si>
  <si>
    <t xml:space="preserve">Boston </t>
  </si>
  <si>
    <t>Greece</t>
  </si>
  <si>
    <t>ANGELES Arturo (USA)</t>
  </si>
  <si>
    <t>GRE</t>
  </si>
  <si>
    <t>Nigeria</t>
  </si>
  <si>
    <t>BADILLA Rodrigo (CRC)</t>
  </si>
  <si>
    <t>NGA</t>
  </si>
  <si>
    <t>FILIPPI Ernesto (URU)</t>
  </si>
  <si>
    <t>HASSAN Abdel-Magid (EGY)</t>
  </si>
  <si>
    <t>FANAEI Mohammad (IRN)</t>
  </si>
  <si>
    <t>BALDAS Fabio (ITA)</t>
  </si>
  <si>
    <t>KRUG Hellmut (GER)</t>
  </si>
  <si>
    <t>MOTTRAM Leslie (SCO)</t>
  </si>
  <si>
    <t>MATTHYS Luc (BEL)</t>
  </si>
  <si>
    <t>EVERSTIG Mikael (SWE)</t>
  </si>
  <si>
    <t>ALVES Paulo Jorge (BRA)</t>
  </si>
  <si>
    <t>MARSIGLIA Renato (BRA)</t>
  </si>
  <si>
    <t>DON Philip (ENG)</t>
  </si>
  <si>
    <t>KARLSSON Bo (SWE)</t>
  </si>
  <si>
    <t>BUJSAIM Ali (UAE)</t>
  </si>
  <si>
    <t>Stade de France</t>
  </si>
  <si>
    <t xml:space="preserve">Saint-Denis </t>
  </si>
  <si>
    <t>GARCIA ARANDA Jose Maria (ESP)</t>
  </si>
  <si>
    <t>TRESACO GRACIA Fernando (ESP)</t>
  </si>
  <si>
    <t>ARANGO Jorge Luis (COL)</t>
  </si>
  <si>
    <t>La Mosson</t>
  </si>
  <si>
    <t xml:space="preserve">Montpellier </t>
  </si>
  <si>
    <t>ANPRASERT Pirom (THA)</t>
  </si>
  <si>
    <t>ABDUL HAMID Halim (MAS)</t>
  </si>
  <si>
    <t>WICKRAMATUNGA Nimal (SRI)</t>
  </si>
  <si>
    <t>BOUCHARDEAU Lucien (NIG)</t>
  </si>
  <si>
    <t>DANTE Dramane (MLI)</t>
  </si>
  <si>
    <t>MANSRI Mohamed (TUN)</t>
  </si>
  <si>
    <t>GONZALEZ CHAVEZ Epifanio (PAR)</t>
  </si>
  <si>
    <t>GALVAN Celestino (PAR)</t>
  </si>
  <si>
    <t>SALINAS Reynaldo (HON)</t>
  </si>
  <si>
    <t>ALZEID Abdulrahman (KSA)</t>
  </si>
  <si>
    <t>SALIE Achmat (RSA)</t>
  </si>
  <si>
    <t>GHADANFARI Hussain (KUW)</t>
  </si>
  <si>
    <t>Stade Felix Bollaert</t>
  </si>
  <si>
    <t xml:space="preserve">Lens </t>
  </si>
  <si>
    <t>CASTRILLI Javier (ARG)</t>
  </si>
  <si>
    <t>ROSSI Claudio (ARG)</t>
  </si>
  <si>
    <t>DIAZ GALVEZ Jorge (CHI)</t>
  </si>
  <si>
    <t>South Africa</t>
  </si>
  <si>
    <t>REZENDE Marcio (BRA)</t>
  </si>
  <si>
    <t>PINTO Arnaldo (BRA)</t>
  </si>
  <si>
    <t>GONZALES Merere (TRI)</t>
  </si>
  <si>
    <t>RSA</t>
  </si>
  <si>
    <t>La Beaujoire</t>
  </si>
  <si>
    <t xml:space="preserve">Nantes </t>
  </si>
  <si>
    <t>BAHARMAST Esse (USA)</t>
  </si>
  <si>
    <t>TORRES ZUNIGA Luis (CRC)</t>
  </si>
  <si>
    <t>DUPANOV Yuri (BLR)</t>
  </si>
  <si>
    <t>Stade de Gerland</t>
  </si>
  <si>
    <t xml:space="preserve">Lyon </t>
  </si>
  <si>
    <t>BENKO Gunter (AUT)</t>
  </si>
  <si>
    <t>FRED Lencie (VAN)</t>
  </si>
  <si>
    <t>SCHNEIDER Erich (GER)</t>
  </si>
  <si>
    <t>COLLINA Pierluigi (ITA)</t>
  </si>
  <si>
    <t>MAZZEI Gennaro (ITA)</t>
  </si>
  <si>
    <t>ZAMMIT Emanuel (MLT)</t>
  </si>
  <si>
    <t>Group H</t>
  </si>
  <si>
    <t>Japan</t>
  </si>
  <si>
    <t>VAN DEN BROECK Marc (BEL)</t>
  </si>
  <si>
    <t>FOLEY Eddie (IRL)</t>
  </si>
  <si>
    <t>JPN</t>
  </si>
  <si>
    <t>Stade Geoffroy Guichard</t>
  </si>
  <si>
    <t xml:space="preserve">Saint-Etienne </t>
  </si>
  <si>
    <t>POWELL Owen (JAM)</t>
  </si>
  <si>
    <t>POCIEGIEL Jacek (POL)</t>
  </si>
  <si>
    <t>Jamaica</t>
  </si>
  <si>
    <t>Croatia</t>
  </si>
  <si>
    <t>MELO PEREIRA Vitor (POR)</t>
  </si>
  <si>
    <t>GRIGORESCU Nicolae (ROU)</t>
  </si>
  <si>
    <t>POUDEVIGNE Jacques (FRA)</t>
  </si>
  <si>
    <t>JAM</t>
  </si>
  <si>
    <t>CRO</t>
  </si>
  <si>
    <t>Group G</t>
  </si>
  <si>
    <t>OKADA Masayoshi (JPN)</t>
  </si>
  <si>
    <t>JEON Young Hyun (KOR)</t>
  </si>
  <si>
    <t>AL MUSAWI Mohamed (OMA)</t>
  </si>
  <si>
    <t>BELQOLA Said (MAR)</t>
  </si>
  <si>
    <t>NILSSON Mikael (SWE)</t>
  </si>
  <si>
    <t>VAGNER Laszlo (HUN)</t>
  </si>
  <si>
    <t>AMLER Evzen (CZE)</t>
  </si>
  <si>
    <t>RAUSIS Laurent (SUI)</t>
  </si>
  <si>
    <t>LEVNIKOV Nikolai (RUS)</t>
  </si>
  <si>
    <t>WARREN Mark (ENG)</t>
  </si>
  <si>
    <t>EL GHANDOUR Gamal (EGY)</t>
  </si>
  <si>
    <t>LENNIE Edward (AUS)</t>
  </si>
  <si>
    <t>TORO RENDON John (COL)</t>
  </si>
  <si>
    <t>SANCHEZ YANTEN Mario (CHI)</t>
  </si>
  <si>
    <t>McLEOD Ian (RSA)</t>
  </si>
  <si>
    <t>SOLDATOS Aristidis Chris (RSA)</t>
  </si>
  <si>
    <t>RAMDHAN Ramesh (TRI)</t>
  </si>
  <si>
    <t>DALLAS Hugh (SCO)</t>
  </si>
  <si>
    <t>WOJCIK Ryszard (POL)</t>
  </si>
  <si>
    <t>NIELSEN Kim Milton (DEN)</t>
  </si>
  <si>
    <t>PEDERSEN Rune (NOR)</t>
  </si>
  <si>
    <t>MEIER Urs (SUI)</t>
  </si>
  <si>
    <t>HEYNEMANN Bernd (GER)</t>
  </si>
  <si>
    <t>BATTA Marc (FRA)</t>
  </si>
  <si>
    <t>DURKIN Paul (ENG)</t>
  </si>
  <si>
    <t>Seoul World Cup Stadium</t>
  </si>
  <si>
    <t xml:space="preserve">Seoul </t>
  </si>
  <si>
    <t>Senegal</t>
  </si>
  <si>
    <t>ALTRAIFI Ali (KSA)</t>
  </si>
  <si>
    <t>RATTALINO Jorge (ARG)</t>
  </si>
  <si>
    <t>SEN</t>
  </si>
  <si>
    <t>Munsu Football Stadium</t>
  </si>
  <si>
    <t xml:space="preserve">Ulsan </t>
  </si>
  <si>
    <t>MANE Saad (KUW)</t>
  </si>
  <si>
    <t>HASSOUNEH Awni (JOR)</t>
  </si>
  <si>
    <t>Niigata Stadium Big Swan</t>
  </si>
  <si>
    <t xml:space="preserve">Niigata </t>
  </si>
  <si>
    <t>KAMIKAWA Toru (JPN)</t>
  </si>
  <si>
    <t>AWANG HAMAT Mat Lazim (MAS)</t>
  </si>
  <si>
    <t>VAN NYLEN Roland (BEL)</t>
  </si>
  <si>
    <t>Sapporo Dome</t>
  </si>
  <si>
    <t xml:space="preserve">Sapporo </t>
  </si>
  <si>
    <t>AQUINO Ubaldo (PAR)</t>
  </si>
  <si>
    <t>GIACOMUZZI Miguel (PAR)</t>
  </si>
  <si>
    <t>RAGOONATH Michael (TRI)</t>
  </si>
  <si>
    <t>Kashima Stadium</t>
  </si>
  <si>
    <t xml:space="preserve">Ibaraki </t>
  </si>
  <si>
    <t>VEISSIERE Gilles (FRA)</t>
  </si>
  <si>
    <t>ARNAULT Frederic (FRA)</t>
  </si>
  <si>
    <t>MUELLER Heiner (GER)</t>
  </si>
  <si>
    <t>Busan Asiad Main Stadium</t>
  </si>
  <si>
    <t xml:space="preserve">Busan </t>
  </si>
  <si>
    <t>MICHEL Lubos (SVK)</t>
  </si>
  <si>
    <t>SRAMKA Igor (SVK)</t>
  </si>
  <si>
    <t>CHARLES Curtis (ATG)</t>
  </si>
  <si>
    <t>Saitama Stadium 2002</t>
  </si>
  <si>
    <t xml:space="preserve">Saitama </t>
  </si>
  <si>
    <t>SIMON Carlos (BRA)</t>
  </si>
  <si>
    <t>OLIVEIRA Jorge (BRA)</t>
  </si>
  <si>
    <t>Gwangju World Cup Stadium</t>
  </si>
  <si>
    <t xml:space="preserve">Gwangju </t>
  </si>
  <si>
    <t>Slovenia</t>
  </si>
  <si>
    <t>GUEZZAZ Mohammed (MAR)</t>
  </si>
  <si>
    <t>TOMUSANGE Ali (UGA)</t>
  </si>
  <si>
    <t>BEREUTER Egon (AUT)</t>
  </si>
  <si>
    <t>SVN</t>
  </si>
  <si>
    <t>KIM Young Joo (KOR)</t>
  </si>
  <si>
    <t>KRISHNAN Visva (SIN)</t>
  </si>
  <si>
    <t>FERNANDEZ Vladimir (SLV)</t>
  </si>
  <si>
    <t>Ecuador</t>
  </si>
  <si>
    <t>HALL Brian (USA)</t>
  </si>
  <si>
    <t>VERGARA Hector (CAN)</t>
  </si>
  <si>
    <t>SHARP Philip (ENG)</t>
  </si>
  <si>
    <t>ECU</t>
  </si>
  <si>
    <t>JUN Lu (CHN)</t>
  </si>
  <si>
    <t>KOMALEESWARAN Sankar (IND)</t>
  </si>
  <si>
    <t>ADJENGUI Taoufik (TUN)</t>
  </si>
  <si>
    <t>China PR</t>
  </si>
  <si>
    <t>VASSARAS Kyros (GRE)</t>
  </si>
  <si>
    <t>MATOS Carlos (POR)</t>
  </si>
  <si>
    <t>POOL Jaap (NED)</t>
  </si>
  <si>
    <t>CHN</t>
  </si>
  <si>
    <t>MATTUS William (CRC)</t>
  </si>
  <si>
    <t>KOLEIT Haidar (LIB)</t>
  </si>
  <si>
    <t>RUIZ Oscar (COL)</t>
  </si>
  <si>
    <t>DORIRI Elise (VAN)</t>
  </si>
  <si>
    <t>LINDBERG Leif (SWE)</t>
  </si>
  <si>
    <t>Kobe Wing Stadium</t>
  </si>
  <si>
    <t xml:space="preserve">Kobe </t>
  </si>
  <si>
    <t>PRENDERGAST Peter (JAM)</t>
  </si>
  <si>
    <t>SMITH Paul (NZL)</t>
  </si>
  <si>
    <t>Suwon World Cup Stadium</t>
  </si>
  <si>
    <t xml:space="preserve">Suwon </t>
  </si>
  <si>
    <t>MORENO Byron (ECU)</t>
  </si>
  <si>
    <t>FIERRO Bomer (ECU)</t>
  </si>
  <si>
    <t>LARSEN Jens (DEN)</t>
  </si>
  <si>
    <t>Daegu World Cup Stadium</t>
  </si>
  <si>
    <t xml:space="preserve">Daegu </t>
  </si>
  <si>
    <t>BATRES Carlos (GUA)</t>
  </si>
  <si>
    <t>SZEKELY Ferenc (HUN)</t>
  </si>
  <si>
    <t>HAUGE Terje (NOR)</t>
  </si>
  <si>
    <t>WIERZBOWSKI Maciej (POL)</t>
  </si>
  <si>
    <t>RAMOS RIZO Felipe (MEX)</t>
  </si>
  <si>
    <t>ORTUBE Rene (BOL)</t>
  </si>
  <si>
    <t>SAEED Mohamed (MDV)</t>
  </si>
  <si>
    <t>Jeonju World Cup Stadium</t>
  </si>
  <si>
    <t xml:space="preserve">Jeonju </t>
  </si>
  <si>
    <t>FARAG Wagih (EGY)</t>
  </si>
  <si>
    <t>MUDZAMIRI Brighton (ZIM)</t>
  </si>
  <si>
    <t>SANCHEZ Angel (ARG)</t>
  </si>
  <si>
    <t>Jeju World Cup Stadium</t>
  </si>
  <si>
    <t xml:space="preserve">Jeju </t>
  </si>
  <si>
    <t>FRISK Anders (SWE)</t>
  </si>
  <si>
    <t>POLL Graham (ENG)</t>
  </si>
  <si>
    <t>Incheon Football Stadium</t>
  </si>
  <si>
    <t xml:space="preserve">Incheon </t>
  </si>
  <si>
    <t>CODJIA Coffi (BEN)</t>
  </si>
  <si>
    <t>International Stadium Yokohama</t>
  </si>
  <si>
    <t xml:space="preserve">Yokohama </t>
  </si>
  <si>
    <t>MERK Markus (GER)</t>
  </si>
  <si>
    <t>Miyagi Stadium</t>
  </si>
  <si>
    <t xml:space="preserve">Rifu </t>
  </si>
  <si>
    <t>DAAMI Mourad (TUN)</t>
  </si>
  <si>
    <t>Oita Stadium Big Eye</t>
  </si>
  <si>
    <t xml:space="preserve">Oita </t>
  </si>
  <si>
    <t>SHIELD Mark (AUS)</t>
  </si>
  <si>
    <t>WEGEREEF Jan (NED)</t>
  </si>
  <si>
    <t>NDOYE Falla (SEN)</t>
  </si>
  <si>
    <t>Shizuoka Stadium Ecopa</t>
  </si>
  <si>
    <t xml:space="preserve">Shizuoka </t>
  </si>
  <si>
    <t>LOPEZ NIETO Antonio (ESP)</t>
  </si>
  <si>
    <t>Osaka Nagai Stadium</t>
  </si>
  <si>
    <t xml:space="preserve">Osaka </t>
  </si>
  <si>
    <t>Daejeon World Cup Stadium</t>
  </si>
  <si>
    <t xml:space="preserve">Daejeon </t>
  </si>
  <si>
    <t>LU Jun (CHN)</t>
  </si>
  <si>
    <t xml:space="preserve">Win on Golden Goal </t>
  </si>
  <si>
    <t>Third place</t>
  </si>
  <si>
    <t>FIFA World Cup Stadium, Munich</t>
  </si>
  <si>
    <t>ELIZONDO Horacio (ARG)</t>
  </si>
  <si>
    <t>GARCIA Dario (ARG)</t>
  </si>
  <si>
    <t>OTERO Rodolfo (ARG)</t>
  </si>
  <si>
    <t>FIFA World Cup Stadium, Gelsenkirchen</t>
  </si>
  <si>
    <t>HIROSHIMA Yoshikazu (JPN)</t>
  </si>
  <si>
    <t>KIM Dae Young (KOR)</t>
  </si>
  <si>
    <t>FIFA World Cup Stadium, Frankfurt</t>
  </si>
  <si>
    <t>RODRIGUEZ Marco (MEX)</t>
  </si>
  <si>
    <t>CAMARGO Jose Luis (MEX)</t>
  </si>
  <si>
    <t>LEAL Leonel (CRC)</t>
  </si>
  <si>
    <t>FIFA World Cup Stadium, Dortmund</t>
  </si>
  <si>
    <t>MAIDIN Shamsul (SIN)</t>
  </si>
  <si>
    <t>PERMPANICH Prachya (THA)</t>
  </si>
  <si>
    <t>GHULOUM Eisa (UAE)</t>
  </si>
  <si>
    <t>TRI</t>
  </si>
  <si>
    <t>FIFA World Cup Stadium, Hamburg</t>
  </si>
  <si>
    <t>Cï¿½te d'Ivoire</t>
  </si>
  <si>
    <t>DE BLEECKERE Frank (BEL)</t>
  </si>
  <si>
    <t>HERMANS Peter (BEL)</t>
  </si>
  <si>
    <t>VROMANS Walter (BEL)</t>
  </si>
  <si>
    <t>CIV</t>
  </si>
  <si>
    <t>Zentralstadion</t>
  </si>
  <si>
    <t xml:space="preserve">Leipzig </t>
  </si>
  <si>
    <t>SCHRAER Christian (GER)</t>
  </si>
  <si>
    <t>SALVER Jan-Hendrik (GER)</t>
  </si>
  <si>
    <t>SCG</t>
  </si>
  <si>
    <t>Franken-Stadion</t>
  </si>
  <si>
    <t xml:space="preserve">Nuremberg </t>
  </si>
  <si>
    <t>ROSETTI Roberto (ITA)</t>
  </si>
  <si>
    <t>COPELLI Cristiano (ITA)</t>
  </si>
  <si>
    <t>STAGNOLI Alessandro (ITA)</t>
  </si>
  <si>
    <t>FIFA World Cup Stadium, Cologne</t>
  </si>
  <si>
    <t xml:space="preserve">Cologne </t>
  </si>
  <si>
    <t>Angola</t>
  </si>
  <si>
    <t>LARRIONDA Jorge (URU)</t>
  </si>
  <si>
    <t>RIAL Walter (URU)</t>
  </si>
  <si>
    <t>FANDINO Pablo (URU)</t>
  </si>
  <si>
    <t>ANG</t>
  </si>
  <si>
    <t>Fritz-Walter-Stadion</t>
  </si>
  <si>
    <t xml:space="preserve">Kaiserslautern </t>
  </si>
  <si>
    <t>ABD EL FATAH Essam (EGY)</t>
  </si>
  <si>
    <t>NDOYE Mamadou (SEN)</t>
  </si>
  <si>
    <t>Czech Republic</t>
  </si>
  <si>
    <t>AMARILLA Carlos (PAR)</t>
  </si>
  <si>
    <t>ANDINO Amelio (PAR)</t>
  </si>
  <si>
    <t>BERNAL Manuel (PAR)</t>
  </si>
  <si>
    <t>CZE</t>
  </si>
  <si>
    <t>FIFA World Cup Stadium, Hanover</t>
  </si>
  <si>
    <t>Ghana</t>
  </si>
  <si>
    <t>TAVARES Aristeu (BRA)</t>
  </si>
  <si>
    <t>CORONA Ednilson (BRA)</t>
  </si>
  <si>
    <t>GHA</t>
  </si>
  <si>
    <t>Togo</t>
  </si>
  <si>
    <t>TURNER Glenn (ENG)</t>
  </si>
  <si>
    <t>TOG</t>
  </si>
  <si>
    <t>Gottlieb-Daimler-Stadion</t>
  </si>
  <si>
    <t>GOLUBEV Nikolai (RUS)</t>
  </si>
  <si>
    <t>VOLNIN Evgueni (RUS)</t>
  </si>
  <si>
    <t xml:space="preserve">Berlin </t>
  </si>
  <si>
    <t>ARCHUNDIA Benito (MEX)</t>
  </si>
  <si>
    <t>RAMIREZ Jose (MEX)</t>
  </si>
  <si>
    <t>Ukraine</t>
  </si>
  <si>
    <t>BUSACCA Massimo (SUI)</t>
  </si>
  <si>
    <t>BURAGINA Francesco (SUI)</t>
  </si>
  <si>
    <t>ARNET Matthias (SUI)</t>
  </si>
  <si>
    <t>UKR</t>
  </si>
  <si>
    <t>GIBSON Nathan (AUS)</t>
  </si>
  <si>
    <t>WILSON Ben (AUS)</t>
  </si>
  <si>
    <t>MEDINA CANTALEJO Luis (ESP)</t>
  </si>
  <si>
    <t>GIRALDEZ CARRASCO Victoriano (ESP)</t>
  </si>
  <si>
    <t>MEDINA HERNANDEZ Pedro (ESP)</t>
  </si>
  <si>
    <t>NTAGUNGIRA Celestin (RWA)</t>
  </si>
  <si>
    <t>ADERODJOU Aboudou (BEN)</t>
  </si>
  <si>
    <t>Roman SLYSKO (SVK)</t>
  </si>
  <si>
    <t>BALKO Martin (SVK)</t>
  </si>
  <si>
    <t>TAMAYO Fernando (ECU)</t>
  </si>
  <si>
    <t>NAVIA Jose (COL)</t>
  </si>
  <si>
    <t>POULAT Eric (FRA)</t>
  </si>
  <si>
    <t>DAGORNE Lionel (FRA)</t>
  </si>
  <si>
    <t>TEXIER Vincent (FRA)</t>
  </si>
  <si>
    <t>Soccer City Stadium</t>
  </si>
  <si>
    <t xml:space="preserve">Johannesburg </t>
  </si>
  <si>
    <t>Ravshan IRMATOV (UZB)</t>
  </si>
  <si>
    <t>ILYASOV Rafael (UZB)</t>
  </si>
  <si>
    <t>KOCHKAROV Bakhadyr (KGZ)</t>
  </si>
  <si>
    <t>Cape Town Stadium</t>
  </si>
  <si>
    <t xml:space="preserve">Cape Town </t>
  </si>
  <si>
    <t>NISHIMURA Yuichi (JPN)</t>
  </si>
  <si>
    <t>SAGARA Toru (JPN)</t>
  </si>
  <si>
    <t>JEONG Hae Sang (KOR)</t>
  </si>
  <si>
    <t>Port Elizabeth Stadium</t>
  </si>
  <si>
    <t xml:space="preserve">Nelson Mandela Bay/Port Elizabeth </t>
  </si>
  <si>
    <t>HESTER Michael (NZL)</t>
  </si>
  <si>
    <t>HINTZ Jan Hendrik (NZL)</t>
  </si>
  <si>
    <t>MAKASINI Tevita (TGA)</t>
  </si>
  <si>
    <t>Ellis Park Stadium</t>
  </si>
  <si>
    <t>Wolfgang STARK (GER)</t>
  </si>
  <si>
    <t>PICKEL Mike (GER)</t>
  </si>
  <si>
    <t>Royal Bafokeng Sports Palace</t>
  </si>
  <si>
    <t xml:space="preserve">Phokeng </t>
  </si>
  <si>
    <t>HAUSMANN Altemir (BRA)</t>
  </si>
  <si>
    <t>BRAATZ Roberto (BRA)</t>
  </si>
  <si>
    <t>Peter Mokaba Stadium</t>
  </si>
  <si>
    <t xml:space="preserve">Polokwane </t>
  </si>
  <si>
    <t>PASTRANA Carlos (HON)</t>
  </si>
  <si>
    <t>Loftus Versfeld Stadium</t>
  </si>
  <si>
    <t xml:space="preserve">Tshwane/Pretoria </t>
  </si>
  <si>
    <t>Serbia</t>
  </si>
  <si>
    <t>BALDASSI Hector (ARG)</t>
  </si>
  <si>
    <t>CASAS Ricardo (ARG)</t>
  </si>
  <si>
    <t>MAIDANA Hernan (ARG)</t>
  </si>
  <si>
    <t>SRB</t>
  </si>
  <si>
    <t>Durban Stadium</t>
  </si>
  <si>
    <t xml:space="preserve">Durban </t>
  </si>
  <si>
    <t>MORIN Alberto (MEX)</t>
  </si>
  <si>
    <t>Stï¿½phane LANNOY (FRA)</t>
  </si>
  <si>
    <t>DANSAULT Eric (FRA)</t>
  </si>
  <si>
    <t>UGO Laurent (FRA)</t>
  </si>
  <si>
    <t>Free State Stadium</t>
  </si>
  <si>
    <t xml:space="preserve">Mangaung/Bloemfontein </t>
  </si>
  <si>
    <t>Olegï¿½rio BENQUERENï¿½A (POR)</t>
  </si>
  <si>
    <t>CARDINAL Jose (POR)</t>
  </si>
  <si>
    <t>MIRANDA Bertino (POR)</t>
  </si>
  <si>
    <t>TORRENTERA Marvin (MEX)</t>
  </si>
  <si>
    <t>Slovakia</t>
  </si>
  <si>
    <t>DAMON Jerome (RSA)</t>
  </si>
  <si>
    <t>MOLEFE Enock (RSA)</t>
  </si>
  <si>
    <t>SVK</t>
  </si>
  <si>
    <t>ESPINOSA Mauricio (URU)</t>
  </si>
  <si>
    <t>KASSAI Viktor (HUN)</t>
  </si>
  <si>
    <t>EROS Gabor (HUN)</t>
  </si>
  <si>
    <t>VAMOS Tibor (HUN)</t>
  </si>
  <si>
    <t>Mbombela Stadium</t>
  </si>
  <si>
    <t xml:space="preserve">Nelspruit </t>
  </si>
  <si>
    <t>MAILLET Eddy (SEY)</t>
  </si>
  <si>
    <t>MENKOUANDE Evarist (CMR)</t>
  </si>
  <si>
    <t>HASSANI Bechir (TUN)</t>
  </si>
  <si>
    <t>WEBB Howard (ENG)</t>
  </si>
  <si>
    <t>Darren CANN (ENG)</t>
  </si>
  <si>
    <t>MULLARKEY Michael (ENG)</t>
  </si>
  <si>
    <t>GONZALEZ Abraham (COL)</t>
  </si>
  <si>
    <t>CLAVIJO Humberto (COL)</t>
  </si>
  <si>
    <t>AL GHAMDI Khalil (KSA)</t>
  </si>
  <si>
    <t>KAMRANIFAR Hassan (IRN)</t>
  </si>
  <si>
    <t>AL MARZOUQI Saleh (UAE)</t>
  </si>
  <si>
    <t>Alberto UNDIANO MALLENCO (ESP)</t>
  </si>
  <si>
    <t>MARTINEZ Fermin (ESP)</t>
  </si>
  <si>
    <t>YUSTE Juan (ESP)</t>
  </si>
  <si>
    <t>Koman COULIBALY (MLI)</t>
  </si>
  <si>
    <t>ACHIK Redouane (MAR)</t>
  </si>
  <si>
    <t>MANUEL CANDIDO Inacio (ANG)</t>
  </si>
  <si>
    <t>CALCAGNO Paolo (ITA)</t>
  </si>
  <si>
    <t>AYROLDI Stefano (ITA)</t>
  </si>
  <si>
    <t>POZO Pablo (CHI)</t>
  </si>
  <si>
    <t>BASUALTO Patricio (CHI)</t>
  </si>
  <si>
    <t>MONDRIA Francisco (CHI)</t>
  </si>
  <si>
    <t xml:space="preserve">Ghana win after extra time </t>
  </si>
  <si>
    <t xml:space="preserve">Spain win after extra time </t>
  </si>
  <si>
    <t>Arena de Sao Paulo</t>
  </si>
  <si>
    <t>NAGI Toshiyuki (JPN)</t>
  </si>
  <si>
    <t>Estadio das Dunas</t>
  </si>
  <si>
    <t xml:space="preserve">Natal </t>
  </si>
  <si>
    <t>ROLDAN Wilmar (COL)</t>
  </si>
  <si>
    <t>DIAZ Eduardo (COL)</t>
  </si>
  <si>
    <t>Arena Fonte Nova</t>
  </si>
  <si>
    <t xml:space="preserve">Salvador </t>
  </si>
  <si>
    <t>Nicola RIZZOLI (ITA)</t>
  </si>
  <si>
    <t>Renato FAVERANI (ITA)</t>
  </si>
  <si>
    <t>Andrea STEFANI (ITA)</t>
  </si>
  <si>
    <t>Arena Pantanal</t>
  </si>
  <si>
    <t xml:space="preserve">Cuiaba </t>
  </si>
  <si>
    <t>Noumandiez DOUE (CIV)</t>
  </si>
  <si>
    <t>YEO Songuifolo (CIV)</t>
  </si>
  <si>
    <t>BIRUMUSHAHU Jean Claude (BDI)</t>
  </si>
  <si>
    <t>Estadio Mineirao</t>
  </si>
  <si>
    <t>GEIGER Mark (USA)</t>
  </si>
  <si>
    <t>HURD Sean (USA)</t>
  </si>
  <si>
    <t>FLETCHER Joe (CAN)</t>
  </si>
  <si>
    <t>Estadio Castelao</t>
  </si>
  <si>
    <t xml:space="preserve">Fortaleza </t>
  </si>
  <si>
    <t>BRYCH Felix (GER)</t>
  </si>
  <si>
    <t>BORSCH Mark (GER)</t>
  </si>
  <si>
    <t>LUPP Stefan (GER)</t>
  </si>
  <si>
    <t>Arena Amazonia</t>
  </si>
  <si>
    <t xml:space="preserve">Manaus </t>
  </si>
  <si>
    <t>Bjï¿½rn KUIPERS (NED)</t>
  </si>
  <si>
    <t>Sander VAN ROEKEL (NED)</t>
  </si>
  <si>
    <t>Erwin ZEINSTRA (NED)</t>
  </si>
  <si>
    <t>Arena Pernambuco</t>
  </si>
  <si>
    <t>OSSES Enrique (CHI)</t>
  </si>
  <si>
    <t>ASTROZA Carlos (CHI)</t>
  </si>
  <si>
    <t>ROMAN Sergio (CHI)</t>
  </si>
  <si>
    <t>Estadio Nacional</t>
  </si>
  <si>
    <t xml:space="preserve">Brasilia </t>
  </si>
  <si>
    <t>RASULOV Abduxamidullo (UZB)</t>
  </si>
  <si>
    <t>Estadio Beira-Rio</t>
  </si>
  <si>
    <t>RICCI Sandro (BRA)</t>
  </si>
  <si>
    <t>DE CARVALHO Emerson (BRA)</t>
  </si>
  <si>
    <t>VAN GASSE Marcelo (BRA)</t>
  </si>
  <si>
    <t>Estadio do Maracana</t>
  </si>
  <si>
    <t>AGUILAR Joel (SLV)</t>
  </si>
  <si>
    <t>TORRES William (SLV)</t>
  </si>
  <si>
    <t>ZUMBA Juan (SLV)</t>
  </si>
  <si>
    <t>BIH</t>
  </si>
  <si>
    <t>MAZIC Milorad (SRB)</t>
  </si>
  <si>
    <t>RISTIC Milovan (SRB)</t>
  </si>
  <si>
    <t>DJURDJEVIC Dalibor (SRB)</t>
  </si>
  <si>
    <t>Arena da Baixada</t>
  </si>
  <si>
    <t>VERA Carlos (ECU)</t>
  </si>
  <si>
    <t>LESCANO Christian (ECU)</t>
  </si>
  <si>
    <t>ROMERO Byron (ECU)</t>
  </si>
  <si>
    <t>ERIKSSON Jonas (SWE)</t>
  </si>
  <si>
    <t>KLASENIUS Mathias (SWE)</t>
  </si>
  <si>
    <t>WARNMARK Daniel (SWE)</t>
  </si>
  <si>
    <t>QUINTERO Marcos (MEX)</t>
  </si>
  <si>
    <t>Cï¿½neyt ï¿½AKIR (TUR)</t>
  </si>
  <si>
    <t>DURAN Bahattin (TUR)</t>
  </si>
  <si>
    <t>ONGUN Tarik (TUR)</t>
  </si>
  <si>
    <t>PITANA Nestor (ARG)</t>
  </si>
  <si>
    <t>BELATTI Juan Pablo (ARG)</t>
  </si>
  <si>
    <t>HAIMOUDI Djamel (ALG)</t>
  </si>
  <si>
    <t>ETCHIALI Abdelhak (ALG)</t>
  </si>
  <si>
    <t>PROENCA Pedro (POR)</t>
  </si>
  <si>
    <t>TRIGO Jose (POR)</t>
  </si>
  <si>
    <t>Carlos VELASCO CARBALLO (ESP)</t>
  </si>
  <si>
    <t>ALONSO FERNANDEZ Roberto (ESP)</t>
  </si>
  <si>
    <t>Ben WILLIAMS (AUS)</t>
  </si>
  <si>
    <t>CREAM Matthew (AUS)</t>
  </si>
  <si>
    <t>ANAZ Hakan (AUS)</t>
  </si>
  <si>
    <t>Peter O'LEARY (NZL)</t>
  </si>
  <si>
    <t>RULE Mark (NZL)</t>
  </si>
  <si>
    <t>SHUKRALLA Nawaf (BHR)</t>
  </si>
  <si>
    <t>TULEFAT Yaser (BHR)</t>
  </si>
  <si>
    <t>SALEH Ebrahim (BHR)</t>
  </si>
  <si>
    <t>Bakary GASSAMA (GAM)</t>
  </si>
  <si>
    <t>KABANDA Felicien (RWA)</t>
  </si>
  <si>
    <t xml:space="preserve">Germany win after extra time </t>
  </si>
  <si>
    <t>Play-off for third place</t>
  </si>
  <si>
    <r>
      <t>Year</t>
    </r>
    <r>
      <rPr>
        <sz val="11"/>
        <color theme="1"/>
        <rFont val="Aptos Narrow"/>
        <family val="2"/>
        <scheme val="minor"/>
      </rPr>
      <t>: The year in which the World Cup match took place.</t>
    </r>
  </si>
  <si>
    <r>
      <t>Datetime</t>
    </r>
    <r>
      <rPr>
        <sz val="11"/>
        <color theme="1"/>
        <rFont val="Aptos Narrow"/>
        <family val="2"/>
        <scheme val="minor"/>
      </rPr>
      <t>: The date and time of the match.</t>
    </r>
  </si>
  <si>
    <r>
      <t>Stage</t>
    </r>
    <r>
      <rPr>
        <sz val="11"/>
        <color theme="1"/>
        <rFont val="Aptos Narrow"/>
        <family val="2"/>
        <scheme val="minor"/>
      </rPr>
      <t>: The stage of the tournament (e.g., Group, Quarterfinal, Final).</t>
    </r>
  </si>
  <si>
    <r>
      <t>Stadium</t>
    </r>
    <r>
      <rPr>
        <sz val="11"/>
        <color theme="1"/>
        <rFont val="Aptos Narrow"/>
        <family val="2"/>
        <scheme val="minor"/>
      </rPr>
      <t>: The stadium where the match was played.</t>
    </r>
  </si>
  <si>
    <r>
      <t>City</t>
    </r>
    <r>
      <rPr>
        <sz val="11"/>
        <color theme="1"/>
        <rFont val="Aptos Narrow"/>
        <family val="2"/>
        <scheme val="minor"/>
      </rPr>
      <t>: The city where the match was played.</t>
    </r>
  </si>
  <si>
    <r>
      <t>Home Team Name</t>
    </r>
    <r>
      <rPr>
        <sz val="11"/>
        <color theme="1"/>
        <rFont val="Aptos Narrow"/>
        <family val="2"/>
        <scheme val="minor"/>
      </rPr>
      <t>: The name of the home team.</t>
    </r>
  </si>
  <si>
    <r>
      <t>Home Team Goals</t>
    </r>
    <r>
      <rPr>
        <sz val="11"/>
        <color theme="1"/>
        <rFont val="Aptos Narrow"/>
        <family val="2"/>
        <scheme val="minor"/>
      </rPr>
      <t>: The number of goals scored by the home team.</t>
    </r>
  </si>
  <si>
    <r>
      <t>Away Team Goals</t>
    </r>
    <r>
      <rPr>
        <sz val="11"/>
        <color theme="1"/>
        <rFont val="Aptos Narrow"/>
        <family val="2"/>
        <scheme val="minor"/>
      </rPr>
      <t>: The number of goals scored by the away team.</t>
    </r>
  </si>
  <si>
    <r>
      <t>Away Team Name</t>
    </r>
    <r>
      <rPr>
        <sz val="11"/>
        <color theme="1"/>
        <rFont val="Aptos Narrow"/>
        <family val="2"/>
        <scheme val="minor"/>
      </rPr>
      <t>: The name of the away team.</t>
    </r>
  </si>
  <si>
    <r>
      <t>Win Conditions</t>
    </r>
    <r>
      <rPr>
        <sz val="11"/>
        <color theme="1"/>
        <rFont val="Aptos Narrow"/>
        <family val="2"/>
        <scheme val="minor"/>
      </rPr>
      <t>: Any specific win conditions that applied to the match (e.g., extra time, penalty shootout).</t>
    </r>
  </si>
  <si>
    <r>
      <t>Attendance</t>
    </r>
    <r>
      <rPr>
        <sz val="11"/>
        <color theme="1"/>
        <rFont val="Aptos Narrow"/>
        <family val="2"/>
        <scheme val="minor"/>
      </rPr>
      <t>: The number of spectators attending the match.</t>
    </r>
  </si>
  <si>
    <r>
      <t>Half-time Home Goals</t>
    </r>
    <r>
      <rPr>
        <sz val="11"/>
        <color theme="1"/>
        <rFont val="Aptos Narrow"/>
        <family val="2"/>
        <scheme val="minor"/>
      </rPr>
      <t>: The number of goals scored by the home team by half-time.</t>
    </r>
  </si>
  <si>
    <r>
      <t>Half-time Away Goals</t>
    </r>
    <r>
      <rPr>
        <sz val="11"/>
        <color theme="1"/>
        <rFont val="Aptos Narrow"/>
        <family val="2"/>
        <scheme val="minor"/>
      </rPr>
      <t>: The number of goals scored by the away team by half-time.</t>
    </r>
  </si>
  <si>
    <r>
      <t>Referee</t>
    </r>
    <r>
      <rPr>
        <sz val="11"/>
        <color theme="1"/>
        <rFont val="Aptos Narrow"/>
        <family val="2"/>
        <scheme val="minor"/>
      </rPr>
      <t>: The name of the referee officiating the match.</t>
    </r>
  </si>
  <si>
    <r>
      <t>Assistant 1</t>
    </r>
    <r>
      <rPr>
        <sz val="11"/>
        <color theme="1"/>
        <rFont val="Aptos Narrow"/>
        <family val="2"/>
        <scheme val="minor"/>
      </rPr>
      <t>: The name of the first assistant referee.</t>
    </r>
  </si>
  <si>
    <r>
      <t>Assistant 2</t>
    </r>
    <r>
      <rPr>
        <sz val="11"/>
        <color theme="1"/>
        <rFont val="Aptos Narrow"/>
        <family val="2"/>
        <scheme val="minor"/>
      </rPr>
      <t>: The name of the second assistant referee.</t>
    </r>
  </si>
  <si>
    <r>
      <t>RoundID</t>
    </r>
    <r>
      <rPr>
        <sz val="11"/>
        <color theme="1"/>
        <rFont val="Aptos Narrow"/>
        <family val="2"/>
        <scheme val="minor"/>
      </rPr>
      <t>: The unique identifier for the round of the match.</t>
    </r>
  </si>
  <si>
    <r>
      <t>MatchID</t>
    </r>
    <r>
      <rPr>
        <sz val="11"/>
        <color theme="1"/>
        <rFont val="Aptos Narrow"/>
        <family val="2"/>
        <scheme val="minor"/>
      </rPr>
      <t>: The unique identifier for the match.</t>
    </r>
  </si>
  <si>
    <r>
      <t>Home Team Initials</t>
    </r>
    <r>
      <rPr>
        <sz val="11"/>
        <color theme="1"/>
        <rFont val="Aptos Narrow"/>
        <family val="2"/>
        <scheme val="minor"/>
      </rPr>
      <t>: The initials of the home team.</t>
    </r>
  </si>
  <si>
    <r>
      <t>Away Team Initials</t>
    </r>
    <r>
      <rPr>
        <sz val="11"/>
        <color theme="1"/>
        <rFont val="Aptos Narrow"/>
        <family val="2"/>
        <scheme val="minor"/>
      </rPr>
      <t>: The initials of the away team</t>
    </r>
  </si>
  <si>
    <t>1. Descriptive Statistics</t>
  </si>
  <si>
    <t>1. What is the average attendance across all matches?</t>
  </si>
  <si>
    <t>2. Identify the top 5 matches with the highest total goals scored. What were the teams involved and their respective goals?</t>
  </si>
  <si>
    <t>2. Filtering and Sorting</t>
  </si>
  <si>
    <t>3. Filter the dataset to find all matches played in the city of 'Montevideo'. What is the average number of goals scored by the home teams in these matches?</t>
  </si>
  <si>
    <t>4. Sort the dataset by 'Attendance' in descending order. What are the top 10 most attended matches and the winning teams?</t>
  </si>
  <si>
    <t>3. Conditional Formatting</t>
  </si>
  <si>
    <t>5. Apply conditional formatting to highlight matches where the home team scored more than 3 goals. How many matches meet this criterion?</t>
  </si>
  <si>
    <t>6. Highlight the matches where the away team won. How many such matches are there, and what is the average attendance for these matches?</t>
  </si>
  <si>
    <t>4. Pivot Tables</t>
  </si>
  <si>
    <t>7. Create a pivot table showing the total number of goals scored by home and away teams by year. In which year were the most goals scored?</t>
  </si>
  <si>
    <t>8. Generate a pivot table to calculate the average attendance by stage of the tournament (e.g., Group, Quarterfinal). Which stage had the highest average attendance?</t>
  </si>
  <si>
    <t>5. Charts and Visualizations</t>
  </si>
  <si>
    <t>9. Create a bar chart comparing the number of goals scored by the home and away teams in each World Cup year. What trends do you observe?</t>
  </si>
  <si>
    <t>10. Plot a line chart showing the trend of average attendance over the years. Is there any noticeable pattern?</t>
  </si>
  <si>
    <t>11. Construct a pie chart showing the distribution of matches by the city. Which city hosted the most matches?</t>
  </si>
  <si>
    <t>6. Correlation and Regression</t>
  </si>
  <si>
    <t>12. Calculate the correlation between 'Attendance' and 'Total Goals' (sum of home and away goals). What does this tell you about the relationship between these two variables?</t>
  </si>
  <si>
    <t>13. Run a simple linear regression with 'Year' as the independent variable and 'Attendance' as the dependent variable. What is the equation of the regression line, and how well does the model fit the data?</t>
  </si>
  <si>
    <t>7. Data Validation and Error Checking</t>
  </si>
  <si>
    <t>14. Create a data validation rule to ensure that 'Home Team Goals' and 'Away Team Goals' are non-negative integers. Apply this rule and identify any errors.</t>
  </si>
  <si>
    <t>15. Check for missing values in the dataset and calculate the percentage of missing data for each column. Which columns, if any, have missing data?</t>
  </si>
  <si>
    <t>16, Any other key findings from the dataset</t>
  </si>
  <si>
    <t>Total Goals</t>
  </si>
  <si>
    <t xml:space="preserve"> 15:00 </t>
  </si>
  <si>
    <t xml:space="preserve"> 12:45 </t>
  </si>
  <si>
    <t xml:space="preserve"> 14:50 </t>
  </si>
  <si>
    <t xml:space="preserve"> 16:00 </t>
  </si>
  <si>
    <t xml:space="preserve"> 14:45 </t>
  </si>
  <si>
    <t xml:space="preserve"> 14:30 </t>
  </si>
  <si>
    <t xml:space="preserve"> 12:50 </t>
  </si>
  <si>
    <t xml:space="preserve"> 13:00 </t>
  </si>
  <si>
    <t xml:space="preserve"> 14:15 </t>
  </si>
  <si>
    <t xml:space="preserve"> 16:30 </t>
  </si>
  <si>
    <t xml:space="preserve"> 18:00 </t>
  </si>
  <si>
    <t xml:space="preserve"> 17:30 </t>
  </si>
  <si>
    <t xml:space="preserve"> 17:00 </t>
  </si>
  <si>
    <t xml:space="preserve"> 18:30 </t>
  </si>
  <si>
    <t xml:space="preserve"> 15:30 </t>
  </si>
  <si>
    <t xml:space="preserve"> 15:40 </t>
  </si>
  <si>
    <t xml:space="preserve"> 18:10 </t>
  </si>
  <si>
    <t xml:space="preserve"> 17:50 </t>
  </si>
  <si>
    <t xml:space="preserve"> 16:50 </t>
  </si>
  <si>
    <t xml:space="preserve"> 17:10 </t>
  </si>
  <si>
    <t xml:space="preserve"> 14:00 </t>
  </si>
  <si>
    <t xml:space="preserve"> 19:00 </t>
  </si>
  <si>
    <t xml:space="preserve"> 19:30 </t>
  </si>
  <si>
    <t xml:space="preserve"> 12:00 </t>
  </si>
  <si>
    <t xml:space="preserve"> 13:45 </t>
  </si>
  <si>
    <t xml:space="preserve"> 16:45 </t>
  </si>
  <si>
    <t xml:space="preserve"> 19:15 </t>
  </si>
  <si>
    <t xml:space="preserve"> 15:10 </t>
  </si>
  <si>
    <t xml:space="preserve"> 20:00 </t>
  </si>
  <si>
    <t xml:space="preserve"> 17:15 </t>
  </si>
  <si>
    <t xml:space="preserve"> 21:00 </t>
  </si>
  <si>
    <t xml:space="preserve"> 17:45 </t>
  </si>
  <si>
    <t xml:space="preserve"> 11:30 </t>
  </si>
  <si>
    <t xml:space="preserve"> 12:30 </t>
  </si>
  <si>
    <t xml:space="preserve"> 13:30 </t>
  </si>
  <si>
    <t xml:space="preserve"> 20:30 </t>
  </si>
  <si>
    <t xml:space="preserve"> 22:00 </t>
  </si>
  <si>
    <t>Time</t>
  </si>
  <si>
    <t>Date</t>
  </si>
  <si>
    <t>Percentage of Missing Value</t>
  </si>
  <si>
    <t xml:space="preserve">Done in Descriptive Question </t>
  </si>
  <si>
    <t>Done in WorldCupMatches</t>
  </si>
  <si>
    <t xml:space="preserve"> win on penalties </t>
  </si>
  <si>
    <t xml:space="preserve">France win on penalties </t>
  </si>
  <si>
    <t xml:space="preserve">Germany FR win on penalties </t>
  </si>
  <si>
    <t xml:space="preserve">Belgium win on penalties </t>
  </si>
  <si>
    <t xml:space="preserve">Republic of Ireland win on penalties </t>
  </si>
  <si>
    <t xml:space="preserve">Bulgaria win on penalties </t>
  </si>
  <si>
    <t xml:space="preserve">Sweden win on penalties </t>
  </si>
  <si>
    <t xml:space="preserve">Brazil win on penalties </t>
  </si>
  <si>
    <t xml:space="preserve">Argentina win on penalties </t>
  </si>
  <si>
    <t xml:space="preserve">Spain win on penalties </t>
  </si>
  <si>
    <t xml:space="preserve">Korea Republic win on penalties </t>
  </si>
  <si>
    <t xml:space="preserve">Ukraine win on penalties </t>
  </si>
  <si>
    <t xml:space="preserve">Germany win on penalties </t>
  </si>
  <si>
    <t xml:space="preserve">Portugal win on penalties </t>
  </si>
  <si>
    <t xml:space="preserve">Italy win on penalties </t>
  </si>
  <si>
    <t xml:space="preserve">Paraguay win on penalties </t>
  </si>
  <si>
    <t xml:space="preserve">Uruguay win on penalties </t>
  </si>
  <si>
    <t xml:space="preserve">Netherlands win on penalties </t>
  </si>
  <si>
    <t xml:space="preserve">Costa Rica win on penalties </t>
  </si>
  <si>
    <t>RAMIZ WRIGHT Jose (BRA</t>
  </si>
  <si>
    <t>Sum of Total Goals</t>
  </si>
  <si>
    <t>Column Labels</t>
  </si>
  <si>
    <t>Grand Total</t>
  </si>
  <si>
    <t>Average of Attendance</t>
  </si>
  <si>
    <t>Done in PivotTable</t>
  </si>
  <si>
    <t>Sum of Home Team Goals</t>
  </si>
  <si>
    <t>Sum of Away Team Goals</t>
  </si>
  <si>
    <t>Done in Chart&amp;Visualization</t>
  </si>
  <si>
    <t>Count of MatchID</t>
  </si>
  <si>
    <t>Co-relation between Attendance &amp; Total Goals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</si>
  <si>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</si>
  <si>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</si>
  <si>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</si>
  <si>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</si>
  <si>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</si>
  <si>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</si>
  <si>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</si>
  <si>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</si>
  <si>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</si>
  <si>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</si>
  <si>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</si>
  <si>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</si>
  <si>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</si>
  <si>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</si>
  <si>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</si>
  <si>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</si>
  <si>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</si>
  <si>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</si>
  <si>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</si>
  <si>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</si>
  <si>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</si>
  <si>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</si>
  <si>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</si>
  <si>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</si>
  <si>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Simple Regression Between Year &amp; Attendance</t>
  </si>
  <si>
    <t>Republic of Ireland</t>
  </si>
  <si>
    <t>Home Team Penalty Shootout Goal</t>
  </si>
  <si>
    <t>Away Team Penalty Shootout Goal</t>
  </si>
  <si>
    <t>Bosnia and Herzegovina</t>
  </si>
  <si>
    <t>United Arab Emirates</t>
  </si>
  <si>
    <t>Serbia and Montenegro</t>
  </si>
  <si>
    <t>Trinidad and Tobago</t>
  </si>
  <si>
    <t>RESIDUAL OUTPUT</t>
  </si>
  <si>
    <t>Observation</t>
  </si>
  <si>
    <t>Residuals</t>
  </si>
  <si>
    <t>Predicted Attendance</t>
  </si>
  <si>
    <t>R</t>
  </si>
  <si>
    <t>Difference of PenaltyShootout Goal</t>
  </si>
  <si>
    <t xml:space="preserve">Difference of Goals </t>
  </si>
  <si>
    <t>Done with Top 5 filter feature</t>
  </si>
  <si>
    <t>MAX</t>
  </si>
  <si>
    <t>MIN</t>
  </si>
  <si>
    <t>Quartile 1</t>
  </si>
  <si>
    <t>Quartile3</t>
  </si>
  <si>
    <t>Upper Bound</t>
  </si>
  <si>
    <t>Lower Bound</t>
  </si>
  <si>
    <t>IQR</t>
  </si>
  <si>
    <t>Outlier</t>
  </si>
  <si>
    <t>No of Outlier</t>
  </si>
  <si>
    <t>Average attendance without outlierss</t>
  </si>
  <si>
    <t>Outlier Percentage</t>
  </si>
  <si>
    <t>Winner Team Status</t>
  </si>
  <si>
    <t>Home team winning matches</t>
  </si>
  <si>
    <t>Away team winning matches</t>
  </si>
  <si>
    <t>Winner Team</t>
  </si>
  <si>
    <t>Count of Winner Team</t>
  </si>
  <si>
    <t>Q8.</t>
  </si>
  <si>
    <t>Q7.</t>
  </si>
  <si>
    <t>After putting value from internet to attendance of year 2014 automatically attendance column's missing value percentage coming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</si>
</sst>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i/>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6" fillId="0" borderId="0" xfId="0" applyFont="1"/>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1" fontId="0" fillId="0" borderId="0" xfId="0" applyNumberFormat="1"/>
    <xf numFmtId="1" fontId="0" fillId="0" borderId="10" xfId="0" applyNumberFormat="1" applyBorder="1"/>
    <xf numFmtId="0" fontId="0" fillId="0" borderId="10" xfId="0" applyBorder="1"/>
    <xf numFmtId="10" fontId="0" fillId="0" borderId="10" xfId="0" applyNumberFormat="1" applyBorder="1"/>
    <xf numFmtId="0" fontId="0" fillId="0" borderId="0" xfId="0" pivotButton="1"/>
    <xf numFmtId="0" fontId="0" fillId="0" borderId="0" xfId="0" applyAlignment="1">
      <alignment horizontal="left"/>
    </xf>
    <xf numFmtId="1" fontId="16" fillId="0" borderId="0" xfId="0" applyNumberFormat="1" applyFont="1"/>
    <xf numFmtId="0" fontId="16" fillId="34" borderId="0" xfId="0" applyFont="1" applyFill="1"/>
    <xf numFmtId="0" fontId="0" fillId="0" borderId="11" xfId="0" applyBorder="1"/>
    <xf numFmtId="0" fontId="19" fillId="0" borderId="12" xfId="0" applyFont="1" applyBorder="1" applyAlignment="1">
      <alignment horizontal="center"/>
    </xf>
    <xf numFmtId="0" fontId="19" fillId="0" borderId="12" xfId="0" applyFont="1" applyBorder="1" applyAlignment="1">
      <alignment horizontal="centerContinuous"/>
    </xf>
    <xf numFmtId="0" fontId="16" fillId="0" borderId="10" xfId="0" applyFont="1" applyBorder="1"/>
    <xf numFmtId="10" fontId="0" fillId="0" borderId="0" xfId="0" applyNumberFormat="1"/>
    <xf numFmtId="0" fontId="16" fillId="33" borderId="10" xfId="0" applyFont="1" applyFill="1" applyBorder="1"/>
    <xf numFmtId="0" fontId="16" fillId="33" borderId="10" xfId="0" applyFont="1" applyFill="1" applyBorder="1" applyAlignment="1">
      <alignment horizontal="center"/>
    </xf>
    <xf numFmtId="164" fontId="0" fillId="0" borderId="0" xfId="0" applyNumberFormat="1"/>
    <xf numFmtId="14" fontId="0" fillId="0" borderId="0" xfId="0" applyNumberFormat="1"/>
    <xf numFmtId="0" fontId="16" fillId="33" borderId="0" xfId="0" applyFont="1" applyFill="1" applyAlignment="1">
      <alignment horizontal="center"/>
    </xf>
    <xf numFmtId="0" fontId="0" fillId="0" borderId="0" xfId="0" applyNumberFormat="1"/>
    <xf numFmtId="1" fontId="0" fillId="0" borderId="0" xfId="0" pivotButton="1" applyNumberFormat="1"/>
    <xf numFmtId="1" fontId="0" fillId="0" borderId="0" xfId="0" applyNumberFormat="1" applyAlignment="1">
      <alignment horizontal="left"/>
    </xf>
    <xf numFmtId="0" fontId="16" fillId="33" borderId="13" xfId="0" applyFont="1" applyFill="1" applyBorder="1" applyAlignment="1">
      <alignment horizontal="center"/>
    </xf>
    <xf numFmtId="0" fontId="16" fillId="33" borderId="10" xfId="0" applyFont="1" applyFill="1" applyBorder="1" applyAlignment="1">
      <alignment horizontal="center"/>
    </xf>
    <xf numFmtId="1" fontId="16" fillId="33" borderId="14" xfId="0" applyNumberFormat="1" applyFont="1" applyFill="1" applyBorder="1" applyAlignment="1">
      <alignment horizontal="center"/>
    </xf>
    <xf numFmtId="1" fontId="16" fillId="33" borderId="15" xfId="0" applyNumberFormat="1" applyFont="1" applyFill="1" applyBorder="1" applyAlignment="1">
      <alignment horizontal="center"/>
    </xf>
    <xf numFmtId="1" fontId="16" fillId="33" borderId="16"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9" tint="0.59996337778862885"/>
        </patternFill>
      </fill>
    </dxf>
    <dxf>
      <fill>
        <patternFill>
          <bgColor rgb="FFFFFF99"/>
        </patternFill>
      </fill>
    </dxf>
    <dxf>
      <fill>
        <patternFill>
          <bgColor theme="9" tint="0.59996337778862885"/>
        </patternFill>
      </fill>
    </dxf>
    <dxf>
      <fill>
        <patternFill>
          <bgColor rgb="FFFFFF99"/>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[UBSFC192426_SATANIK_Mid_Term.xlsx]Chart &amp; Visualizations!PivotTable5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of Home &amp; Away Team Goals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&amp; Visualizations'!$C$1</c:f>
              <c:strCache>
                <c:ptCount val="1"/>
                <c:pt idx="0">
                  <c:v>Sum of Home Team Goals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 &amp; Visualizations'!$B$2:$B$22</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'Chart &amp; Visualizations'!$C$2:$C$22</c:f>
              <c:numCache>
                <c:formatCode>General</c:formatCode>
                <c:ptCount val="20"/>
                <c:pt idx="0">
                  <c:v>59</c:v>
                </c:pt>
                <c:pt idx="1">
                  <c:v>48</c:v>
                </c:pt>
                <c:pt idx="2">
                  <c:v>61</c:v>
                </c:pt>
                <c:pt idx="3">
                  <c:v>69</c:v>
                </c:pt>
                <c:pt idx="4">
                  <c:v>109</c:v>
                </c:pt>
                <c:pt idx="5">
                  <c:v>88</c:v>
                </c:pt>
                <c:pt idx="6">
                  <c:v>69</c:v>
                </c:pt>
                <c:pt idx="7">
                  <c:v>69</c:v>
                </c:pt>
                <c:pt idx="8">
                  <c:v>72</c:v>
                </c:pt>
                <c:pt idx="9">
                  <c:v>51</c:v>
                </c:pt>
                <c:pt idx="10">
                  <c:v>79</c:v>
                </c:pt>
                <c:pt idx="11">
                  <c:v>97</c:v>
                </c:pt>
                <c:pt idx="12">
                  <c:v>74</c:v>
                </c:pt>
                <c:pt idx="13">
                  <c:v>67</c:v>
                </c:pt>
                <c:pt idx="14">
                  <c:v>83</c:v>
                </c:pt>
                <c:pt idx="15">
                  <c:v>98</c:v>
                </c:pt>
                <c:pt idx="16">
                  <c:v>89</c:v>
                </c:pt>
                <c:pt idx="17">
                  <c:v>86</c:v>
                </c:pt>
                <c:pt idx="18">
                  <c:v>76</c:v>
                </c:pt>
                <c:pt idx="19">
                  <c:v>81</c:v>
                </c:pt>
              </c:numCache>
            </c:numRef>
          </c:val>
          <c:extLst>
            <c:ext xmlns:c16="http://schemas.microsoft.com/office/drawing/2014/chart" uri="{C3380CC4-5D6E-409C-BE32-E72D297353CC}">
              <c16:uniqueId val="{00000000-A1C0-4220-84F8-E3EF5C75D678}"/>
            </c:ext>
          </c:extLst>
        </c:ser>
        <c:ser>
          <c:idx val="1"/>
          <c:order val="1"/>
          <c:tx>
            <c:strRef>
              <c:f>'Chart &amp; Visualizations'!$D$1</c:f>
              <c:strCache>
                <c:ptCount val="1"/>
                <c:pt idx="0">
                  <c:v>Sum of Away Team Goals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 &amp; Visualizations'!$B$2:$B$22</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'Chart &amp; Visualizations'!$D$2:$D$22</c:f>
              <c:numCache>
                <c:formatCode>General</c:formatCode>
                <c:ptCount val="20"/>
                <c:pt idx="0">
                  <c:v>11</c:v>
                </c:pt>
                <c:pt idx="1">
                  <c:v>22</c:v>
                </c:pt>
                <c:pt idx="2">
                  <c:v>23</c:v>
                </c:pt>
                <c:pt idx="3">
                  <c:v>19</c:v>
                </c:pt>
                <c:pt idx="4">
                  <c:v>31</c:v>
                </c:pt>
                <c:pt idx="5">
                  <c:v>38</c:v>
                </c:pt>
                <c:pt idx="6">
                  <c:v>20</c:v>
                </c:pt>
                <c:pt idx="7">
                  <c:v>20</c:v>
                </c:pt>
                <c:pt idx="8">
                  <c:v>23</c:v>
                </c:pt>
                <c:pt idx="9">
                  <c:v>46</c:v>
                </c:pt>
                <c:pt idx="10">
                  <c:v>23</c:v>
                </c:pt>
                <c:pt idx="11">
                  <c:v>49</c:v>
                </c:pt>
                <c:pt idx="12">
                  <c:v>58</c:v>
                </c:pt>
                <c:pt idx="13">
                  <c:v>48</c:v>
                </c:pt>
                <c:pt idx="14">
                  <c:v>58</c:v>
                </c:pt>
                <c:pt idx="15">
                  <c:v>73</c:v>
                </c:pt>
                <c:pt idx="16">
                  <c:v>72</c:v>
                </c:pt>
                <c:pt idx="17">
                  <c:v>61</c:v>
                </c:pt>
                <c:pt idx="18">
                  <c:v>69</c:v>
                </c:pt>
                <c:pt idx="19">
                  <c:v>90</c:v>
                </c:pt>
              </c:numCache>
            </c:numRef>
          </c:val>
          <c:extLst>
            <c:ext xmlns:c16="http://schemas.microsoft.com/office/drawing/2014/chart" uri="{C3380CC4-5D6E-409C-BE32-E72D297353CC}">
              <c16:uniqueId val="{00000001-A1C0-4220-84F8-E3EF5C75D678}"/>
            </c:ext>
          </c:extLst>
        </c:ser>
        <c:dLbls>
          <c:dLblPos val="outEnd"/>
          <c:showLegendKey val="0"/>
          <c:showVal val="1"/>
          <c:showCatName val="0"/>
          <c:showSerName val="0"/>
          <c:showPercent val="0"/>
          <c:showBubbleSize val="0"/>
        </c:dLbls>
        <c:gapWidth val="115"/>
        <c:overlap val="-20"/>
        <c:axId val="768176048"/>
        <c:axId val="768176528"/>
      </c:barChart>
      <c:catAx>
        <c:axId val="768176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176528"/>
        <c:crosses val="autoZero"/>
        <c:auto val="1"/>
        <c:lblAlgn val="ctr"/>
        <c:lblOffset val="100"/>
        <c:noMultiLvlLbl val="0"/>
      </c:catAx>
      <c:valAx>
        <c:axId val="768176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176048"/>
        <c:crosses val="autoZero"/>
        <c:crossBetween val="between"/>
      </c:valAx>
      <c:spPr>
        <a:noFill/>
        <a:ln>
          <a:noFill/>
        </a:ln>
        <a:effectLst/>
      </c:spPr>
    </c:plotArea>
    <c:legend>
      <c:legendPos val="r"/>
      <c:layout>
        <c:manualLayout>
          <c:xMode val="edge"/>
          <c:yMode val="edge"/>
          <c:x val="0.78843449664843124"/>
          <c:y val="0.4406979118238149"/>
          <c:w val="0.19555696546469578"/>
          <c:h val="0.15082712833341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[UBSFC192426_SATANIK_Mid_Term.xlsx]Chart &amp; Visualizations!PivotTable6</c:name>
    <c:fmtId val="0"/>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a:solidFill>
                  <a:schemeClr val="tx1"/>
                </a:solidFill>
              </a:rPr>
              <a:t>Averege Attendance Trends Over the Year</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39895013123358E-2"/>
          <c:y val="0.18494155303757762"/>
          <c:w val="0.83835961302575868"/>
          <c:h val="0.64223365981691316"/>
        </c:manualLayout>
      </c:layout>
      <c:lineChart>
        <c:grouping val="standard"/>
        <c:varyColors val="0"/>
        <c:ser>
          <c:idx val="0"/>
          <c:order val="0"/>
          <c:tx>
            <c:strRef>
              <c:f>'Chart &amp; Visualizations'!$C$27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'Chart &amp; Visualizations'!$B$28:$B$48</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'Chart &amp; Visualizations'!$C$28:$C$48</c:f>
              <c:numCache>
                <c:formatCode>0</c:formatCode>
                <c:ptCount val="20"/>
                <c:pt idx="0">
                  <c:v>32808.277777777781</c:v>
                </c:pt>
                <c:pt idx="1">
                  <c:v>21352.941176470587</c:v>
                </c:pt>
                <c:pt idx="2">
                  <c:v>20872.222222222223</c:v>
                </c:pt>
                <c:pt idx="3">
                  <c:v>47511.181818181816</c:v>
                </c:pt>
                <c:pt idx="4">
                  <c:v>29561.807692307691</c:v>
                </c:pt>
                <c:pt idx="5">
                  <c:v>23423.142857142859</c:v>
                </c:pt>
                <c:pt idx="6">
                  <c:v>27911.625</c:v>
                </c:pt>
                <c:pt idx="7">
                  <c:v>48847.96875</c:v>
                </c:pt>
                <c:pt idx="8">
                  <c:v>50124.21875</c:v>
                </c:pt>
                <c:pt idx="9">
                  <c:v>49098.76315789474</c:v>
                </c:pt>
                <c:pt idx="10">
                  <c:v>40678.710526315786</c:v>
                </c:pt>
                <c:pt idx="11">
                  <c:v>40571.596153846156</c:v>
                </c:pt>
                <c:pt idx="12">
                  <c:v>46039.057692307695</c:v>
                </c:pt>
                <c:pt idx="13">
                  <c:v>48388.75</c:v>
                </c:pt>
                <c:pt idx="14">
                  <c:v>68991.11538461539</c:v>
                </c:pt>
                <c:pt idx="15">
                  <c:v>43517.1875</c:v>
                </c:pt>
                <c:pt idx="16">
                  <c:v>42268.703125</c:v>
                </c:pt>
                <c:pt idx="17">
                  <c:v>52491.234375</c:v>
                </c:pt>
                <c:pt idx="18">
                  <c:v>49669.625</c:v>
                </c:pt>
                <c:pt idx="19">
                  <c:v>53591.765625</c:v>
                </c:pt>
              </c:numCache>
            </c:numRef>
          </c:val>
          <c:smooth val="0"/>
          <c:extLst>
            <c:ext xmlns:c16="http://schemas.microsoft.com/office/drawing/2014/chart" uri="{C3380CC4-5D6E-409C-BE32-E72D297353CC}">
              <c16:uniqueId val="{00000000-2AC8-4C34-A1FC-698809CF150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481031200"/>
        <c:axId val="481035520"/>
      </c:lineChart>
      <c:catAx>
        <c:axId val="481031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1035520"/>
        <c:crosses val="autoZero"/>
        <c:auto val="1"/>
        <c:lblAlgn val="ctr"/>
        <c:lblOffset val="100"/>
        <c:noMultiLvlLbl val="0"/>
      </c:catAx>
      <c:valAx>
        <c:axId val="4810355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81031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2039510686164241"/>
          <c:y val="0.17738172972280908"/>
          <c:w val="0.13758808641566864"/>
          <c:h val="0.11219589014787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[UBSFC192426_SATANIK_Mid_Term.xlsx]Chart &amp; Visualizations!PivotTable7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Matches</a:t>
            </a:r>
            <a:r>
              <a:rPr lang="en-US" baseline="0"/>
              <a:t> Hosted by Cities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'Chart &amp; Visualizations'!$C$56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3FE-4C7D-8C6E-0674B697D6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3FE-4C7D-8C6E-0674B697D6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3FE-4C7D-8C6E-0674B697D6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3FE-4C7D-8C6E-0674B697D6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3FE-4C7D-8C6E-0674B697D6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13FE-4C7D-8C6E-0674B697D6D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13FE-4C7D-8C6E-0674B697D6D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13FE-4C7D-8C6E-0674B697D6D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13FE-4C7D-8C6E-0674B697D6D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13FE-4C7D-8C6E-0674B697D6D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13FE-4C7D-8C6E-0674B697D6D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13FE-4C7D-8C6E-0674B697D6D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13FE-4C7D-8C6E-0674B697D6D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13FE-4C7D-8C6E-0674B697D6D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13FE-4C7D-8C6E-0674B697D6D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13FE-4C7D-8C6E-0674B697D6D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13FE-4C7D-8C6E-0674B697D6D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13FE-4C7D-8C6E-0674B697D6D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13FE-4C7D-8C6E-0674B697D6D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13FE-4C7D-8C6E-0674B697D6D7}"/>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13FE-4C7D-8C6E-0674B697D6D7}"/>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13FE-4C7D-8C6E-0674B697D6D7}"/>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13FE-4C7D-8C6E-0674B697D6D7}"/>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13FE-4C7D-8C6E-0674B697D6D7}"/>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13FE-4C7D-8C6E-0674B697D6D7}"/>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13FE-4C7D-8C6E-0674B697D6D7}"/>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13FE-4C7D-8C6E-0674B697D6D7}"/>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13FE-4C7D-8C6E-0674B697D6D7}"/>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13FE-4C7D-8C6E-0674B697D6D7}"/>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13FE-4C7D-8C6E-0674B697D6D7}"/>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13FE-4C7D-8C6E-0674B697D6D7}"/>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13FE-4C7D-8C6E-0674B697D6D7}"/>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13FE-4C7D-8C6E-0674B697D6D7}"/>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13FE-4C7D-8C6E-0674B697D6D7}"/>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13FE-4C7D-8C6E-0674B697D6D7}"/>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13FE-4C7D-8C6E-0674B697D6D7}"/>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13FE-4C7D-8C6E-0674B697D6D7}"/>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13FE-4C7D-8C6E-0674B697D6D7}"/>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13FE-4C7D-8C6E-0674B697D6D7}"/>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13FE-4C7D-8C6E-0674B697D6D7}"/>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13FE-4C7D-8C6E-0674B697D6D7}"/>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13FE-4C7D-8C6E-0674B697D6D7}"/>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13FE-4C7D-8C6E-0674B697D6D7}"/>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13FE-4C7D-8C6E-0674B697D6D7}"/>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13FE-4C7D-8C6E-0674B697D6D7}"/>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13FE-4C7D-8C6E-0674B697D6D7}"/>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13FE-4C7D-8C6E-0674B697D6D7}"/>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13FE-4C7D-8C6E-0674B697D6D7}"/>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13FE-4C7D-8C6E-0674B697D6D7}"/>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13FE-4C7D-8C6E-0674B697D6D7}"/>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13FE-4C7D-8C6E-0674B697D6D7}"/>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13FE-4C7D-8C6E-0674B697D6D7}"/>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13FE-4C7D-8C6E-0674B697D6D7}"/>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13FE-4C7D-8C6E-0674B697D6D7}"/>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13FE-4C7D-8C6E-0674B697D6D7}"/>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13FE-4C7D-8C6E-0674B697D6D7}"/>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13FE-4C7D-8C6E-0674B697D6D7}"/>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13FE-4C7D-8C6E-0674B697D6D7}"/>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13FE-4C7D-8C6E-0674B697D6D7}"/>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13FE-4C7D-8C6E-0674B697D6D7}"/>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13FE-4C7D-8C6E-0674B697D6D7}"/>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13FE-4C7D-8C6E-0674B697D6D7}"/>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13FE-4C7D-8C6E-0674B697D6D7}"/>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13FE-4C7D-8C6E-0674B697D6D7}"/>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13FE-4C7D-8C6E-0674B697D6D7}"/>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13FE-4C7D-8C6E-0674B697D6D7}"/>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13FE-4C7D-8C6E-0674B697D6D7}"/>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13FE-4C7D-8C6E-0674B697D6D7}"/>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13FE-4C7D-8C6E-0674B697D6D7}"/>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13FE-4C7D-8C6E-0674B697D6D7}"/>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13FE-4C7D-8C6E-0674B697D6D7}"/>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13FE-4C7D-8C6E-0674B697D6D7}"/>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13FE-4C7D-8C6E-0674B697D6D7}"/>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13FE-4C7D-8C6E-0674B697D6D7}"/>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13FE-4C7D-8C6E-0674B697D6D7}"/>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13FE-4C7D-8C6E-0674B697D6D7}"/>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13FE-4C7D-8C6E-0674B697D6D7}"/>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13FE-4C7D-8C6E-0674B697D6D7}"/>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D-13FE-4C7D-8C6E-0674B697D6D7}"/>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9F-13FE-4C7D-8C6E-0674B697D6D7}"/>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1-13FE-4C7D-8C6E-0674B697D6D7}"/>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3-13FE-4C7D-8C6E-0674B697D6D7}"/>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5-13FE-4C7D-8C6E-0674B697D6D7}"/>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A7-13FE-4C7D-8C6E-0674B697D6D7}"/>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9-13FE-4C7D-8C6E-0674B697D6D7}"/>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B-13FE-4C7D-8C6E-0674B697D6D7}"/>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D-13FE-4C7D-8C6E-0674B697D6D7}"/>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AF-13FE-4C7D-8C6E-0674B697D6D7}"/>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1-13FE-4C7D-8C6E-0674B697D6D7}"/>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B3-13FE-4C7D-8C6E-0674B697D6D7}"/>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5-13FE-4C7D-8C6E-0674B697D6D7}"/>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7-13FE-4C7D-8C6E-0674B697D6D7}"/>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9-13FE-4C7D-8C6E-0674B697D6D7}"/>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B-13FE-4C7D-8C6E-0674B697D6D7}"/>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D-13FE-4C7D-8C6E-0674B697D6D7}"/>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BF-13FE-4C7D-8C6E-0674B697D6D7}"/>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1-13FE-4C7D-8C6E-0674B697D6D7}"/>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3-13FE-4C7D-8C6E-0674B697D6D7}"/>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5-13FE-4C7D-8C6E-0674B697D6D7}"/>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7-13FE-4C7D-8C6E-0674B697D6D7}"/>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9-13FE-4C7D-8C6E-0674B697D6D7}"/>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CB-13FE-4C7D-8C6E-0674B697D6D7}"/>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D-13FE-4C7D-8C6E-0674B697D6D7}"/>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CF-13FE-4C7D-8C6E-0674B697D6D7}"/>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1-13FE-4C7D-8C6E-0674B697D6D7}"/>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3-13FE-4C7D-8C6E-0674B697D6D7}"/>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5-13FE-4C7D-8C6E-0674B697D6D7}"/>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D7-13FE-4C7D-8C6E-0674B697D6D7}"/>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D9-13FE-4C7D-8C6E-0674B697D6D7}"/>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DB-13FE-4C7D-8C6E-0674B697D6D7}"/>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DD-13FE-4C7D-8C6E-0674B697D6D7}"/>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DF-13FE-4C7D-8C6E-0674B697D6D7}"/>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E1-13FE-4C7D-8C6E-0674B697D6D7}"/>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E3-13FE-4C7D-8C6E-0674B697D6D7}"/>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5-13FE-4C7D-8C6E-0674B697D6D7}"/>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7-13FE-4C7D-8C6E-0674B697D6D7}"/>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9-13FE-4C7D-8C6E-0674B697D6D7}"/>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B-13FE-4C7D-8C6E-0674B697D6D7}"/>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D-13FE-4C7D-8C6E-0674B697D6D7}"/>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EF-13FE-4C7D-8C6E-0674B697D6D7}"/>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1-13FE-4C7D-8C6E-0674B697D6D7}"/>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3-13FE-4C7D-8C6E-0674B697D6D7}"/>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5-13FE-4C7D-8C6E-0674B697D6D7}"/>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7-13FE-4C7D-8C6E-0674B697D6D7}"/>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9-13FE-4C7D-8C6E-0674B697D6D7}"/>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FB-13FE-4C7D-8C6E-0674B697D6D7}"/>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FD-13FE-4C7D-8C6E-0674B697D6D7}"/>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FF-13FE-4C7D-8C6E-0674B697D6D7}"/>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1-13FE-4C7D-8C6E-0674B697D6D7}"/>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3-13FE-4C7D-8C6E-0674B697D6D7}"/>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5-13FE-4C7D-8C6E-0674B697D6D7}"/>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107-13FE-4C7D-8C6E-0674B697D6D7}"/>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9-13FE-4C7D-8C6E-0674B697D6D7}"/>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B-13FE-4C7D-8C6E-0674B697D6D7}"/>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D-13FE-4C7D-8C6E-0674B697D6D7}"/>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0F-13FE-4C7D-8C6E-0674B697D6D7}"/>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11-13FE-4C7D-8C6E-0674B697D6D7}"/>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113-13FE-4C7D-8C6E-0674B697D6D7}"/>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5-13FE-4C7D-8C6E-0674B697D6D7}"/>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7-13FE-4C7D-8C6E-0674B697D6D7}"/>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9-13FE-4C7D-8C6E-0674B697D6D7}"/>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B-13FE-4C7D-8C6E-0674B697D6D7}"/>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D-13FE-4C7D-8C6E-0674B697D6D7}"/>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11F-13FE-4C7D-8C6E-0674B697D6D7}"/>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1-13FE-4C7D-8C6E-0674B697D6D7}"/>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3-13FE-4C7D-8C6E-0674B697D6D7}"/>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5-13FE-4C7D-8C6E-0674B697D6D7}"/>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7-13FE-4C7D-8C6E-0674B697D6D7}"/>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9-13FE-4C7D-8C6E-0674B697D6D7}"/>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12B-13FE-4C7D-8C6E-0674B697D6D7}"/>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12D-13FE-4C7D-8C6E-0674B697D6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&amp; Visualizations'!$B$57:$B$208</c:f>
              <c:strCache>
                <c:ptCount val="151"/>
                <c:pt idx="0">
                  <c:v>Alicante </c:v>
                </c:pt>
                <c:pt idx="1">
                  <c:v>Antibes </c:v>
                </c:pt>
                <c:pt idx="2">
                  <c:v>Arica </c:v>
                </c:pt>
                <c:pt idx="3">
                  <c:v>Barcelona </c:v>
                </c:pt>
                <c:pt idx="4">
                  <c:v>Bari </c:v>
                </c:pt>
                <c:pt idx="5">
                  <c:v>Basel </c:v>
                </c:pt>
                <c:pt idx="6">
                  <c:v>Belo Horizonte </c:v>
                </c:pt>
                <c:pt idx="7">
                  <c:v>Berlin </c:v>
                </c:pt>
                <c:pt idx="8">
                  <c:v>Berlin West </c:v>
                </c:pt>
                <c:pt idx="9">
                  <c:v>Berne </c:v>
                </c:pt>
                <c:pt idx="10">
                  <c:v>Bilbao </c:v>
                </c:pt>
                <c:pt idx="11">
                  <c:v>Birmingham </c:v>
                </c:pt>
                <c:pt idx="12">
                  <c:v>Bologna </c:v>
                </c:pt>
                <c:pt idx="13">
                  <c:v>Boras </c:v>
                </c:pt>
                <c:pt idx="14">
                  <c:v>Bordeaux </c:v>
                </c:pt>
                <c:pt idx="15">
                  <c:v>Boston </c:v>
                </c:pt>
                <c:pt idx="16">
                  <c:v>Brasilia </c:v>
                </c:pt>
                <c:pt idx="17">
                  <c:v>Buenos Aires </c:v>
                </c:pt>
                <c:pt idx="18">
                  <c:v>Busan </c:v>
                </c:pt>
                <c:pt idx="19">
                  <c:v>Cagliari </c:v>
                </c:pt>
                <c:pt idx="20">
                  <c:v>Cape Town </c:v>
                </c:pt>
                <c:pt idx="21">
                  <c:v>Chicago </c:v>
                </c:pt>
                <c:pt idx="22">
                  <c:v>Cologne </c:v>
                </c:pt>
                <c:pt idx="23">
                  <c:v>Colombes </c:v>
                </c:pt>
                <c:pt idx="24">
                  <c:v>Cordoba </c:v>
                </c:pt>
                <c:pt idx="25">
                  <c:v>Cuiaba </c:v>
                </c:pt>
                <c:pt idx="26">
                  <c:v>Curitiba </c:v>
                </c:pt>
                <c:pt idx="27">
                  <c:v>Daegu </c:v>
                </c:pt>
                <c:pt idx="28">
                  <c:v>Daejeon </c:v>
                </c:pt>
                <c:pt idx="29">
                  <c:v>Dallas </c:v>
                </c:pt>
                <c:pt idx="30">
                  <c:v>Detroit </c:v>
                </c:pt>
                <c:pt idx="31">
                  <c:v>Dï¿½Sseldorf </c:v>
                </c:pt>
                <c:pt idx="32">
                  <c:v>Dortmund </c:v>
                </c:pt>
                <c:pt idx="33">
                  <c:v>Durban </c:v>
                </c:pt>
                <c:pt idx="34">
                  <c:v>Elche </c:v>
                </c:pt>
                <c:pt idx="35">
                  <c:v>Eskilstuna </c:v>
                </c:pt>
                <c:pt idx="36">
                  <c:v>Florence </c:v>
                </c:pt>
                <c:pt idx="37">
                  <c:v>Fortaleza </c:v>
                </c:pt>
                <c:pt idx="38">
                  <c:v>Frankfurt/Main </c:v>
                </c:pt>
                <c:pt idx="39">
                  <c:v>Gelsenkirchen </c:v>
                </c:pt>
                <c:pt idx="40">
                  <c:v>Geneva </c:v>
                </c:pt>
                <c:pt idx="41">
                  <c:v>Genoa </c:v>
                </c:pt>
                <c:pt idx="42">
                  <c:v>Gijon </c:v>
                </c:pt>
                <c:pt idx="43">
                  <c:v>Gothenburg </c:v>
                </c:pt>
                <c:pt idx="44">
                  <c:v>Guadalajara </c:v>
                </c:pt>
                <c:pt idx="45">
                  <c:v>Gwangju </c:v>
                </c:pt>
                <c:pt idx="46">
                  <c:v>Halmstad </c:v>
                </c:pt>
                <c:pt idx="47">
                  <c:v>Hamburg </c:v>
                </c:pt>
                <c:pt idx="48">
                  <c:v>Hanover </c:v>
                </c:pt>
                <c:pt idx="49">
                  <c:v>Helsingborg </c:v>
                </c:pt>
                <c:pt idx="50">
                  <c:v>Ibaraki </c:v>
                </c:pt>
                <c:pt idx="51">
                  <c:v>Incheon </c:v>
                </c:pt>
                <c:pt idx="52">
                  <c:v>Irapuato </c:v>
                </c:pt>
                <c:pt idx="53">
                  <c:v>Jeju </c:v>
                </c:pt>
                <c:pt idx="54">
                  <c:v>Jeonju </c:v>
                </c:pt>
                <c:pt idx="55">
                  <c:v>Johannesburg </c:v>
                </c:pt>
                <c:pt idx="56">
                  <c:v>Kaiserslautern </c:v>
                </c:pt>
                <c:pt idx="57">
                  <c:v>Kobe </c:v>
                </c:pt>
                <c:pt idx="58">
                  <c:v>La Coruï¿½A </c:v>
                </c:pt>
                <c:pt idx="59">
                  <c:v>Lausanne </c:v>
                </c:pt>
                <c:pt idx="60">
                  <c:v>Le Havre </c:v>
                </c:pt>
                <c:pt idx="61">
                  <c:v>Leipzig </c:v>
                </c:pt>
                <c:pt idx="62">
                  <c:v>Lens </c:v>
                </c:pt>
                <c:pt idx="63">
                  <c:v>Leon </c:v>
                </c:pt>
                <c:pt idx="64">
                  <c:v>Lille </c:v>
                </c:pt>
                <c:pt idx="65">
                  <c:v>Liverpool </c:v>
                </c:pt>
                <c:pt idx="66">
                  <c:v>London </c:v>
                </c:pt>
                <c:pt idx="67">
                  <c:v>Los Angeles </c:v>
                </c:pt>
                <c:pt idx="68">
                  <c:v>Lugano </c:v>
                </c:pt>
                <c:pt idx="69">
                  <c:v>Lyon </c:v>
                </c:pt>
                <c:pt idx="70">
                  <c:v>Madrid </c:v>
                </c:pt>
                <c:pt idx="71">
                  <c:v>Malaga </c:v>
                </c:pt>
                <c:pt idx="72">
                  <c:v>Malmï¿½ </c:v>
                </c:pt>
                <c:pt idx="73">
                  <c:v>Manaus </c:v>
                </c:pt>
                <c:pt idx="74">
                  <c:v>Manchester </c:v>
                </c:pt>
                <c:pt idx="75">
                  <c:v>Mangaung/Bloemfontein </c:v>
                </c:pt>
                <c:pt idx="76">
                  <c:v>Mar Del Plata </c:v>
                </c:pt>
                <c:pt idx="77">
                  <c:v>Marseilles </c:v>
                </c:pt>
                <c:pt idx="78">
                  <c:v>Mendoza </c:v>
                </c:pt>
                <c:pt idx="79">
                  <c:v>Mexico City </c:v>
                </c:pt>
                <c:pt idx="80">
                  <c:v>Middlesbrough </c:v>
                </c:pt>
                <c:pt idx="81">
                  <c:v>Milan </c:v>
                </c:pt>
                <c:pt idx="82">
                  <c:v>Monterrey </c:v>
                </c:pt>
                <c:pt idx="83">
                  <c:v>Montevideo </c:v>
                </c:pt>
                <c:pt idx="84">
                  <c:v>Montpellier </c:v>
                </c:pt>
                <c:pt idx="85">
                  <c:v>Munich </c:v>
                </c:pt>
                <c:pt idx="86">
                  <c:v>Nantes </c:v>
                </c:pt>
                <c:pt idx="87">
                  <c:v>Naples </c:v>
                </c:pt>
                <c:pt idx="88">
                  <c:v>Natal </c:v>
                </c:pt>
                <c:pt idx="89">
                  <c:v>Nelson Mandela Bay/Port Elizabeth </c:v>
                </c:pt>
                <c:pt idx="90">
                  <c:v>Nelspruit </c:v>
                </c:pt>
                <c:pt idx="91">
                  <c:v>New York/New Jersey </c:v>
                </c:pt>
                <c:pt idx="92">
                  <c:v>Nezahualcoyotl </c:v>
                </c:pt>
                <c:pt idx="93">
                  <c:v>Niigata </c:v>
                </c:pt>
                <c:pt idx="94">
                  <c:v>Norrkï¿½Ping </c:v>
                </c:pt>
                <c:pt idx="95">
                  <c:v>Nuremberg </c:v>
                </c:pt>
                <c:pt idx="96">
                  <c:v>Oita </c:v>
                </c:pt>
                <c:pt idx="97">
                  <c:v>Orebro </c:v>
                </c:pt>
                <c:pt idx="98">
                  <c:v>Orlando </c:v>
                </c:pt>
                <c:pt idx="99">
                  <c:v>Osaka </c:v>
                </c:pt>
                <c:pt idx="100">
                  <c:v>Oviedo </c:v>
                </c:pt>
                <c:pt idx="101">
                  <c:v>Palermo </c:v>
                </c:pt>
                <c:pt idx="102">
                  <c:v>Paris </c:v>
                </c:pt>
                <c:pt idx="103">
                  <c:v>Phokeng </c:v>
                </c:pt>
                <c:pt idx="104">
                  <c:v>Polokwane </c:v>
                </c:pt>
                <c:pt idx="105">
                  <c:v>Porto Alegre </c:v>
                </c:pt>
                <c:pt idx="106">
                  <c:v>Puebla </c:v>
                </c:pt>
                <c:pt idx="107">
                  <c:v>Queretaro </c:v>
                </c:pt>
                <c:pt idx="108">
                  <c:v>Rancagua </c:v>
                </c:pt>
                <c:pt idx="109">
                  <c:v>Recife </c:v>
                </c:pt>
                <c:pt idx="110">
                  <c:v>Reims </c:v>
                </c:pt>
                <c:pt idx="111">
                  <c:v>Rifu </c:v>
                </c:pt>
                <c:pt idx="112">
                  <c:v>Rio De Janeiro </c:v>
                </c:pt>
                <c:pt idx="113">
                  <c:v>Rome </c:v>
                </c:pt>
                <c:pt idx="114">
                  <c:v>Rosario </c:v>
                </c:pt>
                <c:pt idx="115">
                  <c:v>Saint-Denis </c:v>
                </c:pt>
                <c:pt idx="116">
                  <c:v>Saint-Etienne </c:v>
                </c:pt>
                <c:pt idx="117">
                  <c:v>Saitama </c:v>
                </c:pt>
                <c:pt idx="118">
                  <c:v>Salvador </c:v>
                </c:pt>
                <c:pt idx="119">
                  <c:v>San Francisco </c:v>
                </c:pt>
                <c:pt idx="120">
                  <c:v>Sandviken </c:v>
                </c:pt>
                <c:pt idx="121">
                  <c:v>Santiago De Chile </c:v>
                </c:pt>
                <c:pt idx="122">
                  <c:v>Sao Paulo </c:v>
                </c:pt>
                <c:pt idx="123">
                  <c:v>Sapporo </c:v>
                </c:pt>
                <c:pt idx="124">
                  <c:v>Seoul </c:v>
                </c:pt>
                <c:pt idx="125">
                  <c:v>Seville </c:v>
                </c:pt>
                <c:pt idx="126">
                  <c:v>Sheffield </c:v>
                </c:pt>
                <c:pt idx="127">
                  <c:v>Shizuoka </c:v>
                </c:pt>
                <c:pt idx="128">
                  <c:v>Solna </c:v>
                </c:pt>
                <c:pt idx="129">
                  <c:v>Strasbourg </c:v>
                </c:pt>
                <c:pt idx="130">
                  <c:v>Stuttgart </c:v>
                </c:pt>
                <c:pt idx="131">
                  <c:v>Sunderland </c:v>
                </c:pt>
                <c:pt idx="132">
                  <c:v>Suwon </c:v>
                </c:pt>
                <c:pt idx="133">
                  <c:v>Toluca </c:v>
                </c:pt>
                <c:pt idx="134">
                  <c:v>Toulouse </c:v>
                </c:pt>
                <c:pt idx="135">
                  <c:v>Trieste </c:v>
                </c:pt>
                <c:pt idx="136">
                  <c:v>Tshwane/Pretoria </c:v>
                </c:pt>
                <c:pt idx="137">
                  <c:v>Turin </c:v>
                </c:pt>
                <c:pt idx="138">
                  <c:v>Udevalla </c:v>
                </c:pt>
                <c:pt idx="139">
                  <c:v>Udine </c:v>
                </c:pt>
                <c:pt idx="140">
                  <c:v>Ulsan </c:v>
                </c:pt>
                <c:pt idx="141">
                  <c:v>Valencia </c:v>
                </c:pt>
                <c:pt idx="142">
                  <c:v>Valladolid </c:v>
                </c:pt>
                <c:pt idx="143">
                  <c:v>Vasteras </c:v>
                </c:pt>
                <c:pt idx="144">
                  <c:v>Verona </c:v>
                </c:pt>
                <c:pt idx="145">
                  <c:v>Vigo </c:v>
                </c:pt>
                <c:pt idx="146">
                  <c:v>Vina Del Mar </c:v>
                </c:pt>
                <c:pt idx="147">
                  <c:v>Washington Dc </c:v>
                </c:pt>
                <c:pt idx="148">
                  <c:v>Yokohama </c:v>
                </c:pt>
                <c:pt idx="149">
                  <c:v>Zaragoza </c:v>
                </c:pt>
                <c:pt idx="150">
                  <c:v>Zurich </c:v>
                </c:pt>
              </c:strCache>
            </c:strRef>
          </c:cat>
          <c:val>
            <c:numRef>
              <c:f>'Chart &amp; Visualizations'!$C$57:$C$208</c:f>
              <c:numCache>
                <c:formatCode>General</c:formatCode>
                <c:ptCount val="151"/>
                <c:pt idx="0">
                  <c:v>3</c:v>
                </c:pt>
                <c:pt idx="1">
                  <c:v>1</c:v>
                </c:pt>
                <c:pt idx="2">
                  <c:v>7</c:v>
                </c:pt>
                <c:pt idx="3">
                  <c:v>8</c:v>
                </c:pt>
                <c:pt idx="4">
                  <c:v>5</c:v>
                </c:pt>
                <c:pt idx="5">
                  <c:v>6</c:v>
                </c:pt>
                <c:pt idx="6">
                  <c:v>9</c:v>
                </c:pt>
                <c:pt idx="7">
                  <c:v>6</c:v>
                </c:pt>
                <c:pt idx="8">
                  <c:v>3</c:v>
                </c:pt>
                <c:pt idx="9">
                  <c:v>5</c:v>
                </c:pt>
                <c:pt idx="10">
                  <c:v>3</c:v>
                </c:pt>
                <c:pt idx="11">
                  <c:v>3</c:v>
                </c:pt>
                <c:pt idx="12">
                  <c:v>6</c:v>
                </c:pt>
                <c:pt idx="13">
                  <c:v>2</c:v>
                </c:pt>
                <c:pt idx="14">
                  <c:v>9</c:v>
                </c:pt>
                <c:pt idx="15">
                  <c:v>6</c:v>
                </c:pt>
                <c:pt idx="16">
                  <c:v>7</c:v>
                </c:pt>
                <c:pt idx="17">
                  <c:v>12</c:v>
                </c:pt>
                <c:pt idx="18">
                  <c:v>3</c:v>
                </c:pt>
                <c:pt idx="19">
                  <c:v>3</c:v>
                </c:pt>
                <c:pt idx="20">
                  <c:v>8</c:v>
                </c:pt>
                <c:pt idx="21">
                  <c:v>5</c:v>
                </c:pt>
                <c:pt idx="22">
                  <c:v>5</c:v>
                </c:pt>
                <c:pt idx="23">
                  <c:v>3</c:v>
                </c:pt>
                <c:pt idx="24">
                  <c:v>8</c:v>
                </c:pt>
                <c:pt idx="25">
                  <c:v>4</c:v>
                </c:pt>
                <c:pt idx="26">
                  <c:v>6</c:v>
                </c:pt>
                <c:pt idx="27">
                  <c:v>4</c:v>
                </c:pt>
                <c:pt idx="28">
                  <c:v>3</c:v>
                </c:pt>
                <c:pt idx="29">
                  <c:v>6</c:v>
                </c:pt>
                <c:pt idx="30">
                  <c:v>4</c:v>
                </c:pt>
                <c:pt idx="31">
                  <c:v>5</c:v>
                </c:pt>
                <c:pt idx="32">
                  <c:v>10</c:v>
                </c:pt>
                <c:pt idx="33">
                  <c:v>7</c:v>
                </c:pt>
                <c:pt idx="34">
                  <c:v>3</c:v>
                </c:pt>
                <c:pt idx="35">
                  <c:v>1</c:v>
                </c:pt>
                <c:pt idx="36">
                  <c:v>7</c:v>
                </c:pt>
                <c:pt idx="37">
                  <c:v>6</c:v>
                </c:pt>
                <c:pt idx="38">
                  <c:v>10</c:v>
                </c:pt>
                <c:pt idx="39">
                  <c:v>10</c:v>
                </c:pt>
                <c:pt idx="40">
                  <c:v>4</c:v>
                </c:pt>
                <c:pt idx="41">
                  <c:v>5</c:v>
                </c:pt>
                <c:pt idx="42">
                  <c:v>3</c:v>
                </c:pt>
                <c:pt idx="43">
                  <c:v>7</c:v>
                </c:pt>
                <c:pt idx="44">
                  <c:v>17</c:v>
                </c:pt>
                <c:pt idx="45">
                  <c:v>3</c:v>
                </c:pt>
                <c:pt idx="46">
                  <c:v>2</c:v>
                </c:pt>
                <c:pt idx="47">
                  <c:v>8</c:v>
                </c:pt>
                <c:pt idx="48">
                  <c:v>9</c:v>
                </c:pt>
                <c:pt idx="49">
                  <c:v>2</c:v>
                </c:pt>
                <c:pt idx="50">
                  <c:v>3</c:v>
                </c:pt>
                <c:pt idx="51">
                  <c:v>3</c:v>
                </c:pt>
                <c:pt idx="52">
                  <c:v>3</c:v>
                </c:pt>
                <c:pt idx="53">
                  <c:v>3</c:v>
                </c:pt>
                <c:pt idx="54">
                  <c:v>3</c:v>
                </c:pt>
                <c:pt idx="55">
                  <c:v>15</c:v>
                </c:pt>
                <c:pt idx="56">
                  <c:v>5</c:v>
                </c:pt>
                <c:pt idx="57">
                  <c:v>3</c:v>
                </c:pt>
                <c:pt idx="58">
                  <c:v>3</c:v>
                </c:pt>
                <c:pt idx="59">
                  <c:v>5</c:v>
                </c:pt>
                <c:pt idx="60">
                  <c:v>1</c:v>
                </c:pt>
                <c:pt idx="61">
                  <c:v>5</c:v>
                </c:pt>
                <c:pt idx="62">
                  <c:v>6</c:v>
                </c:pt>
                <c:pt idx="63">
                  <c:v>11</c:v>
                </c:pt>
                <c:pt idx="64">
                  <c:v>1</c:v>
                </c:pt>
                <c:pt idx="65">
                  <c:v>5</c:v>
                </c:pt>
                <c:pt idx="66">
                  <c:v>10</c:v>
                </c:pt>
                <c:pt idx="67">
                  <c:v>8</c:v>
                </c:pt>
                <c:pt idx="68">
                  <c:v>1</c:v>
                </c:pt>
                <c:pt idx="69">
                  <c:v>6</c:v>
                </c:pt>
                <c:pt idx="70">
                  <c:v>7</c:v>
                </c:pt>
                <c:pt idx="71">
                  <c:v>3</c:v>
                </c:pt>
                <c:pt idx="72">
                  <c:v>4</c:v>
                </c:pt>
                <c:pt idx="73">
                  <c:v>4</c:v>
                </c:pt>
                <c:pt idx="74">
                  <c:v>3</c:v>
                </c:pt>
                <c:pt idx="75">
                  <c:v>6</c:v>
                </c:pt>
                <c:pt idx="76">
                  <c:v>6</c:v>
                </c:pt>
                <c:pt idx="77">
                  <c:v>9</c:v>
                </c:pt>
                <c:pt idx="78">
                  <c:v>6</c:v>
                </c:pt>
                <c:pt idx="79">
                  <c:v>23</c:v>
                </c:pt>
                <c:pt idx="80">
                  <c:v>3</c:v>
                </c:pt>
                <c:pt idx="81">
                  <c:v>9</c:v>
                </c:pt>
                <c:pt idx="82">
                  <c:v>8</c:v>
                </c:pt>
                <c:pt idx="83">
                  <c:v>18</c:v>
                </c:pt>
                <c:pt idx="84">
                  <c:v>6</c:v>
                </c:pt>
                <c:pt idx="85">
                  <c:v>11</c:v>
                </c:pt>
                <c:pt idx="86">
                  <c:v>6</c:v>
                </c:pt>
                <c:pt idx="87">
                  <c:v>7</c:v>
                </c:pt>
                <c:pt idx="88">
                  <c:v>4</c:v>
                </c:pt>
                <c:pt idx="89">
                  <c:v>8</c:v>
                </c:pt>
                <c:pt idx="90">
                  <c:v>4</c:v>
                </c:pt>
                <c:pt idx="91">
                  <c:v>7</c:v>
                </c:pt>
                <c:pt idx="92">
                  <c:v>3</c:v>
                </c:pt>
                <c:pt idx="93">
                  <c:v>3</c:v>
                </c:pt>
                <c:pt idx="94">
                  <c:v>3</c:v>
                </c:pt>
                <c:pt idx="95">
                  <c:v>5</c:v>
                </c:pt>
                <c:pt idx="96">
                  <c:v>3</c:v>
                </c:pt>
                <c:pt idx="97">
                  <c:v>1</c:v>
                </c:pt>
                <c:pt idx="98">
                  <c:v>5</c:v>
                </c:pt>
                <c:pt idx="99">
                  <c:v>3</c:v>
                </c:pt>
                <c:pt idx="100">
                  <c:v>3</c:v>
                </c:pt>
                <c:pt idx="101">
                  <c:v>3</c:v>
                </c:pt>
                <c:pt idx="102">
                  <c:v>9</c:v>
                </c:pt>
                <c:pt idx="103">
                  <c:v>6</c:v>
                </c:pt>
                <c:pt idx="104">
                  <c:v>4</c:v>
                </c:pt>
                <c:pt idx="105">
                  <c:v>7</c:v>
                </c:pt>
                <c:pt idx="106">
                  <c:v>8</c:v>
                </c:pt>
                <c:pt idx="107">
                  <c:v>4</c:v>
                </c:pt>
                <c:pt idx="108">
                  <c:v>7</c:v>
                </c:pt>
                <c:pt idx="109">
                  <c:v>6</c:v>
                </c:pt>
                <c:pt idx="110">
                  <c:v>1</c:v>
                </c:pt>
                <c:pt idx="111">
                  <c:v>3</c:v>
                </c:pt>
                <c:pt idx="112">
                  <c:v>15</c:v>
                </c:pt>
                <c:pt idx="113">
                  <c:v>9</c:v>
                </c:pt>
                <c:pt idx="114">
                  <c:v>6</c:v>
                </c:pt>
                <c:pt idx="115">
                  <c:v>9</c:v>
                </c:pt>
                <c:pt idx="116">
                  <c:v>6</c:v>
                </c:pt>
                <c:pt idx="117">
                  <c:v>4</c:v>
                </c:pt>
                <c:pt idx="118">
                  <c:v>6</c:v>
                </c:pt>
                <c:pt idx="119">
                  <c:v>6</c:v>
                </c:pt>
                <c:pt idx="120">
                  <c:v>2</c:v>
                </c:pt>
                <c:pt idx="121">
                  <c:v>10</c:v>
                </c:pt>
                <c:pt idx="122">
                  <c:v>12</c:v>
                </c:pt>
                <c:pt idx="123">
                  <c:v>3</c:v>
                </c:pt>
                <c:pt idx="124">
                  <c:v>3</c:v>
                </c:pt>
                <c:pt idx="125">
                  <c:v>4</c:v>
                </c:pt>
                <c:pt idx="126">
                  <c:v>4</c:v>
                </c:pt>
                <c:pt idx="127">
                  <c:v>3</c:v>
                </c:pt>
                <c:pt idx="128">
                  <c:v>8</c:v>
                </c:pt>
                <c:pt idx="129">
                  <c:v>1</c:v>
                </c:pt>
                <c:pt idx="130">
                  <c:v>10</c:v>
                </c:pt>
                <c:pt idx="131">
                  <c:v>4</c:v>
                </c:pt>
                <c:pt idx="132">
                  <c:v>4</c:v>
                </c:pt>
                <c:pt idx="133">
                  <c:v>7</c:v>
                </c:pt>
                <c:pt idx="134">
                  <c:v>8</c:v>
                </c:pt>
                <c:pt idx="135">
                  <c:v>1</c:v>
                </c:pt>
                <c:pt idx="136">
                  <c:v>6</c:v>
                </c:pt>
                <c:pt idx="137">
                  <c:v>7</c:v>
                </c:pt>
                <c:pt idx="138">
                  <c:v>1</c:v>
                </c:pt>
                <c:pt idx="139">
                  <c:v>3</c:v>
                </c:pt>
                <c:pt idx="140">
                  <c:v>3</c:v>
                </c:pt>
                <c:pt idx="141">
                  <c:v>3</c:v>
                </c:pt>
                <c:pt idx="142">
                  <c:v>3</c:v>
                </c:pt>
                <c:pt idx="143">
                  <c:v>2</c:v>
                </c:pt>
                <c:pt idx="144">
                  <c:v>4</c:v>
                </c:pt>
                <c:pt idx="145">
                  <c:v>3</c:v>
                </c:pt>
                <c:pt idx="146">
                  <c:v>8</c:v>
                </c:pt>
                <c:pt idx="147">
                  <c:v>5</c:v>
                </c:pt>
                <c:pt idx="148">
                  <c:v>4</c:v>
                </c:pt>
                <c:pt idx="149">
                  <c:v>3</c:v>
                </c:pt>
                <c:pt idx="150">
                  <c:v>5</c:v>
                </c:pt>
              </c:numCache>
            </c:numRef>
          </c:val>
          <c:extLst>
            <c:ext xmlns:c16="http://schemas.microsoft.com/office/drawing/2014/chart" uri="{C3380CC4-5D6E-409C-BE32-E72D297353CC}">
              <c16:uniqueId val="{0000012E-13FE-4C7D-8C6E-0674B697D6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Year Line Fit  Plot</a:t>
            </a:r>
          </a:p>
        </c:rich>
      </c:tx>
      <c:overlay val="0"/>
    </c:title>
    <c:autoTitleDeleted val="0"/>
    <c:plotArea>
      <c:layout>
        <c:manualLayout>
          <c:layoutTarget val="inner"/>
          <c:xMode val="edge"/>
          <c:yMode val="edge"/>
          <c:x val="0.17504133487551346"/>
          <c:y val="0.21662721352868866"/>
          <c:w val="0.5347164761184513"/>
          <c:h val="0.53458545134389845"/>
        </c:manualLayout>
      </c:layout>
      <c:scatterChart>
        <c:scatterStyle val="lineMarker"/>
        <c:varyColors val="0"/>
        <c:ser>
          <c:idx val="0"/>
          <c:order val="0"/>
          <c:tx>
            <c:v>Attendance</c:v>
          </c:tx>
          <c:spPr>
            <a:ln w="38100">
              <a:noFill/>
            </a:ln>
          </c:spPr>
          <c:trendline>
            <c:trendlineType val="linear"/>
            <c:dispRSqr val="1"/>
            <c:dispEq val="1"/>
            <c:trendlineLbl>
              <c:layout>
                <c:manualLayout>
                  <c:x val="0.26884929605901103"/>
                  <c:y val="-0.39262406854315623"/>
                </c:manualLayout>
              </c:layout>
              <c:numFmt formatCode="General" sourceLinked="0"/>
            </c:trendlineLbl>
          </c:trendline>
          <c:xVal>
            <c:numRef>
              <c:f>WorldCupMatches!$C$2:$C$837</c:f>
              <c:numCache>
                <c:formatCode>General</c:formatCode>
                <c:ptCount val="836"/>
                <c:pt idx="0">
                  <c:v>1950</c:v>
                </c:pt>
                <c:pt idx="1">
                  <c:v>1950</c:v>
                </c:pt>
                <c:pt idx="2">
                  <c:v>1950</c:v>
                </c:pt>
                <c:pt idx="3">
                  <c:v>1950</c:v>
                </c:pt>
                <c:pt idx="4">
                  <c:v>1986</c:v>
                </c:pt>
                <c:pt idx="5">
                  <c:v>1986</c:v>
                </c:pt>
                <c:pt idx="6">
                  <c:v>1986</c:v>
                </c:pt>
                <c:pt idx="7">
                  <c:v>1986</c:v>
                </c:pt>
                <c:pt idx="8">
                  <c:v>1986</c:v>
                </c:pt>
                <c:pt idx="9">
                  <c:v>1986</c:v>
                </c:pt>
                <c:pt idx="10">
                  <c:v>1970</c:v>
                </c:pt>
                <c:pt idx="11">
                  <c:v>1970</c:v>
                </c:pt>
                <c:pt idx="12">
                  <c:v>1970</c:v>
                </c:pt>
                <c:pt idx="13">
                  <c:v>1970</c:v>
                </c:pt>
                <c:pt idx="14">
                  <c:v>1986</c:v>
                </c:pt>
                <c:pt idx="15">
                  <c:v>1970</c:v>
                </c:pt>
                <c:pt idx="16">
                  <c:v>1970</c:v>
                </c:pt>
                <c:pt idx="17">
                  <c:v>1986</c:v>
                </c:pt>
                <c:pt idx="18">
                  <c:v>1966</c:v>
                </c:pt>
                <c:pt idx="19">
                  <c:v>1966</c:v>
                </c:pt>
                <c:pt idx="20">
                  <c:v>1986</c:v>
                </c:pt>
                <c:pt idx="21">
                  <c:v>1970</c:v>
                </c:pt>
                <c:pt idx="22">
                  <c:v>1982</c:v>
                </c:pt>
                <c:pt idx="23">
                  <c:v>1966</c:v>
                </c:pt>
                <c:pt idx="24">
                  <c:v>1994</c:v>
                </c:pt>
                <c:pt idx="25">
                  <c:v>1994</c:v>
                </c:pt>
                <c:pt idx="26">
                  <c:v>1994</c:v>
                </c:pt>
                <c:pt idx="27">
                  <c:v>1994</c:v>
                </c:pt>
                <c:pt idx="28">
                  <c:v>1966</c:v>
                </c:pt>
                <c:pt idx="29">
                  <c:v>1970</c:v>
                </c:pt>
                <c:pt idx="30">
                  <c:v>1994</c:v>
                </c:pt>
                <c:pt idx="31">
                  <c:v>1994</c:v>
                </c:pt>
                <c:pt idx="32">
                  <c:v>1994</c:v>
                </c:pt>
                <c:pt idx="33">
                  <c:v>1966</c:v>
                </c:pt>
                <c:pt idx="34">
                  <c:v>1994</c:v>
                </c:pt>
                <c:pt idx="35">
                  <c:v>1982</c:v>
                </c:pt>
                <c:pt idx="36">
                  <c:v>1982</c:v>
                </c:pt>
                <c:pt idx="37">
                  <c:v>1970</c:v>
                </c:pt>
                <c:pt idx="38">
                  <c:v>1966</c:v>
                </c:pt>
                <c:pt idx="39">
                  <c:v>1966</c:v>
                </c:pt>
                <c:pt idx="40">
                  <c:v>2010</c:v>
                </c:pt>
                <c:pt idx="41">
                  <c:v>2010</c:v>
                </c:pt>
                <c:pt idx="42">
                  <c:v>2010</c:v>
                </c:pt>
                <c:pt idx="43">
                  <c:v>2010</c:v>
                </c:pt>
                <c:pt idx="44">
                  <c:v>1994</c:v>
                </c:pt>
                <c:pt idx="45">
                  <c:v>2010</c:v>
                </c:pt>
                <c:pt idx="46">
                  <c:v>1994</c:v>
                </c:pt>
                <c:pt idx="47">
                  <c:v>2010</c:v>
                </c:pt>
                <c:pt idx="48">
                  <c:v>1994</c:v>
                </c:pt>
                <c:pt idx="49">
                  <c:v>1994</c:v>
                </c:pt>
                <c:pt idx="50">
                  <c:v>2010</c:v>
                </c:pt>
                <c:pt idx="51">
                  <c:v>2010</c:v>
                </c:pt>
                <c:pt idx="52">
                  <c:v>1950</c:v>
                </c:pt>
                <c:pt idx="53">
                  <c:v>1974</c:v>
                </c:pt>
                <c:pt idx="54">
                  <c:v>1994</c:v>
                </c:pt>
                <c:pt idx="55">
                  <c:v>1998</c:v>
                </c:pt>
                <c:pt idx="56">
                  <c:v>1998</c:v>
                </c:pt>
                <c:pt idx="57">
                  <c:v>1998</c:v>
                </c:pt>
                <c:pt idx="58">
                  <c:v>1998</c:v>
                </c:pt>
                <c:pt idx="59">
                  <c:v>1930</c:v>
                </c:pt>
                <c:pt idx="60">
                  <c:v>1974</c:v>
                </c:pt>
                <c:pt idx="61">
                  <c:v>1994</c:v>
                </c:pt>
                <c:pt idx="62">
                  <c:v>1974</c:v>
                </c:pt>
                <c:pt idx="63">
                  <c:v>1998</c:v>
                </c:pt>
                <c:pt idx="64">
                  <c:v>1998</c:v>
                </c:pt>
                <c:pt idx="65">
                  <c:v>1998</c:v>
                </c:pt>
                <c:pt idx="66">
                  <c:v>1998</c:v>
                </c:pt>
                <c:pt idx="67">
                  <c:v>1962</c:v>
                </c:pt>
                <c:pt idx="68">
                  <c:v>1994</c:v>
                </c:pt>
                <c:pt idx="69">
                  <c:v>1998</c:v>
                </c:pt>
                <c:pt idx="70">
                  <c:v>1994</c:v>
                </c:pt>
                <c:pt idx="71">
                  <c:v>1982</c:v>
                </c:pt>
                <c:pt idx="72">
                  <c:v>1982</c:v>
                </c:pt>
                <c:pt idx="73">
                  <c:v>1994</c:v>
                </c:pt>
                <c:pt idx="74">
                  <c:v>1990</c:v>
                </c:pt>
                <c:pt idx="75">
                  <c:v>2014</c:v>
                </c:pt>
                <c:pt idx="76">
                  <c:v>2014</c:v>
                </c:pt>
                <c:pt idx="77">
                  <c:v>1994</c:v>
                </c:pt>
                <c:pt idx="78">
                  <c:v>1990</c:v>
                </c:pt>
                <c:pt idx="79">
                  <c:v>1950</c:v>
                </c:pt>
                <c:pt idx="80">
                  <c:v>2014</c:v>
                </c:pt>
                <c:pt idx="81">
                  <c:v>1994</c:v>
                </c:pt>
                <c:pt idx="82">
                  <c:v>2014</c:v>
                </c:pt>
                <c:pt idx="83">
                  <c:v>2014</c:v>
                </c:pt>
                <c:pt idx="84">
                  <c:v>2014</c:v>
                </c:pt>
                <c:pt idx="85">
                  <c:v>1990</c:v>
                </c:pt>
                <c:pt idx="86">
                  <c:v>2014</c:v>
                </c:pt>
                <c:pt idx="87">
                  <c:v>1990</c:v>
                </c:pt>
                <c:pt idx="88">
                  <c:v>1994</c:v>
                </c:pt>
                <c:pt idx="89">
                  <c:v>1990</c:v>
                </c:pt>
                <c:pt idx="90">
                  <c:v>1990</c:v>
                </c:pt>
                <c:pt idx="91">
                  <c:v>1990</c:v>
                </c:pt>
                <c:pt idx="92">
                  <c:v>1990</c:v>
                </c:pt>
                <c:pt idx="93">
                  <c:v>1990</c:v>
                </c:pt>
                <c:pt idx="94">
                  <c:v>1990</c:v>
                </c:pt>
                <c:pt idx="95">
                  <c:v>1930</c:v>
                </c:pt>
                <c:pt idx="96">
                  <c:v>1990</c:v>
                </c:pt>
                <c:pt idx="97">
                  <c:v>1994</c:v>
                </c:pt>
                <c:pt idx="98">
                  <c:v>1994</c:v>
                </c:pt>
                <c:pt idx="99">
                  <c:v>2006</c:v>
                </c:pt>
                <c:pt idx="100">
                  <c:v>2006</c:v>
                </c:pt>
                <c:pt idx="101">
                  <c:v>2006</c:v>
                </c:pt>
                <c:pt idx="102">
                  <c:v>2006</c:v>
                </c:pt>
                <c:pt idx="103">
                  <c:v>2006</c:v>
                </c:pt>
                <c:pt idx="104">
                  <c:v>1978</c:v>
                </c:pt>
                <c:pt idx="105">
                  <c:v>1978</c:v>
                </c:pt>
                <c:pt idx="106">
                  <c:v>1978</c:v>
                </c:pt>
                <c:pt idx="107">
                  <c:v>1994</c:v>
                </c:pt>
                <c:pt idx="108">
                  <c:v>1978</c:v>
                </c:pt>
                <c:pt idx="109">
                  <c:v>1990</c:v>
                </c:pt>
                <c:pt idx="110">
                  <c:v>1994</c:v>
                </c:pt>
                <c:pt idx="111">
                  <c:v>1974</c:v>
                </c:pt>
                <c:pt idx="112">
                  <c:v>1974</c:v>
                </c:pt>
                <c:pt idx="113">
                  <c:v>1930</c:v>
                </c:pt>
                <c:pt idx="114">
                  <c:v>1982</c:v>
                </c:pt>
                <c:pt idx="115">
                  <c:v>1986</c:v>
                </c:pt>
                <c:pt idx="116">
                  <c:v>1978</c:v>
                </c:pt>
                <c:pt idx="117">
                  <c:v>1966</c:v>
                </c:pt>
                <c:pt idx="118">
                  <c:v>2014</c:v>
                </c:pt>
                <c:pt idx="119">
                  <c:v>2002</c:v>
                </c:pt>
                <c:pt idx="120">
                  <c:v>2006</c:v>
                </c:pt>
                <c:pt idx="121">
                  <c:v>2014</c:v>
                </c:pt>
                <c:pt idx="122">
                  <c:v>1962</c:v>
                </c:pt>
                <c:pt idx="123">
                  <c:v>2014</c:v>
                </c:pt>
                <c:pt idx="124">
                  <c:v>2014</c:v>
                </c:pt>
                <c:pt idx="125">
                  <c:v>1974</c:v>
                </c:pt>
                <c:pt idx="126">
                  <c:v>1930</c:v>
                </c:pt>
                <c:pt idx="127">
                  <c:v>2014</c:v>
                </c:pt>
                <c:pt idx="128">
                  <c:v>1982</c:v>
                </c:pt>
                <c:pt idx="129">
                  <c:v>2014</c:v>
                </c:pt>
                <c:pt idx="130">
                  <c:v>1974</c:v>
                </c:pt>
                <c:pt idx="131">
                  <c:v>1978</c:v>
                </c:pt>
                <c:pt idx="132">
                  <c:v>1978</c:v>
                </c:pt>
                <c:pt idx="133">
                  <c:v>2014</c:v>
                </c:pt>
                <c:pt idx="134">
                  <c:v>1978</c:v>
                </c:pt>
                <c:pt idx="135">
                  <c:v>1974</c:v>
                </c:pt>
                <c:pt idx="136">
                  <c:v>1962</c:v>
                </c:pt>
                <c:pt idx="137">
                  <c:v>1970</c:v>
                </c:pt>
                <c:pt idx="138">
                  <c:v>1962</c:v>
                </c:pt>
                <c:pt idx="139">
                  <c:v>1978</c:v>
                </c:pt>
                <c:pt idx="140">
                  <c:v>2002</c:v>
                </c:pt>
                <c:pt idx="141">
                  <c:v>1962</c:v>
                </c:pt>
                <c:pt idx="142">
                  <c:v>2006</c:v>
                </c:pt>
                <c:pt idx="143">
                  <c:v>2006</c:v>
                </c:pt>
                <c:pt idx="144">
                  <c:v>2006</c:v>
                </c:pt>
                <c:pt idx="145">
                  <c:v>2006</c:v>
                </c:pt>
                <c:pt idx="146">
                  <c:v>2006</c:v>
                </c:pt>
                <c:pt idx="147">
                  <c:v>2006</c:v>
                </c:pt>
                <c:pt idx="148">
                  <c:v>2002</c:v>
                </c:pt>
                <c:pt idx="149">
                  <c:v>1986</c:v>
                </c:pt>
                <c:pt idx="150">
                  <c:v>1962</c:v>
                </c:pt>
                <c:pt idx="151">
                  <c:v>2002</c:v>
                </c:pt>
                <c:pt idx="152">
                  <c:v>2002</c:v>
                </c:pt>
                <c:pt idx="153">
                  <c:v>1962</c:v>
                </c:pt>
                <c:pt idx="154">
                  <c:v>1982</c:v>
                </c:pt>
                <c:pt idx="155">
                  <c:v>1982</c:v>
                </c:pt>
                <c:pt idx="156">
                  <c:v>1986</c:v>
                </c:pt>
                <c:pt idx="157">
                  <c:v>1986</c:v>
                </c:pt>
                <c:pt idx="158">
                  <c:v>2006</c:v>
                </c:pt>
                <c:pt idx="159">
                  <c:v>2006</c:v>
                </c:pt>
                <c:pt idx="160">
                  <c:v>2006</c:v>
                </c:pt>
                <c:pt idx="161">
                  <c:v>2006</c:v>
                </c:pt>
                <c:pt idx="162">
                  <c:v>2006</c:v>
                </c:pt>
                <c:pt idx="163">
                  <c:v>1962</c:v>
                </c:pt>
                <c:pt idx="164">
                  <c:v>2010</c:v>
                </c:pt>
                <c:pt idx="165">
                  <c:v>2010</c:v>
                </c:pt>
                <c:pt idx="166">
                  <c:v>2010</c:v>
                </c:pt>
                <c:pt idx="167">
                  <c:v>1994</c:v>
                </c:pt>
                <c:pt idx="168">
                  <c:v>1994</c:v>
                </c:pt>
                <c:pt idx="169">
                  <c:v>2010</c:v>
                </c:pt>
                <c:pt idx="170">
                  <c:v>1994</c:v>
                </c:pt>
                <c:pt idx="171">
                  <c:v>2002</c:v>
                </c:pt>
                <c:pt idx="172">
                  <c:v>1962</c:v>
                </c:pt>
                <c:pt idx="173">
                  <c:v>2014</c:v>
                </c:pt>
                <c:pt idx="174">
                  <c:v>2014</c:v>
                </c:pt>
                <c:pt idx="175">
                  <c:v>1994</c:v>
                </c:pt>
                <c:pt idx="176">
                  <c:v>1994</c:v>
                </c:pt>
                <c:pt idx="177">
                  <c:v>1994</c:v>
                </c:pt>
                <c:pt idx="178">
                  <c:v>2010</c:v>
                </c:pt>
                <c:pt idx="179">
                  <c:v>1994</c:v>
                </c:pt>
                <c:pt idx="180">
                  <c:v>2014</c:v>
                </c:pt>
                <c:pt idx="181">
                  <c:v>2006</c:v>
                </c:pt>
                <c:pt idx="182">
                  <c:v>2010</c:v>
                </c:pt>
                <c:pt idx="183">
                  <c:v>2010</c:v>
                </c:pt>
                <c:pt idx="184">
                  <c:v>2010</c:v>
                </c:pt>
                <c:pt idx="185">
                  <c:v>2010</c:v>
                </c:pt>
                <c:pt idx="186">
                  <c:v>1990</c:v>
                </c:pt>
                <c:pt idx="187">
                  <c:v>1990</c:v>
                </c:pt>
                <c:pt idx="188">
                  <c:v>2014</c:v>
                </c:pt>
                <c:pt idx="189">
                  <c:v>2002</c:v>
                </c:pt>
                <c:pt idx="190">
                  <c:v>1990</c:v>
                </c:pt>
                <c:pt idx="191">
                  <c:v>1954</c:v>
                </c:pt>
                <c:pt idx="192">
                  <c:v>2010</c:v>
                </c:pt>
                <c:pt idx="193">
                  <c:v>2010</c:v>
                </c:pt>
                <c:pt idx="194">
                  <c:v>1994</c:v>
                </c:pt>
                <c:pt idx="195">
                  <c:v>2014</c:v>
                </c:pt>
                <c:pt idx="196">
                  <c:v>2010</c:v>
                </c:pt>
                <c:pt idx="197">
                  <c:v>1974</c:v>
                </c:pt>
                <c:pt idx="198">
                  <c:v>1974</c:v>
                </c:pt>
                <c:pt idx="199">
                  <c:v>1974</c:v>
                </c:pt>
                <c:pt idx="200">
                  <c:v>2010</c:v>
                </c:pt>
                <c:pt idx="201">
                  <c:v>2010</c:v>
                </c:pt>
                <c:pt idx="202">
                  <c:v>1994</c:v>
                </c:pt>
                <c:pt idx="203">
                  <c:v>2014</c:v>
                </c:pt>
                <c:pt idx="204">
                  <c:v>1990</c:v>
                </c:pt>
                <c:pt idx="205">
                  <c:v>1994</c:v>
                </c:pt>
                <c:pt idx="206">
                  <c:v>1994</c:v>
                </c:pt>
                <c:pt idx="207">
                  <c:v>1966</c:v>
                </c:pt>
                <c:pt idx="208">
                  <c:v>2002</c:v>
                </c:pt>
                <c:pt idx="209">
                  <c:v>2010</c:v>
                </c:pt>
                <c:pt idx="210">
                  <c:v>1994</c:v>
                </c:pt>
                <c:pt idx="211">
                  <c:v>2002</c:v>
                </c:pt>
                <c:pt idx="212">
                  <c:v>1994</c:v>
                </c:pt>
                <c:pt idx="213">
                  <c:v>2014</c:v>
                </c:pt>
                <c:pt idx="214">
                  <c:v>2014</c:v>
                </c:pt>
                <c:pt idx="215">
                  <c:v>1994</c:v>
                </c:pt>
                <c:pt idx="216">
                  <c:v>1994</c:v>
                </c:pt>
                <c:pt idx="217">
                  <c:v>1974</c:v>
                </c:pt>
                <c:pt idx="218">
                  <c:v>1986</c:v>
                </c:pt>
                <c:pt idx="219">
                  <c:v>1990</c:v>
                </c:pt>
                <c:pt idx="220">
                  <c:v>1974</c:v>
                </c:pt>
                <c:pt idx="221">
                  <c:v>1962</c:v>
                </c:pt>
                <c:pt idx="222">
                  <c:v>2014</c:v>
                </c:pt>
                <c:pt idx="223">
                  <c:v>2014</c:v>
                </c:pt>
                <c:pt idx="224">
                  <c:v>2014</c:v>
                </c:pt>
                <c:pt idx="225">
                  <c:v>2014</c:v>
                </c:pt>
                <c:pt idx="226">
                  <c:v>1966</c:v>
                </c:pt>
                <c:pt idx="227">
                  <c:v>1938</c:v>
                </c:pt>
                <c:pt idx="228">
                  <c:v>2014</c:v>
                </c:pt>
                <c:pt idx="229">
                  <c:v>1990</c:v>
                </c:pt>
                <c:pt idx="230">
                  <c:v>1954</c:v>
                </c:pt>
                <c:pt idx="231">
                  <c:v>1974</c:v>
                </c:pt>
                <c:pt idx="232">
                  <c:v>2014</c:v>
                </c:pt>
                <c:pt idx="233">
                  <c:v>1930</c:v>
                </c:pt>
                <c:pt idx="234">
                  <c:v>2014</c:v>
                </c:pt>
                <c:pt idx="235">
                  <c:v>2014</c:v>
                </c:pt>
                <c:pt idx="236">
                  <c:v>2014</c:v>
                </c:pt>
                <c:pt idx="237">
                  <c:v>1970</c:v>
                </c:pt>
                <c:pt idx="238">
                  <c:v>2014</c:v>
                </c:pt>
                <c:pt idx="239">
                  <c:v>1974</c:v>
                </c:pt>
                <c:pt idx="240">
                  <c:v>1994</c:v>
                </c:pt>
                <c:pt idx="241">
                  <c:v>1954</c:v>
                </c:pt>
                <c:pt idx="242">
                  <c:v>1974</c:v>
                </c:pt>
                <c:pt idx="243">
                  <c:v>1990</c:v>
                </c:pt>
                <c:pt idx="244">
                  <c:v>2010</c:v>
                </c:pt>
                <c:pt idx="245">
                  <c:v>2010</c:v>
                </c:pt>
                <c:pt idx="246">
                  <c:v>2002</c:v>
                </c:pt>
                <c:pt idx="247">
                  <c:v>1990</c:v>
                </c:pt>
                <c:pt idx="248">
                  <c:v>1974</c:v>
                </c:pt>
                <c:pt idx="249">
                  <c:v>1934</c:v>
                </c:pt>
                <c:pt idx="250">
                  <c:v>1998</c:v>
                </c:pt>
                <c:pt idx="251">
                  <c:v>1998</c:v>
                </c:pt>
                <c:pt idx="252">
                  <c:v>1998</c:v>
                </c:pt>
                <c:pt idx="253">
                  <c:v>1998</c:v>
                </c:pt>
                <c:pt idx="254">
                  <c:v>1998</c:v>
                </c:pt>
                <c:pt idx="255">
                  <c:v>1998</c:v>
                </c:pt>
                <c:pt idx="256">
                  <c:v>1994</c:v>
                </c:pt>
                <c:pt idx="257">
                  <c:v>1994</c:v>
                </c:pt>
                <c:pt idx="258">
                  <c:v>1994</c:v>
                </c:pt>
                <c:pt idx="259">
                  <c:v>2010</c:v>
                </c:pt>
                <c:pt idx="260">
                  <c:v>1994</c:v>
                </c:pt>
                <c:pt idx="261">
                  <c:v>2010</c:v>
                </c:pt>
                <c:pt idx="262">
                  <c:v>1974</c:v>
                </c:pt>
                <c:pt idx="263">
                  <c:v>1970</c:v>
                </c:pt>
                <c:pt idx="264">
                  <c:v>2010</c:v>
                </c:pt>
                <c:pt idx="265">
                  <c:v>1998</c:v>
                </c:pt>
                <c:pt idx="266">
                  <c:v>1974</c:v>
                </c:pt>
                <c:pt idx="267">
                  <c:v>1974</c:v>
                </c:pt>
                <c:pt idx="268">
                  <c:v>2010</c:v>
                </c:pt>
                <c:pt idx="269">
                  <c:v>1994</c:v>
                </c:pt>
                <c:pt idx="270">
                  <c:v>1974</c:v>
                </c:pt>
                <c:pt idx="271">
                  <c:v>1974</c:v>
                </c:pt>
                <c:pt idx="272">
                  <c:v>1994</c:v>
                </c:pt>
                <c:pt idx="273">
                  <c:v>1994</c:v>
                </c:pt>
                <c:pt idx="274">
                  <c:v>1974</c:v>
                </c:pt>
                <c:pt idx="275">
                  <c:v>1994</c:v>
                </c:pt>
                <c:pt idx="276">
                  <c:v>1970</c:v>
                </c:pt>
                <c:pt idx="277">
                  <c:v>1990</c:v>
                </c:pt>
                <c:pt idx="278">
                  <c:v>2002</c:v>
                </c:pt>
                <c:pt idx="279">
                  <c:v>1994</c:v>
                </c:pt>
                <c:pt idx="280">
                  <c:v>1994</c:v>
                </c:pt>
                <c:pt idx="281">
                  <c:v>2002</c:v>
                </c:pt>
                <c:pt idx="282">
                  <c:v>2006</c:v>
                </c:pt>
                <c:pt idx="283">
                  <c:v>2006</c:v>
                </c:pt>
                <c:pt idx="284">
                  <c:v>2006</c:v>
                </c:pt>
                <c:pt idx="285">
                  <c:v>2006</c:v>
                </c:pt>
                <c:pt idx="286">
                  <c:v>2006</c:v>
                </c:pt>
                <c:pt idx="287">
                  <c:v>2006</c:v>
                </c:pt>
                <c:pt idx="288">
                  <c:v>2006</c:v>
                </c:pt>
                <c:pt idx="289">
                  <c:v>2006</c:v>
                </c:pt>
                <c:pt idx="290">
                  <c:v>2006</c:v>
                </c:pt>
                <c:pt idx="291">
                  <c:v>2006</c:v>
                </c:pt>
                <c:pt idx="292">
                  <c:v>2006</c:v>
                </c:pt>
                <c:pt idx="293">
                  <c:v>1990</c:v>
                </c:pt>
                <c:pt idx="294">
                  <c:v>1966</c:v>
                </c:pt>
                <c:pt idx="295">
                  <c:v>1970</c:v>
                </c:pt>
                <c:pt idx="296">
                  <c:v>2014</c:v>
                </c:pt>
                <c:pt idx="297">
                  <c:v>2014</c:v>
                </c:pt>
                <c:pt idx="298">
                  <c:v>2014</c:v>
                </c:pt>
                <c:pt idx="299">
                  <c:v>2014</c:v>
                </c:pt>
                <c:pt idx="300">
                  <c:v>1986</c:v>
                </c:pt>
                <c:pt idx="301">
                  <c:v>1958</c:v>
                </c:pt>
                <c:pt idx="302">
                  <c:v>1970</c:v>
                </c:pt>
                <c:pt idx="303">
                  <c:v>1970</c:v>
                </c:pt>
                <c:pt idx="304">
                  <c:v>1994</c:v>
                </c:pt>
                <c:pt idx="305">
                  <c:v>2002</c:v>
                </c:pt>
                <c:pt idx="306">
                  <c:v>1990</c:v>
                </c:pt>
                <c:pt idx="307">
                  <c:v>1982</c:v>
                </c:pt>
                <c:pt idx="308">
                  <c:v>2006</c:v>
                </c:pt>
                <c:pt idx="309">
                  <c:v>2006</c:v>
                </c:pt>
                <c:pt idx="310">
                  <c:v>2006</c:v>
                </c:pt>
                <c:pt idx="311">
                  <c:v>2006</c:v>
                </c:pt>
                <c:pt idx="312">
                  <c:v>1958</c:v>
                </c:pt>
                <c:pt idx="313">
                  <c:v>1982</c:v>
                </c:pt>
                <c:pt idx="314">
                  <c:v>1982</c:v>
                </c:pt>
                <c:pt idx="315">
                  <c:v>2006</c:v>
                </c:pt>
                <c:pt idx="316">
                  <c:v>1958</c:v>
                </c:pt>
                <c:pt idx="317">
                  <c:v>1958</c:v>
                </c:pt>
                <c:pt idx="318">
                  <c:v>1970</c:v>
                </c:pt>
                <c:pt idx="319">
                  <c:v>2002</c:v>
                </c:pt>
                <c:pt idx="320">
                  <c:v>2014</c:v>
                </c:pt>
                <c:pt idx="321">
                  <c:v>2002</c:v>
                </c:pt>
                <c:pt idx="322">
                  <c:v>2014</c:v>
                </c:pt>
                <c:pt idx="323">
                  <c:v>1982</c:v>
                </c:pt>
                <c:pt idx="324">
                  <c:v>1986</c:v>
                </c:pt>
                <c:pt idx="325">
                  <c:v>2006</c:v>
                </c:pt>
                <c:pt idx="326">
                  <c:v>2006</c:v>
                </c:pt>
                <c:pt idx="327">
                  <c:v>2006</c:v>
                </c:pt>
                <c:pt idx="328">
                  <c:v>2006</c:v>
                </c:pt>
                <c:pt idx="329">
                  <c:v>2006</c:v>
                </c:pt>
                <c:pt idx="330">
                  <c:v>1990</c:v>
                </c:pt>
                <c:pt idx="331">
                  <c:v>2002</c:v>
                </c:pt>
                <c:pt idx="332">
                  <c:v>1982</c:v>
                </c:pt>
                <c:pt idx="333">
                  <c:v>1966</c:v>
                </c:pt>
                <c:pt idx="334">
                  <c:v>2002</c:v>
                </c:pt>
                <c:pt idx="335">
                  <c:v>2002</c:v>
                </c:pt>
                <c:pt idx="336">
                  <c:v>2002</c:v>
                </c:pt>
                <c:pt idx="337">
                  <c:v>1966</c:v>
                </c:pt>
                <c:pt idx="338">
                  <c:v>2006</c:v>
                </c:pt>
                <c:pt idx="339">
                  <c:v>2006</c:v>
                </c:pt>
                <c:pt idx="340">
                  <c:v>2006</c:v>
                </c:pt>
                <c:pt idx="341">
                  <c:v>2006</c:v>
                </c:pt>
                <c:pt idx="342">
                  <c:v>2006</c:v>
                </c:pt>
                <c:pt idx="343">
                  <c:v>2002</c:v>
                </c:pt>
                <c:pt idx="344">
                  <c:v>2002</c:v>
                </c:pt>
                <c:pt idx="345">
                  <c:v>1966</c:v>
                </c:pt>
                <c:pt idx="346">
                  <c:v>2002</c:v>
                </c:pt>
                <c:pt idx="347">
                  <c:v>2010</c:v>
                </c:pt>
                <c:pt idx="348">
                  <c:v>1998</c:v>
                </c:pt>
                <c:pt idx="349">
                  <c:v>1998</c:v>
                </c:pt>
                <c:pt idx="350">
                  <c:v>1998</c:v>
                </c:pt>
                <c:pt idx="351">
                  <c:v>1998</c:v>
                </c:pt>
                <c:pt idx="352">
                  <c:v>1998</c:v>
                </c:pt>
                <c:pt idx="353">
                  <c:v>1998</c:v>
                </c:pt>
                <c:pt idx="354">
                  <c:v>2002</c:v>
                </c:pt>
                <c:pt idx="355">
                  <c:v>1938</c:v>
                </c:pt>
                <c:pt idx="356">
                  <c:v>1954</c:v>
                </c:pt>
                <c:pt idx="357">
                  <c:v>1982</c:v>
                </c:pt>
                <c:pt idx="358">
                  <c:v>1982</c:v>
                </c:pt>
                <c:pt idx="359">
                  <c:v>1986</c:v>
                </c:pt>
                <c:pt idx="360">
                  <c:v>1986</c:v>
                </c:pt>
                <c:pt idx="361">
                  <c:v>1986</c:v>
                </c:pt>
                <c:pt idx="362">
                  <c:v>1986</c:v>
                </c:pt>
                <c:pt idx="363">
                  <c:v>2006</c:v>
                </c:pt>
                <c:pt idx="364">
                  <c:v>2006</c:v>
                </c:pt>
                <c:pt idx="365">
                  <c:v>2006</c:v>
                </c:pt>
                <c:pt idx="366">
                  <c:v>2006</c:v>
                </c:pt>
                <c:pt idx="367">
                  <c:v>2006</c:v>
                </c:pt>
                <c:pt idx="368">
                  <c:v>1974</c:v>
                </c:pt>
                <c:pt idx="369">
                  <c:v>2002</c:v>
                </c:pt>
                <c:pt idx="370">
                  <c:v>1950</c:v>
                </c:pt>
                <c:pt idx="371">
                  <c:v>2002</c:v>
                </c:pt>
                <c:pt idx="372">
                  <c:v>1982</c:v>
                </c:pt>
                <c:pt idx="373">
                  <c:v>1994</c:v>
                </c:pt>
                <c:pt idx="374">
                  <c:v>1982</c:v>
                </c:pt>
                <c:pt idx="375">
                  <c:v>1982</c:v>
                </c:pt>
                <c:pt idx="376">
                  <c:v>2002</c:v>
                </c:pt>
                <c:pt idx="377">
                  <c:v>1954</c:v>
                </c:pt>
                <c:pt idx="378">
                  <c:v>2002</c:v>
                </c:pt>
                <c:pt idx="379">
                  <c:v>2014</c:v>
                </c:pt>
                <c:pt idx="380">
                  <c:v>2014</c:v>
                </c:pt>
                <c:pt idx="381">
                  <c:v>2014</c:v>
                </c:pt>
                <c:pt idx="382">
                  <c:v>1934</c:v>
                </c:pt>
                <c:pt idx="383">
                  <c:v>1954</c:v>
                </c:pt>
                <c:pt idx="384">
                  <c:v>1982</c:v>
                </c:pt>
                <c:pt idx="385">
                  <c:v>1982</c:v>
                </c:pt>
                <c:pt idx="386">
                  <c:v>2006</c:v>
                </c:pt>
                <c:pt idx="387">
                  <c:v>2006</c:v>
                </c:pt>
                <c:pt idx="388">
                  <c:v>2006</c:v>
                </c:pt>
                <c:pt idx="389">
                  <c:v>2006</c:v>
                </c:pt>
                <c:pt idx="390">
                  <c:v>2006</c:v>
                </c:pt>
                <c:pt idx="391">
                  <c:v>2006</c:v>
                </c:pt>
                <c:pt idx="392">
                  <c:v>2006</c:v>
                </c:pt>
                <c:pt idx="393">
                  <c:v>2006</c:v>
                </c:pt>
                <c:pt idx="394">
                  <c:v>2006</c:v>
                </c:pt>
                <c:pt idx="395">
                  <c:v>1990</c:v>
                </c:pt>
                <c:pt idx="396">
                  <c:v>2014</c:v>
                </c:pt>
                <c:pt idx="397">
                  <c:v>1966</c:v>
                </c:pt>
                <c:pt idx="398">
                  <c:v>2014</c:v>
                </c:pt>
                <c:pt idx="399">
                  <c:v>2010</c:v>
                </c:pt>
                <c:pt idx="400">
                  <c:v>1978</c:v>
                </c:pt>
                <c:pt idx="401">
                  <c:v>2002</c:v>
                </c:pt>
                <c:pt idx="402">
                  <c:v>1966</c:v>
                </c:pt>
                <c:pt idx="403">
                  <c:v>1978</c:v>
                </c:pt>
                <c:pt idx="404">
                  <c:v>2002</c:v>
                </c:pt>
                <c:pt idx="405">
                  <c:v>1930</c:v>
                </c:pt>
                <c:pt idx="406">
                  <c:v>1950</c:v>
                </c:pt>
                <c:pt idx="407">
                  <c:v>1982</c:v>
                </c:pt>
                <c:pt idx="408">
                  <c:v>1982</c:v>
                </c:pt>
                <c:pt idx="409">
                  <c:v>2010</c:v>
                </c:pt>
                <c:pt idx="410">
                  <c:v>2014</c:v>
                </c:pt>
                <c:pt idx="411">
                  <c:v>1986</c:v>
                </c:pt>
                <c:pt idx="412">
                  <c:v>1930</c:v>
                </c:pt>
                <c:pt idx="413">
                  <c:v>1978</c:v>
                </c:pt>
                <c:pt idx="414">
                  <c:v>1974</c:v>
                </c:pt>
                <c:pt idx="415">
                  <c:v>2014</c:v>
                </c:pt>
                <c:pt idx="416">
                  <c:v>2014</c:v>
                </c:pt>
                <c:pt idx="417">
                  <c:v>1982</c:v>
                </c:pt>
                <c:pt idx="418">
                  <c:v>1982</c:v>
                </c:pt>
                <c:pt idx="419">
                  <c:v>2006</c:v>
                </c:pt>
                <c:pt idx="420">
                  <c:v>2006</c:v>
                </c:pt>
                <c:pt idx="421">
                  <c:v>2006</c:v>
                </c:pt>
                <c:pt idx="422">
                  <c:v>2006</c:v>
                </c:pt>
                <c:pt idx="423">
                  <c:v>2006</c:v>
                </c:pt>
                <c:pt idx="424">
                  <c:v>1958</c:v>
                </c:pt>
                <c:pt idx="425">
                  <c:v>1978</c:v>
                </c:pt>
                <c:pt idx="426">
                  <c:v>1978</c:v>
                </c:pt>
                <c:pt idx="427">
                  <c:v>2002</c:v>
                </c:pt>
                <c:pt idx="428">
                  <c:v>2010</c:v>
                </c:pt>
                <c:pt idx="429">
                  <c:v>2014</c:v>
                </c:pt>
                <c:pt idx="430">
                  <c:v>2002</c:v>
                </c:pt>
                <c:pt idx="431">
                  <c:v>2014</c:v>
                </c:pt>
                <c:pt idx="432">
                  <c:v>2014</c:v>
                </c:pt>
                <c:pt idx="433">
                  <c:v>2014</c:v>
                </c:pt>
                <c:pt idx="434">
                  <c:v>2014</c:v>
                </c:pt>
                <c:pt idx="435">
                  <c:v>2014</c:v>
                </c:pt>
                <c:pt idx="436">
                  <c:v>1966</c:v>
                </c:pt>
                <c:pt idx="437">
                  <c:v>2010</c:v>
                </c:pt>
                <c:pt idx="438">
                  <c:v>2014</c:v>
                </c:pt>
                <c:pt idx="439">
                  <c:v>1966</c:v>
                </c:pt>
                <c:pt idx="440">
                  <c:v>1954</c:v>
                </c:pt>
                <c:pt idx="441">
                  <c:v>2014</c:v>
                </c:pt>
                <c:pt idx="442">
                  <c:v>2014</c:v>
                </c:pt>
                <c:pt idx="443">
                  <c:v>2014</c:v>
                </c:pt>
                <c:pt idx="444">
                  <c:v>2002</c:v>
                </c:pt>
                <c:pt idx="445">
                  <c:v>2014</c:v>
                </c:pt>
                <c:pt idx="446">
                  <c:v>1982</c:v>
                </c:pt>
                <c:pt idx="447">
                  <c:v>2002</c:v>
                </c:pt>
                <c:pt idx="448">
                  <c:v>1978</c:v>
                </c:pt>
                <c:pt idx="449">
                  <c:v>2014</c:v>
                </c:pt>
                <c:pt idx="450">
                  <c:v>2010</c:v>
                </c:pt>
                <c:pt idx="451">
                  <c:v>1974</c:v>
                </c:pt>
                <c:pt idx="452">
                  <c:v>2014</c:v>
                </c:pt>
                <c:pt idx="453">
                  <c:v>2014</c:v>
                </c:pt>
                <c:pt idx="454">
                  <c:v>2002</c:v>
                </c:pt>
                <c:pt idx="455">
                  <c:v>2014</c:v>
                </c:pt>
                <c:pt idx="456">
                  <c:v>2014</c:v>
                </c:pt>
                <c:pt idx="457">
                  <c:v>1998</c:v>
                </c:pt>
                <c:pt idx="458">
                  <c:v>1998</c:v>
                </c:pt>
                <c:pt idx="459">
                  <c:v>1998</c:v>
                </c:pt>
                <c:pt idx="460">
                  <c:v>1998</c:v>
                </c:pt>
                <c:pt idx="461">
                  <c:v>1998</c:v>
                </c:pt>
                <c:pt idx="462">
                  <c:v>1998</c:v>
                </c:pt>
                <c:pt idx="463">
                  <c:v>2014</c:v>
                </c:pt>
                <c:pt idx="464">
                  <c:v>1990</c:v>
                </c:pt>
                <c:pt idx="465">
                  <c:v>1990</c:v>
                </c:pt>
                <c:pt idx="466">
                  <c:v>2002</c:v>
                </c:pt>
                <c:pt idx="467">
                  <c:v>2010</c:v>
                </c:pt>
                <c:pt idx="468">
                  <c:v>1958</c:v>
                </c:pt>
                <c:pt idx="469">
                  <c:v>2010</c:v>
                </c:pt>
                <c:pt idx="470">
                  <c:v>1990</c:v>
                </c:pt>
                <c:pt idx="471">
                  <c:v>2010</c:v>
                </c:pt>
                <c:pt idx="472">
                  <c:v>2002</c:v>
                </c:pt>
                <c:pt idx="473">
                  <c:v>2002</c:v>
                </c:pt>
                <c:pt idx="474">
                  <c:v>1986</c:v>
                </c:pt>
                <c:pt idx="475">
                  <c:v>1978</c:v>
                </c:pt>
                <c:pt idx="476">
                  <c:v>2010</c:v>
                </c:pt>
                <c:pt idx="477">
                  <c:v>2002</c:v>
                </c:pt>
                <c:pt idx="478">
                  <c:v>1966</c:v>
                </c:pt>
                <c:pt idx="479">
                  <c:v>2010</c:v>
                </c:pt>
                <c:pt idx="480">
                  <c:v>1998</c:v>
                </c:pt>
                <c:pt idx="481">
                  <c:v>1998</c:v>
                </c:pt>
                <c:pt idx="482">
                  <c:v>1998</c:v>
                </c:pt>
                <c:pt idx="483">
                  <c:v>1998</c:v>
                </c:pt>
                <c:pt idx="484">
                  <c:v>1998</c:v>
                </c:pt>
                <c:pt idx="485">
                  <c:v>2010</c:v>
                </c:pt>
                <c:pt idx="486">
                  <c:v>2006</c:v>
                </c:pt>
                <c:pt idx="487">
                  <c:v>1978</c:v>
                </c:pt>
                <c:pt idx="488">
                  <c:v>2010</c:v>
                </c:pt>
                <c:pt idx="489">
                  <c:v>2014</c:v>
                </c:pt>
                <c:pt idx="490">
                  <c:v>2002</c:v>
                </c:pt>
                <c:pt idx="491">
                  <c:v>1978</c:v>
                </c:pt>
                <c:pt idx="492">
                  <c:v>1978</c:v>
                </c:pt>
                <c:pt idx="493">
                  <c:v>1990</c:v>
                </c:pt>
                <c:pt idx="494">
                  <c:v>2002</c:v>
                </c:pt>
                <c:pt idx="495">
                  <c:v>1978</c:v>
                </c:pt>
                <c:pt idx="496">
                  <c:v>2010</c:v>
                </c:pt>
                <c:pt idx="497">
                  <c:v>1982</c:v>
                </c:pt>
                <c:pt idx="498">
                  <c:v>1982</c:v>
                </c:pt>
                <c:pt idx="499">
                  <c:v>1982</c:v>
                </c:pt>
                <c:pt idx="500">
                  <c:v>2010</c:v>
                </c:pt>
                <c:pt idx="501">
                  <c:v>2002</c:v>
                </c:pt>
                <c:pt idx="502">
                  <c:v>2010</c:v>
                </c:pt>
                <c:pt idx="503">
                  <c:v>1986</c:v>
                </c:pt>
                <c:pt idx="504">
                  <c:v>1950</c:v>
                </c:pt>
                <c:pt idx="505">
                  <c:v>2002</c:v>
                </c:pt>
                <c:pt idx="506">
                  <c:v>2002</c:v>
                </c:pt>
                <c:pt idx="507">
                  <c:v>2010</c:v>
                </c:pt>
                <c:pt idx="508">
                  <c:v>1974</c:v>
                </c:pt>
                <c:pt idx="509">
                  <c:v>2002</c:v>
                </c:pt>
                <c:pt idx="510">
                  <c:v>1966</c:v>
                </c:pt>
                <c:pt idx="511">
                  <c:v>1982</c:v>
                </c:pt>
                <c:pt idx="512">
                  <c:v>1986</c:v>
                </c:pt>
                <c:pt idx="513">
                  <c:v>1990</c:v>
                </c:pt>
                <c:pt idx="514">
                  <c:v>2002</c:v>
                </c:pt>
                <c:pt idx="515">
                  <c:v>2002</c:v>
                </c:pt>
                <c:pt idx="516">
                  <c:v>2010</c:v>
                </c:pt>
                <c:pt idx="517">
                  <c:v>1986</c:v>
                </c:pt>
                <c:pt idx="518">
                  <c:v>1990</c:v>
                </c:pt>
                <c:pt idx="519">
                  <c:v>1990</c:v>
                </c:pt>
                <c:pt idx="520">
                  <c:v>1998</c:v>
                </c:pt>
                <c:pt idx="521">
                  <c:v>1998</c:v>
                </c:pt>
                <c:pt idx="522">
                  <c:v>1998</c:v>
                </c:pt>
                <c:pt idx="523">
                  <c:v>1998</c:v>
                </c:pt>
                <c:pt idx="524">
                  <c:v>1998</c:v>
                </c:pt>
                <c:pt idx="525">
                  <c:v>1998</c:v>
                </c:pt>
                <c:pt idx="526">
                  <c:v>2010</c:v>
                </c:pt>
                <c:pt idx="527">
                  <c:v>1978</c:v>
                </c:pt>
                <c:pt idx="528">
                  <c:v>1990</c:v>
                </c:pt>
                <c:pt idx="529">
                  <c:v>1978</c:v>
                </c:pt>
                <c:pt idx="530">
                  <c:v>1990</c:v>
                </c:pt>
                <c:pt idx="531">
                  <c:v>1978</c:v>
                </c:pt>
                <c:pt idx="532">
                  <c:v>1978</c:v>
                </c:pt>
                <c:pt idx="533">
                  <c:v>1934</c:v>
                </c:pt>
                <c:pt idx="534">
                  <c:v>1934</c:v>
                </c:pt>
                <c:pt idx="535">
                  <c:v>1954</c:v>
                </c:pt>
                <c:pt idx="536">
                  <c:v>2010</c:v>
                </c:pt>
                <c:pt idx="537">
                  <c:v>1990</c:v>
                </c:pt>
                <c:pt idx="538">
                  <c:v>2010</c:v>
                </c:pt>
                <c:pt idx="539">
                  <c:v>1990</c:v>
                </c:pt>
                <c:pt idx="540">
                  <c:v>2010</c:v>
                </c:pt>
                <c:pt idx="541">
                  <c:v>2010</c:v>
                </c:pt>
                <c:pt idx="542">
                  <c:v>1978</c:v>
                </c:pt>
                <c:pt idx="543">
                  <c:v>2010</c:v>
                </c:pt>
                <c:pt idx="544">
                  <c:v>1990</c:v>
                </c:pt>
                <c:pt idx="545">
                  <c:v>1958</c:v>
                </c:pt>
                <c:pt idx="546">
                  <c:v>2002</c:v>
                </c:pt>
                <c:pt idx="547">
                  <c:v>1954</c:v>
                </c:pt>
                <c:pt idx="548">
                  <c:v>2002</c:v>
                </c:pt>
                <c:pt idx="549">
                  <c:v>1990</c:v>
                </c:pt>
                <c:pt idx="550">
                  <c:v>2002</c:v>
                </c:pt>
                <c:pt idx="551">
                  <c:v>2002</c:v>
                </c:pt>
                <c:pt idx="552">
                  <c:v>1998</c:v>
                </c:pt>
                <c:pt idx="553">
                  <c:v>1998</c:v>
                </c:pt>
                <c:pt idx="554">
                  <c:v>1998</c:v>
                </c:pt>
                <c:pt idx="555">
                  <c:v>1998</c:v>
                </c:pt>
                <c:pt idx="556">
                  <c:v>1998</c:v>
                </c:pt>
                <c:pt idx="557">
                  <c:v>1998</c:v>
                </c:pt>
                <c:pt idx="558">
                  <c:v>1978</c:v>
                </c:pt>
                <c:pt idx="559">
                  <c:v>2010</c:v>
                </c:pt>
                <c:pt idx="560">
                  <c:v>1990</c:v>
                </c:pt>
                <c:pt idx="561">
                  <c:v>1990</c:v>
                </c:pt>
                <c:pt idx="562">
                  <c:v>1990</c:v>
                </c:pt>
                <c:pt idx="563">
                  <c:v>1990</c:v>
                </c:pt>
                <c:pt idx="564">
                  <c:v>1934</c:v>
                </c:pt>
                <c:pt idx="565">
                  <c:v>1938</c:v>
                </c:pt>
                <c:pt idx="566">
                  <c:v>1982</c:v>
                </c:pt>
                <c:pt idx="567">
                  <c:v>1990</c:v>
                </c:pt>
                <c:pt idx="568">
                  <c:v>1990</c:v>
                </c:pt>
                <c:pt idx="569">
                  <c:v>1974</c:v>
                </c:pt>
                <c:pt idx="570">
                  <c:v>2010</c:v>
                </c:pt>
                <c:pt idx="571">
                  <c:v>1978</c:v>
                </c:pt>
                <c:pt idx="572">
                  <c:v>1982</c:v>
                </c:pt>
                <c:pt idx="573">
                  <c:v>1958</c:v>
                </c:pt>
                <c:pt idx="574">
                  <c:v>1986</c:v>
                </c:pt>
                <c:pt idx="575">
                  <c:v>1990</c:v>
                </c:pt>
                <c:pt idx="576">
                  <c:v>2002</c:v>
                </c:pt>
                <c:pt idx="577">
                  <c:v>2002</c:v>
                </c:pt>
                <c:pt idx="578">
                  <c:v>1966</c:v>
                </c:pt>
                <c:pt idx="579">
                  <c:v>1982</c:v>
                </c:pt>
                <c:pt idx="580">
                  <c:v>1966</c:v>
                </c:pt>
                <c:pt idx="581">
                  <c:v>1954</c:v>
                </c:pt>
                <c:pt idx="582">
                  <c:v>1986</c:v>
                </c:pt>
                <c:pt idx="583">
                  <c:v>1958</c:v>
                </c:pt>
                <c:pt idx="584">
                  <c:v>1990</c:v>
                </c:pt>
                <c:pt idx="585">
                  <c:v>1990</c:v>
                </c:pt>
                <c:pt idx="586">
                  <c:v>1998</c:v>
                </c:pt>
                <c:pt idx="587">
                  <c:v>1998</c:v>
                </c:pt>
                <c:pt idx="588">
                  <c:v>1998</c:v>
                </c:pt>
                <c:pt idx="589">
                  <c:v>1998</c:v>
                </c:pt>
                <c:pt idx="590">
                  <c:v>1998</c:v>
                </c:pt>
                <c:pt idx="591">
                  <c:v>1998</c:v>
                </c:pt>
                <c:pt idx="592">
                  <c:v>1998</c:v>
                </c:pt>
                <c:pt idx="593">
                  <c:v>1974</c:v>
                </c:pt>
                <c:pt idx="594">
                  <c:v>2010</c:v>
                </c:pt>
                <c:pt idx="595">
                  <c:v>2010</c:v>
                </c:pt>
                <c:pt idx="596">
                  <c:v>1986</c:v>
                </c:pt>
                <c:pt idx="597">
                  <c:v>1978</c:v>
                </c:pt>
                <c:pt idx="598">
                  <c:v>1958</c:v>
                </c:pt>
                <c:pt idx="599">
                  <c:v>2002</c:v>
                </c:pt>
                <c:pt idx="600">
                  <c:v>2002</c:v>
                </c:pt>
                <c:pt idx="601">
                  <c:v>2002</c:v>
                </c:pt>
                <c:pt idx="602">
                  <c:v>2002</c:v>
                </c:pt>
                <c:pt idx="603">
                  <c:v>1990</c:v>
                </c:pt>
                <c:pt idx="604">
                  <c:v>1990</c:v>
                </c:pt>
                <c:pt idx="605">
                  <c:v>1978</c:v>
                </c:pt>
                <c:pt idx="606">
                  <c:v>2010</c:v>
                </c:pt>
                <c:pt idx="607">
                  <c:v>1998</c:v>
                </c:pt>
                <c:pt idx="608">
                  <c:v>1998</c:v>
                </c:pt>
                <c:pt idx="609">
                  <c:v>1998</c:v>
                </c:pt>
                <c:pt idx="610">
                  <c:v>1998</c:v>
                </c:pt>
                <c:pt idx="611">
                  <c:v>1998</c:v>
                </c:pt>
                <c:pt idx="612">
                  <c:v>1998</c:v>
                </c:pt>
                <c:pt idx="613">
                  <c:v>2010</c:v>
                </c:pt>
                <c:pt idx="614">
                  <c:v>1986</c:v>
                </c:pt>
                <c:pt idx="615">
                  <c:v>1938</c:v>
                </c:pt>
                <c:pt idx="616">
                  <c:v>2010</c:v>
                </c:pt>
                <c:pt idx="617">
                  <c:v>1958</c:v>
                </c:pt>
                <c:pt idx="618">
                  <c:v>1990</c:v>
                </c:pt>
                <c:pt idx="619">
                  <c:v>2002</c:v>
                </c:pt>
                <c:pt idx="620">
                  <c:v>2002</c:v>
                </c:pt>
                <c:pt idx="621">
                  <c:v>1982</c:v>
                </c:pt>
                <c:pt idx="622">
                  <c:v>1954</c:v>
                </c:pt>
                <c:pt idx="623">
                  <c:v>1986</c:v>
                </c:pt>
                <c:pt idx="624">
                  <c:v>1970</c:v>
                </c:pt>
                <c:pt idx="625">
                  <c:v>1966</c:v>
                </c:pt>
                <c:pt idx="626">
                  <c:v>1998</c:v>
                </c:pt>
                <c:pt idx="627">
                  <c:v>1998</c:v>
                </c:pt>
                <c:pt idx="628">
                  <c:v>1998</c:v>
                </c:pt>
                <c:pt idx="629">
                  <c:v>1998</c:v>
                </c:pt>
                <c:pt idx="630">
                  <c:v>1998</c:v>
                </c:pt>
                <c:pt idx="631">
                  <c:v>1998</c:v>
                </c:pt>
                <c:pt idx="632">
                  <c:v>1950</c:v>
                </c:pt>
                <c:pt idx="633">
                  <c:v>1990</c:v>
                </c:pt>
                <c:pt idx="634">
                  <c:v>2002</c:v>
                </c:pt>
                <c:pt idx="635">
                  <c:v>1974</c:v>
                </c:pt>
                <c:pt idx="636">
                  <c:v>1974</c:v>
                </c:pt>
                <c:pt idx="637">
                  <c:v>1978</c:v>
                </c:pt>
                <c:pt idx="638">
                  <c:v>2010</c:v>
                </c:pt>
                <c:pt idx="639">
                  <c:v>1954</c:v>
                </c:pt>
                <c:pt idx="640">
                  <c:v>1954</c:v>
                </c:pt>
                <c:pt idx="641">
                  <c:v>1982</c:v>
                </c:pt>
                <c:pt idx="642">
                  <c:v>1982</c:v>
                </c:pt>
                <c:pt idx="643">
                  <c:v>1986</c:v>
                </c:pt>
                <c:pt idx="644">
                  <c:v>1986</c:v>
                </c:pt>
                <c:pt idx="645">
                  <c:v>2010</c:v>
                </c:pt>
                <c:pt idx="646">
                  <c:v>1990</c:v>
                </c:pt>
                <c:pt idx="647">
                  <c:v>1966</c:v>
                </c:pt>
                <c:pt idx="648">
                  <c:v>2002</c:v>
                </c:pt>
                <c:pt idx="649">
                  <c:v>1966</c:v>
                </c:pt>
                <c:pt idx="650">
                  <c:v>1938</c:v>
                </c:pt>
                <c:pt idx="651">
                  <c:v>1958</c:v>
                </c:pt>
                <c:pt idx="652">
                  <c:v>1974</c:v>
                </c:pt>
                <c:pt idx="653">
                  <c:v>1970</c:v>
                </c:pt>
                <c:pt idx="654">
                  <c:v>1966</c:v>
                </c:pt>
                <c:pt idx="655">
                  <c:v>2010</c:v>
                </c:pt>
                <c:pt idx="656">
                  <c:v>1978</c:v>
                </c:pt>
                <c:pt idx="657">
                  <c:v>1986</c:v>
                </c:pt>
                <c:pt idx="658">
                  <c:v>2002</c:v>
                </c:pt>
                <c:pt idx="659">
                  <c:v>1970</c:v>
                </c:pt>
                <c:pt idx="660">
                  <c:v>1954</c:v>
                </c:pt>
                <c:pt idx="661">
                  <c:v>1986</c:v>
                </c:pt>
                <c:pt idx="662">
                  <c:v>1958</c:v>
                </c:pt>
                <c:pt idx="663">
                  <c:v>1974</c:v>
                </c:pt>
                <c:pt idx="664">
                  <c:v>1950</c:v>
                </c:pt>
                <c:pt idx="665">
                  <c:v>1930</c:v>
                </c:pt>
                <c:pt idx="666">
                  <c:v>1966</c:v>
                </c:pt>
                <c:pt idx="667">
                  <c:v>1974</c:v>
                </c:pt>
                <c:pt idx="668">
                  <c:v>2002</c:v>
                </c:pt>
                <c:pt idx="669">
                  <c:v>2002</c:v>
                </c:pt>
                <c:pt idx="670">
                  <c:v>1978</c:v>
                </c:pt>
                <c:pt idx="671">
                  <c:v>1934</c:v>
                </c:pt>
                <c:pt idx="672">
                  <c:v>1954</c:v>
                </c:pt>
                <c:pt idx="673">
                  <c:v>1958</c:v>
                </c:pt>
                <c:pt idx="674">
                  <c:v>1982</c:v>
                </c:pt>
                <c:pt idx="675">
                  <c:v>1982</c:v>
                </c:pt>
                <c:pt idx="676">
                  <c:v>1982</c:v>
                </c:pt>
                <c:pt idx="677">
                  <c:v>1982</c:v>
                </c:pt>
                <c:pt idx="678">
                  <c:v>1982</c:v>
                </c:pt>
                <c:pt idx="679">
                  <c:v>1954</c:v>
                </c:pt>
                <c:pt idx="680">
                  <c:v>1966</c:v>
                </c:pt>
                <c:pt idx="681">
                  <c:v>1930</c:v>
                </c:pt>
                <c:pt idx="682">
                  <c:v>1954</c:v>
                </c:pt>
                <c:pt idx="683">
                  <c:v>1986</c:v>
                </c:pt>
                <c:pt idx="684">
                  <c:v>2002</c:v>
                </c:pt>
                <c:pt idx="685">
                  <c:v>1986</c:v>
                </c:pt>
                <c:pt idx="686">
                  <c:v>2010</c:v>
                </c:pt>
                <c:pt idx="687">
                  <c:v>1974</c:v>
                </c:pt>
                <c:pt idx="688">
                  <c:v>1930</c:v>
                </c:pt>
                <c:pt idx="689">
                  <c:v>1970</c:v>
                </c:pt>
                <c:pt idx="690">
                  <c:v>1958</c:v>
                </c:pt>
                <c:pt idx="691">
                  <c:v>1978</c:v>
                </c:pt>
                <c:pt idx="692">
                  <c:v>1966</c:v>
                </c:pt>
                <c:pt idx="693">
                  <c:v>1934</c:v>
                </c:pt>
                <c:pt idx="694">
                  <c:v>1982</c:v>
                </c:pt>
                <c:pt idx="695">
                  <c:v>1986</c:v>
                </c:pt>
                <c:pt idx="696">
                  <c:v>1986</c:v>
                </c:pt>
                <c:pt idx="697">
                  <c:v>1978</c:v>
                </c:pt>
                <c:pt idx="698">
                  <c:v>1982</c:v>
                </c:pt>
                <c:pt idx="699">
                  <c:v>1938</c:v>
                </c:pt>
                <c:pt idx="700">
                  <c:v>1982</c:v>
                </c:pt>
                <c:pt idx="701">
                  <c:v>1986</c:v>
                </c:pt>
                <c:pt idx="702">
                  <c:v>1958</c:v>
                </c:pt>
                <c:pt idx="703">
                  <c:v>1978</c:v>
                </c:pt>
                <c:pt idx="704">
                  <c:v>1958</c:v>
                </c:pt>
                <c:pt idx="705">
                  <c:v>1934</c:v>
                </c:pt>
                <c:pt idx="706">
                  <c:v>1986</c:v>
                </c:pt>
                <c:pt idx="707">
                  <c:v>1970</c:v>
                </c:pt>
                <c:pt idx="708">
                  <c:v>1954</c:v>
                </c:pt>
                <c:pt idx="709">
                  <c:v>1986</c:v>
                </c:pt>
                <c:pt idx="710">
                  <c:v>1958</c:v>
                </c:pt>
                <c:pt idx="711">
                  <c:v>1938</c:v>
                </c:pt>
                <c:pt idx="712">
                  <c:v>1938</c:v>
                </c:pt>
                <c:pt idx="713">
                  <c:v>1982</c:v>
                </c:pt>
                <c:pt idx="714">
                  <c:v>1982</c:v>
                </c:pt>
                <c:pt idx="715">
                  <c:v>1986</c:v>
                </c:pt>
                <c:pt idx="716">
                  <c:v>1986</c:v>
                </c:pt>
                <c:pt idx="717">
                  <c:v>1986</c:v>
                </c:pt>
                <c:pt idx="718">
                  <c:v>1986</c:v>
                </c:pt>
                <c:pt idx="719">
                  <c:v>1986</c:v>
                </c:pt>
                <c:pt idx="720">
                  <c:v>1986</c:v>
                </c:pt>
                <c:pt idx="721">
                  <c:v>1950</c:v>
                </c:pt>
                <c:pt idx="722">
                  <c:v>1938</c:v>
                </c:pt>
                <c:pt idx="723">
                  <c:v>1954</c:v>
                </c:pt>
                <c:pt idx="724">
                  <c:v>1982</c:v>
                </c:pt>
                <c:pt idx="725">
                  <c:v>1982</c:v>
                </c:pt>
                <c:pt idx="726">
                  <c:v>1962</c:v>
                </c:pt>
                <c:pt idx="727">
                  <c:v>1930</c:v>
                </c:pt>
                <c:pt idx="728">
                  <c:v>1930</c:v>
                </c:pt>
                <c:pt idx="729">
                  <c:v>1930</c:v>
                </c:pt>
                <c:pt idx="730">
                  <c:v>1970</c:v>
                </c:pt>
                <c:pt idx="731">
                  <c:v>1938</c:v>
                </c:pt>
                <c:pt idx="732">
                  <c:v>1986</c:v>
                </c:pt>
                <c:pt idx="733">
                  <c:v>1970</c:v>
                </c:pt>
                <c:pt idx="734">
                  <c:v>1966</c:v>
                </c:pt>
                <c:pt idx="735">
                  <c:v>1958</c:v>
                </c:pt>
                <c:pt idx="736">
                  <c:v>1962</c:v>
                </c:pt>
                <c:pt idx="737">
                  <c:v>1974</c:v>
                </c:pt>
                <c:pt idx="738">
                  <c:v>1978</c:v>
                </c:pt>
                <c:pt idx="739">
                  <c:v>1962</c:v>
                </c:pt>
                <c:pt idx="740">
                  <c:v>1954</c:v>
                </c:pt>
                <c:pt idx="741">
                  <c:v>1954</c:v>
                </c:pt>
                <c:pt idx="742">
                  <c:v>1974</c:v>
                </c:pt>
                <c:pt idx="743">
                  <c:v>1958</c:v>
                </c:pt>
                <c:pt idx="744">
                  <c:v>1986</c:v>
                </c:pt>
                <c:pt idx="745">
                  <c:v>1958</c:v>
                </c:pt>
                <c:pt idx="746">
                  <c:v>1966</c:v>
                </c:pt>
                <c:pt idx="747">
                  <c:v>1934</c:v>
                </c:pt>
                <c:pt idx="748">
                  <c:v>1954</c:v>
                </c:pt>
                <c:pt idx="749">
                  <c:v>1982</c:v>
                </c:pt>
                <c:pt idx="750">
                  <c:v>1986</c:v>
                </c:pt>
                <c:pt idx="751">
                  <c:v>1958</c:v>
                </c:pt>
                <c:pt idx="752">
                  <c:v>1958</c:v>
                </c:pt>
                <c:pt idx="753">
                  <c:v>1958</c:v>
                </c:pt>
                <c:pt idx="754">
                  <c:v>1934</c:v>
                </c:pt>
                <c:pt idx="755">
                  <c:v>1938</c:v>
                </c:pt>
                <c:pt idx="756">
                  <c:v>1982</c:v>
                </c:pt>
                <c:pt idx="757">
                  <c:v>1982</c:v>
                </c:pt>
                <c:pt idx="758">
                  <c:v>1962</c:v>
                </c:pt>
                <c:pt idx="759">
                  <c:v>1986</c:v>
                </c:pt>
                <c:pt idx="760">
                  <c:v>1958</c:v>
                </c:pt>
                <c:pt idx="761">
                  <c:v>1934</c:v>
                </c:pt>
                <c:pt idx="762">
                  <c:v>1954</c:v>
                </c:pt>
                <c:pt idx="763">
                  <c:v>1986</c:v>
                </c:pt>
                <c:pt idx="764">
                  <c:v>1966</c:v>
                </c:pt>
                <c:pt idx="765">
                  <c:v>1970</c:v>
                </c:pt>
                <c:pt idx="766">
                  <c:v>1958</c:v>
                </c:pt>
                <c:pt idx="767">
                  <c:v>1970</c:v>
                </c:pt>
                <c:pt idx="768">
                  <c:v>1954</c:v>
                </c:pt>
                <c:pt idx="769">
                  <c:v>1938</c:v>
                </c:pt>
                <c:pt idx="770">
                  <c:v>1970</c:v>
                </c:pt>
                <c:pt idx="771">
                  <c:v>1974</c:v>
                </c:pt>
                <c:pt idx="772">
                  <c:v>1958</c:v>
                </c:pt>
                <c:pt idx="773">
                  <c:v>1958</c:v>
                </c:pt>
                <c:pt idx="774">
                  <c:v>1954</c:v>
                </c:pt>
                <c:pt idx="775">
                  <c:v>1970</c:v>
                </c:pt>
                <c:pt idx="776">
                  <c:v>1970</c:v>
                </c:pt>
                <c:pt idx="777">
                  <c:v>1962</c:v>
                </c:pt>
                <c:pt idx="778">
                  <c:v>1970</c:v>
                </c:pt>
                <c:pt idx="779">
                  <c:v>1958</c:v>
                </c:pt>
                <c:pt idx="780">
                  <c:v>1930</c:v>
                </c:pt>
                <c:pt idx="781">
                  <c:v>1934</c:v>
                </c:pt>
                <c:pt idx="782">
                  <c:v>1938</c:v>
                </c:pt>
                <c:pt idx="783">
                  <c:v>1962</c:v>
                </c:pt>
                <c:pt idx="784">
                  <c:v>1958</c:v>
                </c:pt>
                <c:pt idx="785">
                  <c:v>1962</c:v>
                </c:pt>
                <c:pt idx="786">
                  <c:v>1958</c:v>
                </c:pt>
                <c:pt idx="787">
                  <c:v>1950</c:v>
                </c:pt>
                <c:pt idx="788">
                  <c:v>1950</c:v>
                </c:pt>
                <c:pt idx="789">
                  <c:v>1938</c:v>
                </c:pt>
                <c:pt idx="790">
                  <c:v>1982</c:v>
                </c:pt>
                <c:pt idx="791">
                  <c:v>1962</c:v>
                </c:pt>
                <c:pt idx="792">
                  <c:v>1958</c:v>
                </c:pt>
                <c:pt idx="793">
                  <c:v>1962</c:v>
                </c:pt>
                <c:pt idx="794">
                  <c:v>1950</c:v>
                </c:pt>
                <c:pt idx="795">
                  <c:v>1962</c:v>
                </c:pt>
                <c:pt idx="796">
                  <c:v>1970</c:v>
                </c:pt>
                <c:pt idx="797">
                  <c:v>1962</c:v>
                </c:pt>
                <c:pt idx="798">
                  <c:v>1970</c:v>
                </c:pt>
                <c:pt idx="799">
                  <c:v>1978</c:v>
                </c:pt>
                <c:pt idx="800">
                  <c:v>1962</c:v>
                </c:pt>
                <c:pt idx="801">
                  <c:v>1958</c:v>
                </c:pt>
                <c:pt idx="802">
                  <c:v>1950</c:v>
                </c:pt>
                <c:pt idx="803">
                  <c:v>1930</c:v>
                </c:pt>
                <c:pt idx="804">
                  <c:v>1934</c:v>
                </c:pt>
                <c:pt idx="805">
                  <c:v>1934</c:v>
                </c:pt>
                <c:pt idx="806">
                  <c:v>1938</c:v>
                </c:pt>
                <c:pt idx="807">
                  <c:v>1962</c:v>
                </c:pt>
                <c:pt idx="808">
                  <c:v>1950</c:v>
                </c:pt>
                <c:pt idx="809">
                  <c:v>1962</c:v>
                </c:pt>
                <c:pt idx="810">
                  <c:v>1934</c:v>
                </c:pt>
                <c:pt idx="811">
                  <c:v>1938</c:v>
                </c:pt>
                <c:pt idx="812">
                  <c:v>1950</c:v>
                </c:pt>
                <c:pt idx="813">
                  <c:v>1962</c:v>
                </c:pt>
                <c:pt idx="814">
                  <c:v>1962</c:v>
                </c:pt>
                <c:pt idx="815">
                  <c:v>1978</c:v>
                </c:pt>
                <c:pt idx="816">
                  <c:v>1962</c:v>
                </c:pt>
                <c:pt idx="817">
                  <c:v>1950</c:v>
                </c:pt>
                <c:pt idx="818">
                  <c:v>1962</c:v>
                </c:pt>
                <c:pt idx="819">
                  <c:v>1950</c:v>
                </c:pt>
                <c:pt idx="820">
                  <c:v>1962</c:v>
                </c:pt>
                <c:pt idx="821">
                  <c:v>1962</c:v>
                </c:pt>
                <c:pt idx="822">
                  <c:v>1934</c:v>
                </c:pt>
                <c:pt idx="823">
                  <c:v>1938</c:v>
                </c:pt>
                <c:pt idx="824">
                  <c:v>1938</c:v>
                </c:pt>
                <c:pt idx="825">
                  <c:v>1958</c:v>
                </c:pt>
                <c:pt idx="826">
                  <c:v>1962</c:v>
                </c:pt>
                <c:pt idx="827">
                  <c:v>1962</c:v>
                </c:pt>
                <c:pt idx="828">
                  <c:v>1950</c:v>
                </c:pt>
                <c:pt idx="829">
                  <c:v>1930</c:v>
                </c:pt>
                <c:pt idx="830">
                  <c:v>1954</c:v>
                </c:pt>
                <c:pt idx="831">
                  <c:v>1950</c:v>
                </c:pt>
                <c:pt idx="832">
                  <c:v>1934</c:v>
                </c:pt>
                <c:pt idx="833">
                  <c:v>1958</c:v>
                </c:pt>
                <c:pt idx="834">
                  <c:v>1930</c:v>
                </c:pt>
                <c:pt idx="835">
                  <c:v>1930</c:v>
                </c:pt>
              </c:numCache>
            </c:numRef>
          </c:xVal>
          <c:yVal>
            <c:numRef>
              <c:f>WorldCupMatches!$U$2:$U$837</c:f>
              <c:numCache>
                <c:formatCode>0</c:formatCode>
                <c:ptCount val="836"/>
                <c:pt idx="0">
                  <c:v>173850</c:v>
                </c:pt>
                <c:pt idx="1">
                  <c:v>152772</c:v>
                </c:pt>
                <c:pt idx="2">
                  <c:v>142429</c:v>
                </c:pt>
                <c:pt idx="3">
                  <c:v>138886</c:v>
                </c:pt>
                <c:pt idx="4">
                  <c:v>114600</c:v>
                </c:pt>
                <c:pt idx="5">
                  <c:v>114600</c:v>
                </c:pt>
                <c:pt idx="6">
                  <c:v>114580</c:v>
                </c:pt>
                <c:pt idx="7">
                  <c:v>114580</c:v>
                </c:pt>
                <c:pt idx="8">
                  <c:v>114500</c:v>
                </c:pt>
                <c:pt idx="9">
                  <c:v>110000</c:v>
                </c:pt>
                <c:pt idx="10">
                  <c:v>108192</c:v>
                </c:pt>
                <c:pt idx="11">
                  <c:v>107412</c:v>
                </c:pt>
                <c:pt idx="12">
                  <c:v>107160</c:v>
                </c:pt>
                <c:pt idx="13">
                  <c:v>104403</c:v>
                </c:pt>
                <c:pt idx="14">
                  <c:v>103763</c:v>
                </c:pt>
                <c:pt idx="15">
                  <c:v>103058</c:v>
                </c:pt>
                <c:pt idx="16">
                  <c:v>102444</c:v>
                </c:pt>
                <c:pt idx="17">
                  <c:v>98728</c:v>
                </c:pt>
                <c:pt idx="18">
                  <c:v>98270</c:v>
                </c:pt>
                <c:pt idx="19">
                  <c:v>96924</c:v>
                </c:pt>
                <c:pt idx="20">
                  <c:v>96000</c:v>
                </c:pt>
                <c:pt idx="21">
                  <c:v>95261</c:v>
                </c:pt>
                <c:pt idx="22">
                  <c:v>95000</c:v>
                </c:pt>
                <c:pt idx="23">
                  <c:v>94493</c:v>
                </c:pt>
                <c:pt idx="24">
                  <c:v>94194</c:v>
                </c:pt>
                <c:pt idx="25">
                  <c:v>93869</c:v>
                </c:pt>
                <c:pt idx="26">
                  <c:v>93869</c:v>
                </c:pt>
                <c:pt idx="27">
                  <c:v>93194</c:v>
                </c:pt>
                <c:pt idx="28">
                  <c:v>92570</c:v>
                </c:pt>
                <c:pt idx="29">
                  <c:v>92205</c:v>
                </c:pt>
                <c:pt idx="30">
                  <c:v>91856</c:v>
                </c:pt>
                <c:pt idx="31">
                  <c:v>91856</c:v>
                </c:pt>
                <c:pt idx="32">
                  <c:v>91500</c:v>
                </c:pt>
                <c:pt idx="33">
                  <c:v>90584</c:v>
                </c:pt>
                <c:pt idx="34">
                  <c:v>90469</c:v>
                </c:pt>
                <c:pt idx="35">
                  <c:v>90089</c:v>
                </c:pt>
                <c:pt idx="36">
                  <c:v>90000</c:v>
                </c:pt>
                <c:pt idx="37">
                  <c:v>89979</c:v>
                </c:pt>
                <c:pt idx="38">
                  <c:v>87696</c:v>
                </c:pt>
                <c:pt idx="39">
                  <c:v>87148</c:v>
                </c:pt>
                <c:pt idx="40">
                  <c:v>84490</c:v>
                </c:pt>
                <c:pt idx="41">
                  <c:v>84490</c:v>
                </c:pt>
                <c:pt idx="42">
                  <c:v>84455</c:v>
                </c:pt>
                <c:pt idx="43">
                  <c:v>84377</c:v>
                </c:pt>
                <c:pt idx="44">
                  <c:v>84147</c:v>
                </c:pt>
                <c:pt idx="45">
                  <c:v>84017</c:v>
                </c:pt>
                <c:pt idx="46">
                  <c:v>83500</c:v>
                </c:pt>
                <c:pt idx="47">
                  <c:v>83465</c:v>
                </c:pt>
                <c:pt idx="48">
                  <c:v>83401</c:v>
                </c:pt>
                <c:pt idx="49">
                  <c:v>83401</c:v>
                </c:pt>
                <c:pt idx="50">
                  <c:v>83391</c:v>
                </c:pt>
                <c:pt idx="51">
                  <c:v>82174</c:v>
                </c:pt>
                <c:pt idx="52">
                  <c:v>81649</c:v>
                </c:pt>
                <c:pt idx="53">
                  <c:v>81100</c:v>
                </c:pt>
                <c:pt idx="54">
                  <c:v>81061</c:v>
                </c:pt>
                <c:pt idx="55">
                  <c:v>80000</c:v>
                </c:pt>
                <c:pt idx="56">
                  <c:v>80000</c:v>
                </c:pt>
                <c:pt idx="57">
                  <c:v>80000</c:v>
                </c:pt>
                <c:pt idx="58">
                  <c:v>80000</c:v>
                </c:pt>
                <c:pt idx="59">
                  <c:v>79867</c:v>
                </c:pt>
                <c:pt idx="60">
                  <c:v>78200</c:v>
                </c:pt>
                <c:pt idx="61">
                  <c:v>77217</c:v>
                </c:pt>
                <c:pt idx="62">
                  <c:v>77100</c:v>
                </c:pt>
                <c:pt idx="63">
                  <c:v>77000</c:v>
                </c:pt>
                <c:pt idx="64">
                  <c:v>77000</c:v>
                </c:pt>
                <c:pt idx="65">
                  <c:v>77000</c:v>
                </c:pt>
                <c:pt idx="66">
                  <c:v>77000</c:v>
                </c:pt>
                <c:pt idx="67">
                  <c:v>76594</c:v>
                </c:pt>
                <c:pt idx="68">
                  <c:v>76322</c:v>
                </c:pt>
                <c:pt idx="69">
                  <c:v>76000</c:v>
                </c:pt>
                <c:pt idx="70">
                  <c:v>75338</c:v>
                </c:pt>
                <c:pt idx="71">
                  <c:v>75000</c:v>
                </c:pt>
                <c:pt idx="72">
                  <c:v>75000</c:v>
                </c:pt>
                <c:pt idx="73">
                  <c:v>74914</c:v>
                </c:pt>
                <c:pt idx="74">
                  <c:v>74765</c:v>
                </c:pt>
                <c:pt idx="75">
                  <c:v>74738</c:v>
                </c:pt>
                <c:pt idx="76">
                  <c:v>74738</c:v>
                </c:pt>
                <c:pt idx="77">
                  <c:v>74624</c:v>
                </c:pt>
                <c:pt idx="78">
                  <c:v>74559</c:v>
                </c:pt>
                <c:pt idx="79">
                  <c:v>74462</c:v>
                </c:pt>
                <c:pt idx="80">
                  <c:v>74240</c:v>
                </c:pt>
                <c:pt idx="81">
                  <c:v>74110</c:v>
                </c:pt>
                <c:pt idx="82">
                  <c:v>74101</c:v>
                </c:pt>
                <c:pt idx="83">
                  <c:v>73819</c:v>
                </c:pt>
                <c:pt idx="84">
                  <c:v>73804</c:v>
                </c:pt>
                <c:pt idx="85">
                  <c:v>73780</c:v>
                </c:pt>
                <c:pt idx="86">
                  <c:v>73749</c:v>
                </c:pt>
                <c:pt idx="87">
                  <c:v>73603</c:v>
                </c:pt>
                <c:pt idx="88">
                  <c:v>73425</c:v>
                </c:pt>
                <c:pt idx="89">
                  <c:v>73423</c:v>
                </c:pt>
                <c:pt idx="90">
                  <c:v>73347</c:v>
                </c:pt>
                <c:pt idx="91">
                  <c:v>73303</c:v>
                </c:pt>
                <c:pt idx="92">
                  <c:v>73303</c:v>
                </c:pt>
                <c:pt idx="93">
                  <c:v>73303</c:v>
                </c:pt>
                <c:pt idx="94">
                  <c:v>73303</c:v>
                </c:pt>
                <c:pt idx="95">
                  <c:v>72886</c:v>
                </c:pt>
                <c:pt idx="96">
                  <c:v>72510</c:v>
                </c:pt>
                <c:pt idx="97">
                  <c:v>72404</c:v>
                </c:pt>
                <c:pt idx="98">
                  <c:v>72000</c:v>
                </c:pt>
                <c:pt idx="99">
                  <c:v>72000</c:v>
                </c:pt>
                <c:pt idx="100">
                  <c:v>72000</c:v>
                </c:pt>
                <c:pt idx="101">
                  <c:v>72000</c:v>
                </c:pt>
                <c:pt idx="102">
                  <c:v>72000</c:v>
                </c:pt>
                <c:pt idx="103">
                  <c:v>72000</c:v>
                </c:pt>
                <c:pt idx="104">
                  <c:v>71712</c:v>
                </c:pt>
                <c:pt idx="105">
                  <c:v>71666</c:v>
                </c:pt>
                <c:pt idx="106">
                  <c:v>71615</c:v>
                </c:pt>
                <c:pt idx="107">
                  <c:v>71528</c:v>
                </c:pt>
                <c:pt idx="108">
                  <c:v>71483</c:v>
                </c:pt>
                <c:pt idx="109">
                  <c:v>71169</c:v>
                </c:pt>
                <c:pt idx="110">
                  <c:v>71030</c:v>
                </c:pt>
                <c:pt idx="111">
                  <c:v>70100</c:v>
                </c:pt>
                <c:pt idx="112">
                  <c:v>70100</c:v>
                </c:pt>
                <c:pt idx="113">
                  <c:v>70022</c:v>
                </c:pt>
                <c:pt idx="114">
                  <c:v>70000</c:v>
                </c:pt>
                <c:pt idx="115">
                  <c:v>70000</c:v>
                </c:pt>
                <c:pt idx="116">
                  <c:v>69659</c:v>
                </c:pt>
                <c:pt idx="117">
                  <c:v>69237</c:v>
                </c:pt>
                <c:pt idx="118">
                  <c:v>69112</c:v>
                </c:pt>
                <c:pt idx="119">
                  <c:v>69029</c:v>
                </c:pt>
                <c:pt idx="120">
                  <c:v>69000</c:v>
                </c:pt>
                <c:pt idx="121">
                  <c:v>68748</c:v>
                </c:pt>
                <c:pt idx="122">
                  <c:v>68679</c:v>
                </c:pt>
                <c:pt idx="123">
                  <c:v>68551</c:v>
                </c:pt>
                <c:pt idx="124">
                  <c:v>68351</c:v>
                </c:pt>
                <c:pt idx="125">
                  <c:v>68348</c:v>
                </c:pt>
                <c:pt idx="126">
                  <c:v>68346</c:v>
                </c:pt>
                <c:pt idx="127">
                  <c:v>68034</c:v>
                </c:pt>
                <c:pt idx="128">
                  <c:v>68000</c:v>
                </c:pt>
                <c:pt idx="129">
                  <c:v>67882</c:v>
                </c:pt>
                <c:pt idx="130">
                  <c:v>67800</c:v>
                </c:pt>
                <c:pt idx="131">
                  <c:v>67579</c:v>
                </c:pt>
                <c:pt idx="132">
                  <c:v>67547</c:v>
                </c:pt>
                <c:pt idx="133">
                  <c:v>67540</c:v>
                </c:pt>
                <c:pt idx="134">
                  <c:v>67433</c:v>
                </c:pt>
                <c:pt idx="135">
                  <c:v>67385</c:v>
                </c:pt>
                <c:pt idx="136">
                  <c:v>67224</c:v>
                </c:pt>
                <c:pt idx="137">
                  <c:v>66843</c:v>
                </c:pt>
                <c:pt idx="138">
                  <c:v>66697</c:v>
                </c:pt>
                <c:pt idx="139">
                  <c:v>66695</c:v>
                </c:pt>
                <c:pt idx="140">
                  <c:v>66108</c:v>
                </c:pt>
                <c:pt idx="141">
                  <c:v>66057</c:v>
                </c:pt>
                <c:pt idx="142">
                  <c:v>66000</c:v>
                </c:pt>
                <c:pt idx="143">
                  <c:v>66000</c:v>
                </c:pt>
                <c:pt idx="144">
                  <c:v>66000</c:v>
                </c:pt>
                <c:pt idx="145">
                  <c:v>66000</c:v>
                </c:pt>
                <c:pt idx="146">
                  <c:v>66000</c:v>
                </c:pt>
                <c:pt idx="147">
                  <c:v>66000</c:v>
                </c:pt>
                <c:pt idx="148">
                  <c:v>65862</c:v>
                </c:pt>
                <c:pt idx="149">
                  <c:v>65500</c:v>
                </c:pt>
                <c:pt idx="150">
                  <c:v>65440</c:v>
                </c:pt>
                <c:pt idx="151">
                  <c:v>65320</c:v>
                </c:pt>
                <c:pt idx="152">
                  <c:v>65256</c:v>
                </c:pt>
                <c:pt idx="153">
                  <c:v>65006</c:v>
                </c:pt>
                <c:pt idx="154">
                  <c:v>65000</c:v>
                </c:pt>
                <c:pt idx="155">
                  <c:v>65000</c:v>
                </c:pt>
                <c:pt idx="156">
                  <c:v>65000</c:v>
                </c:pt>
                <c:pt idx="157">
                  <c:v>65000</c:v>
                </c:pt>
                <c:pt idx="158">
                  <c:v>65000</c:v>
                </c:pt>
                <c:pt idx="159">
                  <c:v>65000</c:v>
                </c:pt>
                <c:pt idx="160">
                  <c:v>65000</c:v>
                </c:pt>
                <c:pt idx="161">
                  <c:v>65000</c:v>
                </c:pt>
                <c:pt idx="162">
                  <c:v>65000</c:v>
                </c:pt>
                <c:pt idx="163">
                  <c:v>64922</c:v>
                </c:pt>
                <c:pt idx="164">
                  <c:v>64100</c:v>
                </c:pt>
                <c:pt idx="165">
                  <c:v>64100</c:v>
                </c:pt>
                <c:pt idx="166">
                  <c:v>64100</c:v>
                </c:pt>
                <c:pt idx="167">
                  <c:v>63998</c:v>
                </c:pt>
                <c:pt idx="168">
                  <c:v>63998</c:v>
                </c:pt>
                <c:pt idx="169">
                  <c:v>63644</c:v>
                </c:pt>
                <c:pt idx="170">
                  <c:v>63500</c:v>
                </c:pt>
                <c:pt idx="171">
                  <c:v>63483</c:v>
                </c:pt>
                <c:pt idx="172">
                  <c:v>63324</c:v>
                </c:pt>
                <c:pt idx="173">
                  <c:v>63267</c:v>
                </c:pt>
                <c:pt idx="174">
                  <c:v>63255</c:v>
                </c:pt>
                <c:pt idx="175">
                  <c:v>63160</c:v>
                </c:pt>
                <c:pt idx="176">
                  <c:v>63117</c:v>
                </c:pt>
                <c:pt idx="177">
                  <c:v>63113</c:v>
                </c:pt>
                <c:pt idx="178">
                  <c:v>63093</c:v>
                </c:pt>
                <c:pt idx="179">
                  <c:v>63089</c:v>
                </c:pt>
                <c:pt idx="180">
                  <c:v>62996</c:v>
                </c:pt>
                <c:pt idx="181">
                  <c:v>62959</c:v>
                </c:pt>
                <c:pt idx="182">
                  <c:v>62955</c:v>
                </c:pt>
                <c:pt idx="183">
                  <c:v>62869</c:v>
                </c:pt>
                <c:pt idx="184">
                  <c:v>62712</c:v>
                </c:pt>
                <c:pt idx="185">
                  <c:v>62660</c:v>
                </c:pt>
                <c:pt idx="186">
                  <c:v>62628</c:v>
                </c:pt>
                <c:pt idx="187">
                  <c:v>62628</c:v>
                </c:pt>
                <c:pt idx="188">
                  <c:v>62575</c:v>
                </c:pt>
                <c:pt idx="189">
                  <c:v>62561</c:v>
                </c:pt>
                <c:pt idx="190">
                  <c:v>62502</c:v>
                </c:pt>
                <c:pt idx="191">
                  <c:v>62500</c:v>
                </c:pt>
                <c:pt idx="192">
                  <c:v>62479</c:v>
                </c:pt>
                <c:pt idx="193">
                  <c:v>62453</c:v>
                </c:pt>
                <c:pt idx="194">
                  <c:v>62387</c:v>
                </c:pt>
                <c:pt idx="195">
                  <c:v>62103</c:v>
                </c:pt>
                <c:pt idx="196">
                  <c:v>62010</c:v>
                </c:pt>
                <c:pt idx="197">
                  <c:v>62000</c:v>
                </c:pt>
                <c:pt idx="198">
                  <c:v>62000</c:v>
                </c:pt>
                <c:pt idx="199">
                  <c:v>62000</c:v>
                </c:pt>
                <c:pt idx="200">
                  <c:v>61962</c:v>
                </c:pt>
                <c:pt idx="201">
                  <c:v>61874</c:v>
                </c:pt>
                <c:pt idx="202">
                  <c:v>61428</c:v>
                </c:pt>
                <c:pt idx="203">
                  <c:v>61397</c:v>
                </c:pt>
                <c:pt idx="204">
                  <c:v>61381</c:v>
                </c:pt>
                <c:pt idx="205">
                  <c:v>61355</c:v>
                </c:pt>
                <c:pt idx="206">
                  <c:v>61219</c:v>
                </c:pt>
                <c:pt idx="207">
                  <c:v>61112</c:v>
                </c:pt>
                <c:pt idx="208">
                  <c:v>61058</c:v>
                </c:pt>
                <c:pt idx="209">
                  <c:v>60960</c:v>
                </c:pt>
                <c:pt idx="210">
                  <c:v>60790</c:v>
                </c:pt>
                <c:pt idx="211">
                  <c:v>60778</c:v>
                </c:pt>
                <c:pt idx="212">
                  <c:v>60578</c:v>
                </c:pt>
                <c:pt idx="213">
                  <c:v>60342</c:v>
                </c:pt>
                <c:pt idx="214">
                  <c:v>60342</c:v>
                </c:pt>
                <c:pt idx="215">
                  <c:v>60277</c:v>
                </c:pt>
                <c:pt idx="216">
                  <c:v>60246</c:v>
                </c:pt>
                <c:pt idx="217">
                  <c:v>60200</c:v>
                </c:pt>
                <c:pt idx="218">
                  <c:v>60000</c:v>
                </c:pt>
                <c:pt idx="219">
                  <c:v>59978</c:v>
                </c:pt>
                <c:pt idx="220">
                  <c:v>59863</c:v>
                </c:pt>
                <c:pt idx="221">
                  <c:v>59828</c:v>
                </c:pt>
                <c:pt idx="222">
                  <c:v>59621</c:v>
                </c:pt>
                <c:pt idx="223">
                  <c:v>59095</c:v>
                </c:pt>
                <c:pt idx="224">
                  <c:v>58817</c:v>
                </c:pt>
                <c:pt idx="225">
                  <c:v>58679</c:v>
                </c:pt>
                <c:pt idx="226">
                  <c:v>58479</c:v>
                </c:pt>
                <c:pt idx="227">
                  <c:v>58455</c:v>
                </c:pt>
                <c:pt idx="228">
                  <c:v>58141</c:v>
                </c:pt>
                <c:pt idx="229">
                  <c:v>58007</c:v>
                </c:pt>
                <c:pt idx="230">
                  <c:v>58000</c:v>
                </c:pt>
                <c:pt idx="231">
                  <c:v>58000</c:v>
                </c:pt>
                <c:pt idx="232">
                  <c:v>57823</c:v>
                </c:pt>
                <c:pt idx="233">
                  <c:v>57735</c:v>
                </c:pt>
                <c:pt idx="234">
                  <c:v>57714</c:v>
                </c:pt>
                <c:pt idx="235">
                  <c:v>57698</c:v>
                </c:pt>
                <c:pt idx="236">
                  <c:v>57174</c:v>
                </c:pt>
                <c:pt idx="237">
                  <c:v>56818</c:v>
                </c:pt>
                <c:pt idx="238">
                  <c:v>56800</c:v>
                </c:pt>
                <c:pt idx="239">
                  <c:v>56548</c:v>
                </c:pt>
                <c:pt idx="240">
                  <c:v>56247</c:v>
                </c:pt>
                <c:pt idx="241">
                  <c:v>56000</c:v>
                </c:pt>
                <c:pt idx="242">
                  <c:v>56000</c:v>
                </c:pt>
                <c:pt idx="243">
                  <c:v>55759</c:v>
                </c:pt>
                <c:pt idx="244">
                  <c:v>55686</c:v>
                </c:pt>
                <c:pt idx="245">
                  <c:v>55359</c:v>
                </c:pt>
                <c:pt idx="246">
                  <c:v>55256</c:v>
                </c:pt>
                <c:pt idx="247">
                  <c:v>55205</c:v>
                </c:pt>
                <c:pt idx="248">
                  <c:v>55100</c:v>
                </c:pt>
                <c:pt idx="249">
                  <c:v>55000</c:v>
                </c:pt>
                <c:pt idx="250">
                  <c:v>55000</c:v>
                </c:pt>
                <c:pt idx="251">
                  <c:v>55000</c:v>
                </c:pt>
                <c:pt idx="252">
                  <c:v>55000</c:v>
                </c:pt>
                <c:pt idx="253">
                  <c:v>55000</c:v>
                </c:pt>
                <c:pt idx="254">
                  <c:v>55000</c:v>
                </c:pt>
                <c:pt idx="255">
                  <c:v>55000</c:v>
                </c:pt>
                <c:pt idx="256">
                  <c:v>54456</c:v>
                </c:pt>
                <c:pt idx="257">
                  <c:v>54453</c:v>
                </c:pt>
                <c:pt idx="258">
                  <c:v>54453</c:v>
                </c:pt>
                <c:pt idx="259">
                  <c:v>54386</c:v>
                </c:pt>
                <c:pt idx="260">
                  <c:v>54367</c:v>
                </c:pt>
                <c:pt idx="261">
                  <c:v>54331</c:v>
                </c:pt>
                <c:pt idx="262">
                  <c:v>54254</c:v>
                </c:pt>
                <c:pt idx="263">
                  <c:v>54233</c:v>
                </c:pt>
                <c:pt idx="264">
                  <c:v>54096</c:v>
                </c:pt>
                <c:pt idx="265">
                  <c:v>54000</c:v>
                </c:pt>
                <c:pt idx="266">
                  <c:v>53700</c:v>
                </c:pt>
                <c:pt idx="267">
                  <c:v>53700</c:v>
                </c:pt>
                <c:pt idx="268">
                  <c:v>53412</c:v>
                </c:pt>
                <c:pt idx="269">
                  <c:v>53400</c:v>
                </c:pt>
                <c:pt idx="270">
                  <c:v>53300</c:v>
                </c:pt>
                <c:pt idx="271">
                  <c:v>53300</c:v>
                </c:pt>
                <c:pt idx="272">
                  <c:v>53121</c:v>
                </c:pt>
                <c:pt idx="273">
                  <c:v>53001</c:v>
                </c:pt>
                <c:pt idx="274">
                  <c:v>53000</c:v>
                </c:pt>
                <c:pt idx="275">
                  <c:v>52959</c:v>
                </c:pt>
                <c:pt idx="276">
                  <c:v>52897</c:v>
                </c:pt>
                <c:pt idx="277">
                  <c:v>52733</c:v>
                </c:pt>
                <c:pt idx="278">
                  <c:v>52721</c:v>
                </c:pt>
                <c:pt idx="279">
                  <c:v>52535</c:v>
                </c:pt>
                <c:pt idx="280">
                  <c:v>52395</c:v>
                </c:pt>
                <c:pt idx="281">
                  <c:v>52328</c:v>
                </c:pt>
                <c:pt idx="282">
                  <c:v>52000</c:v>
                </c:pt>
                <c:pt idx="283">
                  <c:v>52000</c:v>
                </c:pt>
                <c:pt idx="284">
                  <c:v>52000</c:v>
                </c:pt>
                <c:pt idx="285">
                  <c:v>52000</c:v>
                </c:pt>
                <c:pt idx="286">
                  <c:v>52000</c:v>
                </c:pt>
                <c:pt idx="287">
                  <c:v>52000</c:v>
                </c:pt>
                <c:pt idx="288">
                  <c:v>52000</c:v>
                </c:pt>
                <c:pt idx="289">
                  <c:v>52000</c:v>
                </c:pt>
                <c:pt idx="290">
                  <c:v>52000</c:v>
                </c:pt>
                <c:pt idx="291">
                  <c:v>52000</c:v>
                </c:pt>
                <c:pt idx="292">
                  <c:v>52000</c:v>
                </c:pt>
                <c:pt idx="293">
                  <c:v>51426</c:v>
                </c:pt>
                <c:pt idx="294">
                  <c:v>51387</c:v>
                </c:pt>
                <c:pt idx="295">
                  <c:v>51261</c:v>
                </c:pt>
                <c:pt idx="296">
                  <c:v>51227</c:v>
                </c:pt>
                <c:pt idx="297">
                  <c:v>51179</c:v>
                </c:pt>
                <c:pt idx="298">
                  <c:v>51081</c:v>
                </c:pt>
                <c:pt idx="299">
                  <c:v>51003</c:v>
                </c:pt>
                <c:pt idx="300">
                  <c:v>51000</c:v>
                </c:pt>
                <c:pt idx="301">
                  <c:v>50928</c:v>
                </c:pt>
                <c:pt idx="302">
                  <c:v>50804</c:v>
                </c:pt>
                <c:pt idx="303">
                  <c:v>50560</c:v>
                </c:pt>
                <c:pt idx="304">
                  <c:v>50535</c:v>
                </c:pt>
                <c:pt idx="305">
                  <c:v>50239</c:v>
                </c:pt>
                <c:pt idx="306">
                  <c:v>50026</c:v>
                </c:pt>
                <c:pt idx="307">
                  <c:v>50000</c:v>
                </c:pt>
                <c:pt idx="308">
                  <c:v>50000</c:v>
                </c:pt>
                <c:pt idx="309">
                  <c:v>50000</c:v>
                </c:pt>
                <c:pt idx="310">
                  <c:v>50000</c:v>
                </c:pt>
                <c:pt idx="311">
                  <c:v>50000</c:v>
                </c:pt>
                <c:pt idx="312">
                  <c:v>49737</c:v>
                </c:pt>
                <c:pt idx="313">
                  <c:v>49562</c:v>
                </c:pt>
                <c:pt idx="314">
                  <c:v>49562</c:v>
                </c:pt>
                <c:pt idx="315">
                  <c:v>49480</c:v>
                </c:pt>
                <c:pt idx="316">
                  <c:v>49471</c:v>
                </c:pt>
                <c:pt idx="317">
                  <c:v>49348</c:v>
                </c:pt>
                <c:pt idx="318">
                  <c:v>49292</c:v>
                </c:pt>
                <c:pt idx="319">
                  <c:v>48760</c:v>
                </c:pt>
                <c:pt idx="320">
                  <c:v>48173</c:v>
                </c:pt>
                <c:pt idx="321">
                  <c:v>48100</c:v>
                </c:pt>
                <c:pt idx="322">
                  <c:v>48011</c:v>
                </c:pt>
                <c:pt idx="323">
                  <c:v>48000</c:v>
                </c:pt>
                <c:pt idx="324">
                  <c:v>48000</c:v>
                </c:pt>
                <c:pt idx="325">
                  <c:v>48000</c:v>
                </c:pt>
                <c:pt idx="326">
                  <c:v>48000</c:v>
                </c:pt>
                <c:pt idx="327">
                  <c:v>48000</c:v>
                </c:pt>
                <c:pt idx="328">
                  <c:v>48000</c:v>
                </c:pt>
                <c:pt idx="329">
                  <c:v>48000</c:v>
                </c:pt>
                <c:pt idx="330">
                  <c:v>47673</c:v>
                </c:pt>
                <c:pt idx="331">
                  <c:v>47436</c:v>
                </c:pt>
                <c:pt idx="332">
                  <c:v>47379</c:v>
                </c:pt>
                <c:pt idx="333">
                  <c:v>47308</c:v>
                </c:pt>
                <c:pt idx="334">
                  <c:v>47226</c:v>
                </c:pt>
                <c:pt idx="335">
                  <c:v>47085</c:v>
                </c:pt>
                <c:pt idx="336">
                  <c:v>46640</c:v>
                </c:pt>
                <c:pt idx="337">
                  <c:v>46587</c:v>
                </c:pt>
                <c:pt idx="338">
                  <c:v>46000</c:v>
                </c:pt>
                <c:pt idx="339">
                  <c:v>46000</c:v>
                </c:pt>
                <c:pt idx="340">
                  <c:v>46000</c:v>
                </c:pt>
                <c:pt idx="341">
                  <c:v>46000</c:v>
                </c:pt>
                <c:pt idx="342">
                  <c:v>46000</c:v>
                </c:pt>
                <c:pt idx="343">
                  <c:v>45777</c:v>
                </c:pt>
                <c:pt idx="344">
                  <c:v>45666</c:v>
                </c:pt>
                <c:pt idx="345">
                  <c:v>45662</c:v>
                </c:pt>
                <c:pt idx="346">
                  <c:v>45610</c:v>
                </c:pt>
                <c:pt idx="347">
                  <c:v>45573</c:v>
                </c:pt>
                <c:pt idx="348">
                  <c:v>45500</c:v>
                </c:pt>
                <c:pt idx="349">
                  <c:v>45500</c:v>
                </c:pt>
                <c:pt idx="350">
                  <c:v>45500</c:v>
                </c:pt>
                <c:pt idx="351">
                  <c:v>45500</c:v>
                </c:pt>
                <c:pt idx="352">
                  <c:v>45500</c:v>
                </c:pt>
                <c:pt idx="353">
                  <c:v>45500</c:v>
                </c:pt>
                <c:pt idx="354">
                  <c:v>45213</c:v>
                </c:pt>
                <c:pt idx="355">
                  <c:v>45000</c:v>
                </c:pt>
                <c:pt idx="356">
                  <c:v>45000</c:v>
                </c:pt>
                <c:pt idx="357">
                  <c:v>45000</c:v>
                </c:pt>
                <c:pt idx="358">
                  <c:v>45000</c:v>
                </c:pt>
                <c:pt idx="359">
                  <c:v>45000</c:v>
                </c:pt>
                <c:pt idx="360">
                  <c:v>45000</c:v>
                </c:pt>
                <c:pt idx="361">
                  <c:v>45000</c:v>
                </c:pt>
                <c:pt idx="362">
                  <c:v>45000</c:v>
                </c:pt>
                <c:pt idx="363">
                  <c:v>45000</c:v>
                </c:pt>
                <c:pt idx="364">
                  <c:v>45000</c:v>
                </c:pt>
                <c:pt idx="365">
                  <c:v>45000</c:v>
                </c:pt>
                <c:pt idx="366">
                  <c:v>45000</c:v>
                </c:pt>
                <c:pt idx="367">
                  <c:v>45000</c:v>
                </c:pt>
                <c:pt idx="368">
                  <c:v>44955</c:v>
                </c:pt>
                <c:pt idx="369">
                  <c:v>44864</c:v>
                </c:pt>
                <c:pt idx="370">
                  <c:v>44802</c:v>
                </c:pt>
                <c:pt idx="371">
                  <c:v>44233</c:v>
                </c:pt>
                <c:pt idx="372">
                  <c:v>44172</c:v>
                </c:pt>
                <c:pt idx="373">
                  <c:v>44132</c:v>
                </c:pt>
                <c:pt idx="374">
                  <c:v>44000</c:v>
                </c:pt>
                <c:pt idx="375">
                  <c:v>44000</c:v>
                </c:pt>
                <c:pt idx="376">
                  <c:v>43605</c:v>
                </c:pt>
                <c:pt idx="377">
                  <c:v>43500</c:v>
                </c:pt>
                <c:pt idx="378">
                  <c:v>43500</c:v>
                </c:pt>
                <c:pt idx="379">
                  <c:v>43285</c:v>
                </c:pt>
                <c:pt idx="380">
                  <c:v>43063</c:v>
                </c:pt>
                <c:pt idx="381">
                  <c:v>43012</c:v>
                </c:pt>
                <c:pt idx="382">
                  <c:v>43000</c:v>
                </c:pt>
                <c:pt idx="383">
                  <c:v>43000</c:v>
                </c:pt>
                <c:pt idx="384">
                  <c:v>43000</c:v>
                </c:pt>
                <c:pt idx="385">
                  <c:v>43000</c:v>
                </c:pt>
                <c:pt idx="386">
                  <c:v>43000</c:v>
                </c:pt>
                <c:pt idx="387">
                  <c:v>43000</c:v>
                </c:pt>
                <c:pt idx="388">
                  <c:v>43000</c:v>
                </c:pt>
                <c:pt idx="389">
                  <c:v>43000</c:v>
                </c:pt>
                <c:pt idx="390">
                  <c:v>43000</c:v>
                </c:pt>
                <c:pt idx="391">
                  <c:v>43000</c:v>
                </c:pt>
                <c:pt idx="392">
                  <c:v>43000</c:v>
                </c:pt>
                <c:pt idx="393">
                  <c:v>43000</c:v>
                </c:pt>
                <c:pt idx="394">
                  <c:v>43000</c:v>
                </c:pt>
                <c:pt idx="395">
                  <c:v>42907</c:v>
                </c:pt>
                <c:pt idx="396">
                  <c:v>42877</c:v>
                </c:pt>
                <c:pt idx="397">
                  <c:v>42738</c:v>
                </c:pt>
                <c:pt idx="398">
                  <c:v>42732</c:v>
                </c:pt>
                <c:pt idx="399">
                  <c:v>42658</c:v>
                </c:pt>
                <c:pt idx="400">
                  <c:v>42373</c:v>
                </c:pt>
                <c:pt idx="401">
                  <c:v>42299</c:v>
                </c:pt>
                <c:pt idx="402">
                  <c:v>42187</c:v>
                </c:pt>
                <c:pt idx="403">
                  <c:v>42132</c:v>
                </c:pt>
                <c:pt idx="404">
                  <c:v>42114</c:v>
                </c:pt>
                <c:pt idx="405">
                  <c:v>42100</c:v>
                </c:pt>
                <c:pt idx="406">
                  <c:v>42032</c:v>
                </c:pt>
                <c:pt idx="407">
                  <c:v>42000</c:v>
                </c:pt>
                <c:pt idx="408">
                  <c:v>42000</c:v>
                </c:pt>
                <c:pt idx="409">
                  <c:v>41958</c:v>
                </c:pt>
                <c:pt idx="410">
                  <c:v>41876</c:v>
                </c:pt>
                <c:pt idx="411">
                  <c:v>41700</c:v>
                </c:pt>
                <c:pt idx="412">
                  <c:v>41459</c:v>
                </c:pt>
                <c:pt idx="413">
                  <c:v>41424</c:v>
                </c:pt>
                <c:pt idx="414">
                  <c:v>41300</c:v>
                </c:pt>
                <c:pt idx="415">
                  <c:v>41242</c:v>
                </c:pt>
                <c:pt idx="416">
                  <c:v>41212</c:v>
                </c:pt>
                <c:pt idx="417">
                  <c:v>41123</c:v>
                </c:pt>
                <c:pt idx="418">
                  <c:v>41000</c:v>
                </c:pt>
                <c:pt idx="419">
                  <c:v>41000</c:v>
                </c:pt>
                <c:pt idx="420">
                  <c:v>41000</c:v>
                </c:pt>
                <c:pt idx="421">
                  <c:v>41000</c:v>
                </c:pt>
                <c:pt idx="422">
                  <c:v>41000</c:v>
                </c:pt>
                <c:pt idx="423">
                  <c:v>41000</c:v>
                </c:pt>
                <c:pt idx="424">
                  <c:v>40895</c:v>
                </c:pt>
                <c:pt idx="425">
                  <c:v>40841</c:v>
                </c:pt>
                <c:pt idx="426">
                  <c:v>40750</c:v>
                </c:pt>
                <c:pt idx="427">
                  <c:v>40582</c:v>
                </c:pt>
                <c:pt idx="428">
                  <c:v>40510</c:v>
                </c:pt>
                <c:pt idx="429">
                  <c:v>40499</c:v>
                </c:pt>
                <c:pt idx="430">
                  <c:v>40440</c:v>
                </c:pt>
                <c:pt idx="431">
                  <c:v>40340</c:v>
                </c:pt>
                <c:pt idx="432">
                  <c:v>40322</c:v>
                </c:pt>
                <c:pt idx="433">
                  <c:v>40285</c:v>
                </c:pt>
                <c:pt idx="434">
                  <c:v>40275</c:v>
                </c:pt>
                <c:pt idx="435">
                  <c:v>40267</c:v>
                </c:pt>
                <c:pt idx="436">
                  <c:v>40248</c:v>
                </c:pt>
                <c:pt idx="437">
                  <c:v>40186</c:v>
                </c:pt>
                <c:pt idx="438">
                  <c:v>40123</c:v>
                </c:pt>
                <c:pt idx="439">
                  <c:v>40007</c:v>
                </c:pt>
                <c:pt idx="440">
                  <c:v>40000</c:v>
                </c:pt>
                <c:pt idx="441">
                  <c:v>39982</c:v>
                </c:pt>
                <c:pt idx="442">
                  <c:v>39800</c:v>
                </c:pt>
                <c:pt idx="443">
                  <c:v>39760</c:v>
                </c:pt>
                <c:pt idx="444">
                  <c:v>39747</c:v>
                </c:pt>
                <c:pt idx="445">
                  <c:v>39706</c:v>
                </c:pt>
                <c:pt idx="446">
                  <c:v>39700</c:v>
                </c:pt>
                <c:pt idx="447">
                  <c:v>39700</c:v>
                </c:pt>
                <c:pt idx="448">
                  <c:v>39586</c:v>
                </c:pt>
                <c:pt idx="449">
                  <c:v>39485</c:v>
                </c:pt>
                <c:pt idx="450">
                  <c:v>39415</c:v>
                </c:pt>
                <c:pt idx="451">
                  <c:v>39400</c:v>
                </c:pt>
                <c:pt idx="452">
                  <c:v>39375</c:v>
                </c:pt>
                <c:pt idx="453">
                  <c:v>39311</c:v>
                </c:pt>
                <c:pt idx="454">
                  <c:v>39291</c:v>
                </c:pt>
                <c:pt idx="455">
                  <c:v>39224</c:v>
                </c:pt>
                <c:pt idx="456">
                  <c:v>39216</c:v>
                </c:pt>
                <c:pt idx="457">
                  <c:v>39100</c:v>
                </c:pt>
                <c:pt idx="458">
                  <c:v>39100</c:v>
                </c:pt>
                <c:pt idx="459">
                  <c:v>39100</c:v>
                </c:pt>
                <c:pt idx="460">
                  <c:v>39100</c:v>
                </c:pt>
                <c:pt idx="461">
                  <c:v>39100</c:v>
                </c:pt>
                <c:pt idx="462">
                  <c:v>39100</c:v>
                </c:pt>
                <c:pt idx="463">
                  <c:v>39081</c:v>
                </c:pt>
                <c:pt idx="464">
                  <c:v>38971</c:v>
                </c:pt>
                <c:pt idx="465">
                  <c:v>38962</c:v>
                </c:pt>
                <c:pt idx="466">
                  <c:v>38926</c:v>
                </c:pt>
                <c:pt idx="467">
                  <c:v>38891</c:v>
                </c:pt>
                <c:pt idx="468">
                  <c:v>38850</c:v>
                </c:pt>
                <c:pt idx="469">
                  <c:v>38833</c:v>
                </c:pt>
                <c:pt idx="470">
                  <c:v>38687</c:v>
                </c:pt>
                <c:pt idx="471">
                  <c:v>38646</c:v>
                </c:pt>
                <c:pt idx="472">
                  <c:v>38588</c:v>
                </c:pt>
                <c:pt idx="473">
                  <c:v>38524</c:v>
                </c:pt>
                <c:pt idx="474">
                  <c:v>38500</c:v>
                </c:pt>
                <c:pt idx="475">
                  <c:v>38318</c:v>
                </c:pt>
                <c:pt idx="476">
                  <c:v>38294</c:v>
                </c:pt>
                <c:pt idx="477">
                  <c:v>38289</c:v>
                </c:pt>
                <c:pt idx="478">
                  <c:v>38273</c:v>
                </c:pt>
                <c:pt idx="479">
                  <c:v>38229</c:v>
                </c:pt>
                <c:pt idx="480">
                  <c:v>38100</c:v>
                </c:pt>
                <c:pt idx="481">
                  <c:v>38100</c:v>
                </c:pt>
                <c:pt idx="482">
                  <c:v>38100</c:v>
                </c:pt>
                <c:pt idx="483">
                  <c:v>38100</c:v>
                </c:pt>
                <c:pt idx="484">
                  <c:v>38100</c:v>
                </c:pt>
                <c:pt idx="485">
                  <c:v>38074</c:v>
                </c:pt>
                <c:pt idx="486">
                  <c:v>38000</c:v>
                </c:pt>
                <c:pt idx="487">
                  <c:v>37927</c:v>
                </c:pt>
                <c:pt idx="488">
                  <c:v>37836</c:v>
                </c:pt>
                <c:pt idx="489">
                  <c:v>37603</c:v>
                </c:pt>
                <c:pt idx="490">
                  <c:v>37337</c:v>
                </c:pt>
                <c:pt idx="491">
                  <c:v>37326</c:v>
                </c:pt>
                <c:pt idx="492">
                  <c:v>37315</c:v>
                </c:pt>
                <c:pt idx="493">
                  <c:v>37307</c:v>
                </c:pt>
                <c:pt idx="494">
                  <c:v>37306</c:v>
                </c:pt>
                <c:pt idx="495">
                  <c:v>37091</c:v>
                </c:pt>
                <c:pt idx="496">
                  <c:v>37034</c:v>
                </c:pt>
                <c:pt idx="497">
                  <c:v>37000</c:v>
                </c:pt>
                <c:pt idx="498">
                  <c:v>37000</c:v>
                </c:pt>
                <c:pt idx="499">
                  <c:v>37000</c:v>
                </c:pt>
                <c:pt idx="500">
                  <c:v>36893</c:v>
                </c:pt>
                <c:pt idx="501">
                  <c:v>36750</c:v>
                </c:pt>
                <c:pt idx="502">
                  <c:v>36742</c:v>
                </c:pt>
                <c:pt idx="503">
                  <c:v>36540</c:v>
                </c:pt>
                <c:pt idx="504">
                  <c:v>36502</c:v>
                </c:pt>
                <c:pt idx="505">
                  <c:v>36472</c:v>
                </c:pt>
                <c:pt idx="506">
                  <c:v>36380</c:v>
                </c:pt>
                <c:pt idx="507">
                  <c:v>36254</c:v>
                </c:pt>
                <c:pt idx="508">
                  <c:v>36200</c:v>
                </c:pt>
                <c:pt idx="509">
                  <c:v>36194</c:v>
                </c:pt>
                <c:pt idx="510">
                  <c:v>36127</c:v>
                </c:pt>
                <c:pt idx="511">
                  <c:v>36000</c:v>
                </c:pt>
                <c:pt idx="512">
                  <c:v>36000</c:v>
                </c:pt>
                <c:pt idx="513">
                  <c:v>35950</c:v>
                </c:pt>
                <c:pt idx="514">
                  <c:v>35927</c:v>
                </c:pt>
                <c:pt idx="515">
                  <c:v>35854</c:v>
                </c:pt>
                <c:pt idx="516">
                  <c:v>35827</c:v>
                </c:pt>
                <c:pt idx="517">
                  <c:v>35748</c:v>
                </c:pt>
                <c:pt idx="518">
                  <c:v>35713</c:v>
                </c:pt>
                <c:pt idx="519">
                  <c:v>35500</c:v>
                </c:pt>
                <c:pt idx="520">
                  <c:v>35500</c:v>
                </c:pt>
                <c:pt idx="521">
                  <c:v>35500</c:v>
                </c:pt>
                <c:pt idx="522">
                  <c:v>35500</c:v>
                </c:pt>
                <c:pt idx="523">
                  <c:v>35500</c:v>
                </c:pt>
                <c:pt idx="524">
                  <c:v>35500</c:v>
                </c:pt>
                <c:pt idx="525">
                  <c:v>35500</c:v>
                </c:pt>
                <c:pt idx="526">
                  <c:v>35370</c:v>
                </c:pt>
                <c:pt idx="527">
                  <c:v>35288</c:v>
                </c:pt>
                <c:pt idx="528">
                  <c:v>35267</c:v>
                </c:pt>
                <c:pt idx="529">
                  <c:v>35258</c:v>
                </c:pt>
                <c:pt idx="530">
                  <c:v>35238</c:v>
                </c:pt>
                <c:pt idx="531">
                  <c:v>35221</c:v>
                </c:pt>
                <c:pt idx="532">
                  <c:v>35130</c:v>
                </c:pt>
                <c:pt idx="533">
                  <c:v>35000</c:v>
                </c:pt>
                <c:pt idx="534">
                  <c:v>35000</c:v>
                </c:pt>
                <c:pt idx="535">
                  <c:v>35000</c:v>
                </c:pt>
                <c:pt idx="536">
                  <c:v>34976</c:v>
                </c:pt>
                <c:pt idx="537">
                  <c:v>34959</c:v>
                </c:pt>
                <c:pt idx="538">
                  <c:v>34872</c:v>
                </c:pt>
                <c:pt idx="539">
                  <c:v>34857</c:v>
                </c:pt>
                <c:pt idx="540">
                  <c:v>34850</c:v>
                </c:pt>
                <c:pt idx="541">
                  <c:v>34812</c:v>
                </c:pt>
                <c:pt idx="542">
                  <c:v>34771</c:v>
                </c:pt>
                <c:pt idx="543">
                  <c:v>34763</c:v>
                </c:pt>
                <c:pt idx="544">
                  <c:v>34520</c:v>
                </c:pt>
                <c:pt idx="545">
                  <c:v>34107</c:v>
                </c:pt>
                <c:pt idx="546">
                  <c:v>34050</c:v>
                </c:pt>
                <c:pt idx="547">
                  <c:v>34000</c:v>
                </c:pt>
                <c:pt idx="548">
                  <c:v>33842</c:v>
                </c:pt>
                <c:pt idx="549">
                  <c:v>33759</c:v>
                </c:pt>
                <c:pt idx="550">
                  <c:v>33681</c:v>
                </c:pt>
                <c:pt idx="551">
                  <c:v>33679</c:v>
                </c:pt>
                <c:pt idx="552">
                  <c:v>33500</c:v>
                </c:pt>
                <c:pt idx="553">
                  <c:v>33500</c:v>
                </c:pt>
                <c:pt idx="554">
                  <c:v>33500</c:v>
                </c:pt>
                <c:pt idx="555">
                  <c:v>33500</c:v>
                </c:pt>
                <c:pt idx="556">
                  <c:v>33500</c:v>
                </c:pt>
                <c:pt idx="557">
                  <c:v>33500</c:v>
                </c:pt>
                <c:pt idx="558">
                  <c:v>33431</c:v>
                </c:pt>
                <c:pt idx="559">
                  <c:v>33425</c:v>
                </c:pt>
                <c:pt idx="560">
                  <c:v>33288</c:v>
                </c:pt>
                <c:pt idx="561">
                  <c:v>33288</c:v>
                </c:pt>
                <c:pt idx="562">
                  <c:v>33288</c:v>
                </c:pt>
                <c:pt idx="563">
                  <c:v>33266</c:v>
                </c:pt>
                <c:pt idx="564">
                  <c:v>33000</c:v>
                </c:pt>
                <c:pt idx="565">
                  <c:v>33000</c:v>
                </c:pt>
                <c:pt idx="566">
                  <c:v>33000</c:v>
                </c:pt>
                <c:pt idx="567">
                  <c:v>32790</c:v>
                </c:pt>
                <c:pt idx="568">
                  <c:v>32733</c:v>
                </c:pt>
                <c:pt idx="569">
                  <c:v>32700</c:v>
                </c:pt>
                <c:pt idx="570">
                  <c:v>32664</c:v>
                </c:pt>
                <c:pt idx="571">
                  <c:v>32569</c:v>
                </c:pt>
                <c:pt idx="572">
                  <c:v>32500</c:v>
                </c:pt>
                <c:pt idx="573">
                  <c:v>32483</c:v>
                </c:pt>
                <c:pt idx="574">
                  <c:v>32277</c:v>
                </c:pt>
                <c:pt idx="575">
                  <c:v>32257</c:v>
                </c:pt>
                <c:pt idx="576">
                  <c:v>32239</c:v>
                </c:pt>
                <c:pt idx="577">
                  <c:v>32218</c:v>
                </c:pt>
                <c:pt idx="578">
                  <c:v>32127</c:v>
                </c:pt>
                <c:pt idx="579">
                  <c:v>32093</c:v>
                </c:pt>
                <c:pt idx="580">
                  <c:v>32028</c:v>
                </c:pt>
                <c:pt idx="581">
                  <c:v>32000</c:v>
                </c:pt>
                <c:pt idx="582">
                  <c:v>32000</c:v>
                </c:pt>
                <c:pt idx="583">
                  <c:v>31900</c:v>
                </c:pt>
                <c:pt idx="584">
                  <c:v>31823</c:v>
                </c:pt>
                <c:pt idx="585">
                  <c:v>31818</c:v>
                </c:pt>
                <c:pt idx="586">
                  <c:v>31800</c:v>
                </c:pt>
                <c:pt idx="587">
                  <c:v>31800</c:v>
                </c:pt>
                <c:pt idx="588">
                  <c:v>31800</c:v>
                </c:pt>
                <c:pt idx="589">
                  <c:v>31800</c:v>
                </c:pt>
                <c:pt idx="590">
                  <c:v>31800</c:v>
                </c:pt>
                <c:pt idx="591">
                  <c:v>31800</c:v>
                </c:pt>
                <c:pt idx="592">
                  <c:v>31800</c:v>
                </c:pt>
                <c:pt idx="593">
                  <c:v>31700</c:v>
                </c:pt>
                <c:pt idx="594">
                  <c:v>31593</c:v>
                </c:pt>
                <c:pt idx="595">
                  <c:v>31513</c:v>
                </c:pt>
                <c:pt idx="596">
                  <c:v>31420</c:v>
                </c:pt>
                <c:pt idx="597">
                  <c:v>31278</c:v>
                </c:pt>
                <c:pt idx="598">
                  <c:v>31156</c:v>
                </c:pt>
                <c:pt idx="599">
                  <c:v>31081</c:v>
                </c:pt>
                <c:pt idx="600">
                  <c:v>31024</c:v>
                </c:pt>
                <c:pt idx="601">
                  <c:v>31000</c:v>
                </c:pt>
                <c:pt idx="602">
                  <c:v>30957</c:v>
                </c:pt>
                <c:pt idx="603">
                  <c:v>30867</c:v>
                </c:pt>
                <c:pt idx="604">
                  <c:v>30791</c:v>
                </c:pt>
                <c:pt idx="605">
                  <c:v>30667</c:v>
                </c:pt>
                <c:pt idx="606">
                  <c:v>30620</c:v>
                </c:pt>
                <c:pt idx="607">
                  <c:v>30600</c:v>
                </c:pt>
                <c:pt idx="608">
                  <c:v>30600</c:v>
                </c:pt>
                <c:pt idx="609">
                  <c:v>30600</c:v>
                </c:pt>
                <c:pt idx="610">
                  <c:v>30600</c:v>
                </c:pt>
                <c:pt idx="611">
                  <c:v>30600</c:v>
                </c:pt>
                <c:pt idx="612">
                  <c:v>30600</c:v>
                </c:pt>
                <c:pt idx="613">
                  <c:v>30597</c:v>
                </c:pt>
                <c:pt idx="614">
                  <c:v>30500</c:v>
                </c:pt>
                <c:pt idx="615">
                  <c:v>30454</c:v>
                </c:pt>
                <c:pt idx="616">
                  <c:v>30325</c:v>
                </c:pt>
                <c:pt idx="617">
                  <c:v>30287</c:v>
                </c:pt>
                <c:pt idx="618">
                  <c:v>30223</c:v>
                </c:pt>
                <c:pt idx="619">
                  <c:v>30176</c:v>
                </c:pt>
                <c:pt idx="620">
                  <c:v>30157</c:v>
                </c:pt>
                <c:pt idx="621">
                  <c:v>30043</c:v>
                </c:pt>
                <c:pt idx="622">
                  <c:v>30000</c:v>
                </c:pt>
                <c:pt idx="623">
                  <c:v>30000</c:v>
                </c:pt>
                <c:pt idx="624">
                  <c:v>29968</c:v>
                </c:pt>
                <c:pt idx="625">
                  <c:v>29886</c:v>
                </c:pt>
                <c:pt idx="626">
                  <c:v>29800</c:v>
                </c:pt>
                <c:pt idx="627">
                  <c:v>29800</c:v>
                </c:pt>
                <c:pt idx="628">
                  <c:v>29800</c:v>
                </c:pt>
                <c:pt idx="629">
                  <c:v>29800</c:v>
                </c:pt>
                <c:pt idx="630">
                  <c:v>29800</c:v>
                </c:pt>
                <c:pt idx="631">
                  <c:v>29800</c:v>
                </c:pt>
                <c:pt idx="632">
                  <c:v>29703</c:v>
                </c:pt>
                <c:pt idx="633">
                  <c:v>29039</c:v>
                </c:pt>
                <c:pt idx="634">
                  <c:v>28598</c:v>
                </c:pt>
                <c:pt idx="635">
                  <c:v>28300</c:v>
                </c:pt>
                <c:pt idx="636">
                  <c:v>28300</c:v>
                </c:pt>
                <c:pt idx="637">
                  <c:v>28125</c:v>
                </c:pt>
                <c:pt idx="638">
                  <c:v>28042</c:v>
                </c:pt>
                <c:pt idx="639">
                  <c:v>28000</c:v>
                </c:pt>
                <c:pt idx="640">
                  <c:v>28000</c:v>
                </c:pt>
                <c:pt idx="641">
                  <c:v>28000</c:v>
                </c:pt>
                <c:pt idx="642">
                  <c:v>28000</c:v>
                </c:pt>
                <c:pt idx="643">
                  <c:v>28000</c:v>
                </c:pt>
                <c:pt idx="644">
                  <c:v>28000</c:v>
                </c:pt>
                <c:pt idx="645">
                  <c:v>27967</c:v>
                </c:pt>
                <c:pt idx="646">
                  <c:v>27833</c:v>
                </c:pt>
                <c:pt idx="647">
                  <c:v>27793</c:v>
                </c:pt>
                <c:pt idx="648">
                  <c:v>27217</c:v>
                </c:pt>
                <c:pt idx="649">
                  <c:v>27199</c:v>
                </c:pt>
                <c:pt idx="650">
                  <c:v>27152</c:v>
                </c:pt>
                <c:pt idx="651">
                  <c:v>27100</c:v>
                </c:pt>
                <c:pt idx="652">
                  <c:v>27000</c:v>
                </c:pt>
                <c:pt idx="653">
                  <c:v>26851</c:v>
                </c:pt>
                <c:pt idx="654">
                  <c:v>26844</c:v>
                </c:pt>
                <c:pt idx="655">
                  <c:v>26643</c:v>
                </c:pt>
                <c:pt idx="656">
                  <c:v>26533</c:v>
                </c:pt>
                <c:pt idx="657">
                  <c:v>26500</c:v>
                </c:pt>
                <c:pt idx="658">
                  <c:v>26482</c:v>
                </c:pt>
                <c:pt idx="659">
                  <c:v>26085</c:v>
                </c:pt>
                <c:pt idx="660">
                  <c:v>26000</c:v>
                </c:pt>
                <c:pt idx="661">
                  <c:v>26000</c:v>
                </c:pt>
                <c:pt idx="662">
                  <c:v>25923</c:v>
                </c:pt>
                <c:pt idx="663">
                  <c:v>25900</c:v>
                </c:pt>
                <c:pt idx="664">
                  <c:v>25811</c:v>
                </c:pt>
                <c:pt idx="665">
                  <c:v>25466</c:v>
                </c:pt>
                <c:pt idx="666">
                  <c:v>25438</c:v>
                </c:pt>
                <c:pt idx="667">
                  <c:v>25300</c:v>
                </c:pt>
                <c:pt idx="668">
                  <c:v>25186</c:v>
                </c:pt>
                <c:pt idx="669">
                  <c:v>25176</c:v>
                </c:pt>
                <c:pt idx="670">
                  <c:v>25050</c:v>
                </c:pt>
                <c:pt idx="671">
                  <c:v>25000</c:v>
                </c:pt>
                <c:pt idx="672">
                  <c:v>25000</c:v>
                </c:pt>
                <c:pt idx="673">
                  <c:v>25000</c:v>
                </c:pt>
                <c:pt idx="674">
                  <c:v>25000</c:v>
                </c:pt>
                <c:pt idx="675">
                  <c:v>25000</c:v>
                </c:pt>
                <c:pt idx="676">
                  <c:v>25000</c:v>
                </c:pt>
                <c:pt idx="677">
                  <c:v>25000</c:v>
                </c:pt>
                <c:pt idx="678">
                  <c:v>25000</c:v>
                </c:pt>
                <c:pt idx="679">
                  <c:v>24637</c:v>
                </c:pt>
                <c:pt idx="680">
                  <c:v>24129</c:v>
                </c:pt>
                <c:pt idx="681">
                  <c:v>24059</c:v>
                </c:pt>
                <c:pt idx="682">
                  <c:v>24000</c:v>
                </c:pt>
                <c:pt idx="683">
                  <c:v>24000</c:v>
                </c:pt>
                <c:pt idx="684">
                  <c:v>24000</c:v>
                </c:pt>
                <c:pt idx="685">
                  <c:v>23980</c:v>
                </c:pt>
                <c:pt idx="686">
                  <c:v>23871</c:v>
                </c:pt>
                <c:pt idx="687">
                  <c:v>23800</c:v>
                </c:pt>
                <c:pt idx="688">
                  <c:v>23409</c:v>
                </c:pt>
                <c:pt idx="689">
                  <c:v>23357</c:v>
                </c:pt>
                <c:pt idx="690">
                  <c:v>23182</c:v>
                </c:pt>
                <c:pt idx="691">
                  <c:v>23127</c:v>
                </c:pt>
                <c:pt idx="692">
                  <c:v>23006</c:v>
                </c:pt>
                <c:pt idx="693">
                  <c:v>23000</c:v>
                </c:pt>
                <c:pt idx="694">
                  <c:v>23000</c:v>
                </c:pt>
                <c:pt idx="695">
                  <c:v>23000</c:v>
                </c:pt>
                <c:pt idx="696">
                  <c:v>22700</c:v>
                </c:pt>
                <c:pt idx="697">
                  <c:v>22651</c:v>
                </c:pt>
                <c:pt idx="698">
                  <c:v>22500</c:v>
                </c:pt>
                <c:pt idx="699">
                  <c:v>22021</c:v>
                </c:pt>
                <c:pt idx="700">
                  <c:v>22000</c:v>
                </c:pt>
                <c:pt idx="701">
                  <c:v>22000</c:v>
                </c:pt>
                <c:pt idx="702">
                  <c:v>21990</c:v>
                </c:pt>
                <c:pt idx="703">
                  <c:v>21262</c:v>
                </c:pt>
                <c:pt idx="704">
                  <c:v>21239</c:v>
                </c:pt>
                <c:pt idx="705">
                  <c:v>21000</c:v>
                </c:pt>
                <c:pt idx="706">
                  <c:v>21000</c:v>
                </c:pt>
                <c:pt idx="707">
                  <c:v>20654</c:v>
                </c:pt>
                <c:pt idx="708">
                  <c:v>20500</c:v>
                </c:pt>
                <c:pt idx="709">
                  <c:v>20200</c:v>
                </c:pt>
                <c:pt idx="710">
                  <c:v>20055</c:v>
                </c:pt>
                <c:pt idx="711">
                  <c:v>20025</c:v>
                </c:pt>
                <c:pt idx="712">
                  <c:v>20000</c:v>
                </c:pt>
                <c:pt idx="713">
                  <c:v>20000</c:v>
                </c:pt>
                <c:pt idx="714">
                  <c:v>20000</c:v>
                </c:pt>
                <c:pt idx="715">
                  <c:v>20000</c:v>
                </c:pt>
                <c:pt idx="716">
                  <c:v>20000</c:v>
                </c:pt>
                <c:pt idx="717">
                  <c:v>20000</c:v>
                </c:pt>
                <c:pt idx="718">
                  <c:v>19915</c:v>
                </c:pt>
                <c:pt idx="719">
                  <c:v>19900</c:v>
                </c:pt>
                <c:pt idx="720">
                  <c:v>19800</c:v>
                </c:pt>
                <c:pt idx="721">
                  <c:v>19790</c:v>
                </c:pt>
                <c:pt idx="722">
                  <c:v>19000</c:v>
                </c:pt>
                <c:pt idx="723">
                  <c:v>19000</c:v>
                </c:pt>
                <c:pt idx="724">
                  <c:v>19000</c:v>
                </c:pt>
                <c:pt idx="725">
                  <c:v>19000</c:v>
                </c:pt>
                <c:pt idx="726">
                  <c:v>18715</c:v>
                </c:pt>
                <c:pt idx="727">
                  <c:v>18346</c:v>
                </c:pt>
                <c:pt idx="728">
                  <c:v>18306</c:v>
                </c:pt>
                <c:pt idx="729">
                  <c:v>18306</c:v>
                </c:pt>
                <c:pt idx="730">
                  <c:v>18163</c:v>
                </c:pt>
                <c:pt idx="731">
                  <c:v>18141</c:v>
                </c:pt>
                <c:pt idx="732">
                  <c:v>18000</c:v>
                </c:pt>
                <c:pt idx="733">
                  <c:v>17875</c:v>
                </c:pt>
                <c:pt idx="734">
                  <c:v>17829</c:v>
                </c:pt>
                <c:pt idx="735">
                  <c:v>17788</c:v>
                </c:pt>
                <c:pt idx="736">
                  <c:v>17736</c:v>
                </c:pt>
                <c:pt idx="737">
                  <c:v>17400</c:v>
                </c:pt>
                <c:pt idx="738">
                  <c:v>17396</c:v>
                </c:pt>
                <c:pt idx="739">
                  <c:v>17268</c:v>
                </c:pt>
                <c:pt idx="740">
                  <c:v>17000</c:v>
                </c:pt>
                <c:pt idx="741">
                  <c:v>17000</c:v>
                </c:pt>
                <c:pt idx="742">
                  <c:v>17000</c:v>
                </c:pt>
                <c:pt idx="743">
                  <c:v>16518</c:v>
                </c:pt>
                <c:pt idx="744">
                  <c:v>16500</c:v>
                </c:pt>
                <c:pt idx="745">
                  <c:v>16418</c:v>
                </c:pt>
                <c:pt idx="746">
                  <c:v>16027</c:v>
                </c:pt>
                <c:pt idx="747">
                  <c:v>16000</c:v>
                </c:pt>
                <c:pt idx="748">
                  <c:v>16000</c:v>
                </c:pt>
                <c:pt idx="749">
                  <c:v>16000</c:v>
                </c:pt>
                <c:pt idx="750">
                  <c:v>16000</c:v>
                </c:pt>
                <c:pt idx="751">
                  <c:v>15872</c:v>
                </c:pt>
                <c:pt idx="752">
                  <c:v>15343</c:v>
                </c:pt>
                <c:pt idx="753">
                  <c:v>15150</c:v>
                </c:pt>
                <c:pt idx="754">
                  <c:v>15000</c:v>
                </c:pt>
                <c:pt idx="755">
                  <c:v>15000</c:v>
                </c:pt>
                <c:pt idx="756">
                  <c:v>15000</c:v>
                </c:pt>
                <c:pt idx="757">
                  <c:v>15000</c:v>
                </c:pt>
                <c:pt idx="758">
                  <c:v>14903</c:v>
                </c:pt>
                <c:pt idx="759">
                  <c:v>14200</c:v>
                </c:pt>
                <c:pt idx="760">
                  <c:v>14174</c:v>
                </c:pt>
                <c:pt idx="761">
                  <c:v>14000</c:v>
                </c:pt>
                <c:pt idx="762">
                  <c:v>14000</c:v>
                </c:pt>
                <c:pt idx="763">
                  <c:v>13800</c:v>
                </c:pt>
                <c:pt idx="764">
                  <c:v>13792</c:v>
                </c:pt>
                <c:pt idx="765">
                  <c:v>13765</c:v>
                </c:pt>
                <c:pt idx="766">
                  <c:v>13554</c:v>
                </c:pt>
                <c:pt idx="767">
                  <c:v>13537</c:v>
                </c:pt>
                <c:pt idx="768">
                  <c:v>13470</c:v>
                </c:pt>
                <c:pt idx="769">
                  <c:v>13452</c:v>
                </c:pt>
                <c:pt idx="770">
                  <c:v>13433</c:v>
                </c:pt>
                <c:pt idx="771">
                  <c:v>13400</c:v>
                </c:pt>
                <c:pt idx="772">
                  <c:v>13300</c:v>
                </c:pt>
                <c:pt idx="773">
                  <c:v>13103</c:v>
                </c:pt>
                <c:pt idx="774">
                  <c:v>13000</c:v>
                </c:pt>
                <c:pt idx="775">
                  <c:v>12942</c:v>
                </c:pt>
                <c:pt idx="776">
                  <c:v>12710</c:v>
                </c:pt>
                <c:pt idx="777">
                  <c:v>12700</c:v>
                </c:pt>
                <c:pt idx="778">
                  <c:v>12299</c:v>
                </c:pt>
                <c:pt idx="779">
                  <c:v>12217</c:v>
                </c:pt>
                <c:pt idx="780">
                  <c:v>12000</c:v>
                </c:pt>
                <c:pt idx="781">
                  <c:v>12000</c:v>
                </c:pt>
                <c:pt idx="782">
                  <c:v>12000</c:v>
                </c:pt>
                <c:pt idx="783">
                  <c:v>11875</c:v>
                </c:pt>
                <c:pt idx="784">
                  <c:v>11800</c:v>
                </c:pt>
                <c:pt idx="785">
                  <c:v>11690</c:v>
                </c:pt>
                <c:pt idx="786">
                  <c:v>11665</c:v>
                </c:pt>
                <c:pt idx="787">
                  <c:v>11227</c:v>
                </c:pt>
                <c:pt idx="788">
                  <c:v>11078</c:v>
                </c:pt>
                <c:pt idx="789">
                  <c:v>11000</c:v>
                </c:pt>
                <c:pt idx="790">
                  <c:v>11000</c:v>
                </c:pt>
                <c:pt idx="791">
                  <c:v>10648</c:v>
                </c:pt>
                <c:pt idx="792">
                  <c:v>10647</c:v>
                </c:pt>
                <c:pt idx="793">
                  <c:v>10484</c:v>
                </c:pt>
                <c:pt idx="794">
                  <c:v>10151</c:v>
                </c:pt>
                <c:pt idx="795">
                  <c:v>9973</c:v>
                </c:pt>
                <c:pt idx="796">
                  <c:v>9890</c:v>
                </c:pt>
                <c:pt idx="797">
                  <c:v>9794</c:v>
                </c:pt>
                <c:pt idx="798">
                  <c:v>9624</c:v>
                </c:pt>
                <c:pt idx="799">
                  <c:v>9624</c:v>
                </c:pt>
                <c:pt idx="800">
                  <c:v>9622</c:v>
                </c:pt>
                <c:pt idx="801">
                  <c:v>9591</c:v>
                </c:pt>
                <c:pt idx="802">
                  <c:v>9511</c:v>
                </c:pt>
                <c:pt idx="803">
                  <c:v>9249</c:v>
                </c:pt>
                <c:pt idx="804">
                  <c:v>9000</c:v>
                </c:pt>
                <c:pt idx="805">
                  <c:v>9000</c:v>
                </c:pt>
                <c:pt idx="806">
                  <c:v>9000</c:v>
                </c:pt>
                <c:pt idx="807">
                  <c:v>8829</c:v>
                </c:pt>
                <c:pt idx="808">
                  <c:v>8501</c:v>
                </c:pt>
                <c:pt idx="809">
                  <c:v>8040</c:v>
                </c:pt>
                <c:pt idx="810">
                  <c:v>8000</c:v>
                </c:pt>
                <c:pt idx="811">
                  <c:v>8000</c:v>
                </c:pt>
                <c:pt idx="812">
                  <c:v>7987</c:v>
                </c:pt>
                <c:pt idx="813">
                  <c:v>7945</c:v>
                </c:pt>
                <c:pt idx="814">
                  <c:v>7938</c:v>
                </c:pt>
                <c:pt idx="815">
                  <c:v>7938</c:v>
                </c:pt>
                <c:pt idx="816">
                  <c:v>7908</c:v>
                </c:pt>
                <c:pt idx="817">
                  <c:v>7903</c:v>
                </c:pt>
                <c:pt idx="818">
                  <c:v>7442</c:v>
                </c:pt>
                <c:pt idx="819">
                  <c:v>7336</c:v>
                </c:pt>
                <c:pt idx="820">
                  <c:v>7167</c:v>
                </c:pt>
                <c:pt idx="821">
                  <c:v>7134</c:v>
                </c:pt>
                <c:pt idx="822">
                  <c:v>7000</c:v>
                </c:pt>
                <c:pt idx="823">
                  <c:v>7000</c:v>
                </c:pt>
                <c:pt idx="824">
                  <c:v>7000</c:v>
                </c:pt>
                <c:pt idx="825">
                  <c:v>6196</c:v>
                </c:pt>
                <c:pt idx="826">
                  <c:v>5890</c:v>
                </c:pt>
                <c:pt idx="827">
                  <c:v>5700</c:v>
                </c:pt>
                <c:pt idx="828">
                  <c:v>5284</c:v>
                </c:pt>
                <c:pt idx="829">
                  <c:v>4444</c:v>
                </c:pt>
                <c:pt idx="830">
                  <c:v>4000</c:v>
                </c:pt>
                <c:pt idx="831">
                  <c:v>3580</c:v>
                </c:pt>
                <c:pt idx="832">
                  <c:v>3000</c:v>
                </c:pt>
                <c:pt idx="833">
                  <c:v>2823</c:v>
                </c:pt>
                <c:pt idx="834">
                  <c:v>2549</c:v>
                </c:pt>
                <c:pt idx="835">
                  <c:v>2000</c:v>
                </c:pt>
              </c:numCache>
            </c:numRef>
          </c:yVal>
          <c:smooth val="0"/>
          <c:extLst>
            <c:ext xmlns:c16="http://schemas.microsoft.com/office/drawing/2014/chart" uri="{C3380CC4-5D6E-409C-BE32-E72D297353CC}">
              <c16:uniqueId val="{00000003-1795-4288-A4FE-B87791FD2A3B}"/>
            </c:ext>
          </c:extLst>
        </c:ser>
        <c:ser>
          <c:idx val="1"/>
          <c:order val="1"/>
          <c:tx>
            <c:v>Predicted Attendance</c:v>
          </c:tx>
          <c:spPr>
            <a:ln w="38100">
              <a:noFill/>
            </a:ln>
          </c:spPr>
          <c:xVal>
            <c:numRef>
              <c:f>WorldCupMatches!$C$2:$C$837</c:f>
              <c:numCache>
                <c:formatCode>General</c:formatCode>
                <c:ptCount val="836"/>
                <c:pt idx="0">
                  <c:v>1950</c:v>
                </c:pt>
                <c:pt idx="1">
                  <c:v>1950</c:v>
                </c:pt>
                <c:pt idx="2">
                  <c:v>1950</c:v>
                </c:pt>
                <c:pt idx="3">
                  <c:v>1950</c:v>
                </c:pt>
                <c:pt idx="4">
                  <c:v>1986</c:v>
                </c:pt>
                <c:pt idx="5">
                  <c:v>1986</c:v>
                </c:pt>
                <c:pt idx="6">
                  <c:v>1986</c:v>
                </c:pt>
                <c:pt idx="7">
                  <c:v>1986</c:v>
                </c:pt>
                <c:pt idx="8">
                  <c:v>1986</c:v>
                </c:pt>
                <c:pt idx="9">
                  <c:v>1986</c:v>
                </c:pt>
                <c:pt idx="10">
                  <c:v>1970</c:v>
                </c:pt>
                <c:pt idx="11">
                  <c:v>1970</c:v>
                </c:pt>
                <c:pt idx="12">
                  <c:v>1970</c:v>
                </c:pt>
                <c:pt idx="13">
                  <c:v>1970</c:v>
                </c:pt>
                <c:pt idx="14">
                  <c:v>1986</c:v>
                </c:pt>
                <c:pt idx="15">
                  <c:v>1970</c:v>
                </c:pt>
                <c:pt idx="16">
                  <c:v>1970</c:v>
                </c:pt>
                <c:pt idx="17">
                  <c:v>1986</c:v>
                </c:pt>
                <c:pt idx="18">
                  <c:v>1966</c:v>
                </c:pt>
                <c:pt idx="19">
                  <c:v>1966</c:v>
                </c:pt>
                <c:pt idx="20">
                  <c:v>1986</c:v>
                </c:pt>
                <c:pt idx="21">
                  <c:v>1970</c:v>
                </c:pt>
                <c:pt idx="22">
                  <c:v>1982</c:v>
                </c:pt>
                <c:pt idx="23">
                  <c:v>1966</c:v>
                </c:pt>
                <c:pt idx="24">
                  <c:v>1994</c:v>
                </c:pt>
                <c:pt idx="25">
                  <c:v>1994</c:v>
                </c:pt>
                <c:pt idx="26">
                  <c:v>1994</c:v>
                </c:pt>
                <c:pt idx="27">
                  <c:v>1994</c:v>
                </c:pt>
                <c:pt idx="28">
                  <c:v>1966</c:v>
                </c:pt>
                <c:pt idx="29">
                  <c:v>1970</c:v>
                </c:pt>
                <c:pt idx="30">
                  <c:v>1994</c:v>
                </c:pt>
                <c:pt idx="31">
                  <c:v>1994</c:v>
                </c:pt>
                <c:pt idx="32">
                  <c:v>1994</c:v>
                </c:pt>
                <c:pt idx="33">
                  <c:v>1966</c:v>
                </c:pt>
                <c:pt idx="34">
                  <c:v>1994</c:v>
                </c:pt>
                <c:pt idx="35">
                  <c:v>1982</c:v>
                </c:pt>
                <c:pt idx="36">
                  <c:v>1982</c:v>
                </c:pt>
                <c:pt idx="37">
                  <c:v>1970</c:v>
                </c:pt>
                <c:pt idx="38">
                  <c:v>1966</c:v>
                </c:pt>
                <c:pt idx="39">
                  <c:v>1966</c:v>
                </c:pt>
                <c:pt idx="40">
                  <c:v>2010</c:v>
                </c:pt>
                <c:pt idx="41">
                  <c:v>2010</c:v>
                </c:pt>
                <c:pt idx="42">
                  <c:v>2010</c:v>
                </c:pt>
                <c:pt idx="43">
                  <c:v>2010</c:v>
                </c:pt>
                <c:pt idx="44">
                  <c:v>1994</c:v>
                </c:pt>
                <c:pt idx="45">
                  <c:v>2010</c:v>
                </c:pt>
                <c:pt idx="46">
                  <c:v>1994</c:v>
                </c:pt>
                <c:pt idx="47">
                  <c:v>2010</c:v>
                </c:pt>
                <c:pt idx="48">
                  <c:v>1994</c:v>
                </c:pt>
                <c:pt idx="49">
                  <c:v>1994</c:v>
                </c:pt>
                <c:pt idx="50">
                  <c:v>2010</c:v>
                </c:pt>
                <c:pt idx="51">
                  <c:v>2010</c:v>
                </c:pt>
                <c:pt idx="52">
                  <c:v>1950</c:v>
                </c:pt>
                <c:pt idx="53">
                  <c:v>1974</c:v>
                </c:pt>
                <c:pt idx="54">
                  <c:v>1994</c:v>
                </c:pt>
                <c:pt idx="55">
                  <c:v>1998</c:v>
                </c:pt>
                <c:pt idx="56">
                  <c:v>1998</c:v>
                </c:pt>
                <c:pt idx="57">
                  <c:v>1998</c:v>
                </c:pt>
                <c:pt idx="58">
                  <c:v>1998</c:v>
                </c:pt>
                <c:pt idx="59">
                  <c:v>1930</c:v>
                </c:pt>
                <c:pt idx="60">
                  <c:v>1974</c:v>
                </c:pt>
                <c:pt idx="61">
                  <c:v>1994</c:v>
                </c:pt>
                <c:pt idx="62">
                  <c:v>1974</c:v>
                </c:pt>
                <c:pt idx="63">
                  <c:v>1998</c:v>
                </c:pt>
                <c:pt idx="64">
                  <c:v>1998</c:v>
                </c:pt>
                <c:pt idx="65">
                  <c:v>1998</c:v>
                </c:pt>
                <c:pt idx="66">
                  <c:v>1998</c:v>
                </c:pt>
                <c:pt idx="67">
                  <c:v>1962</c:v>
                </c:pt>
                <c:pt idx="68">
                  <c:v>1994</c:v>
                </c:pt>
                <c:pt idx="69">
                  <c:v>1998</c:v>
                </c:pt>
                <c:pt idx="70">
                  <c:v>1994</c:v>
                </c:pt>
                <c:pt idx="71">
                  <c:v>1982</c:v>
                </c:pt>
                <c:pt idx="72">
                  <c:v>1982</c:v>
                </c:pt>
                <c:pt idx="73">
                  <c:v>1994</c:v>
                </c:pt>
                <c:pt idx="74">
                  <c:v>1990</c:v>
                </c:pt>
                <c:pt idx="75">
                  <c:v>2014</c:v>
                </c:pt>
                <c:pt idx="76">
                  <c:v>2014</c:v>
                </c:pt>
                <c:pt idx="77">
                  <c:v>1994</c:v>
                </c:pt>
                <c:pt idx="78">
                  <c:v>1990</c:v>
                </c:pt>
                <c:pt idx="79">
                  <c:v>1950</c:v>
                </c:pt>
                <c:pt idx="80">
                  <c:v>2014</c:v>
                </c:pt>
                <c:pt idx="81">
                  <c:v>1994</c:v>
                </c:pt>
                <c:pt idx="82">
                  <c:v>2014</c:v>
                </c:pt>
                <c:pt idx="83">
                  <c:v>2014</c:v>
                </c:pt>
                <c:pt idx="84">
                  <c:v>2014</c:v>
                </c:pt>
                <c:pt idx="85">
                  <c:v>1990</c:v>
                </c:pt>
                <c:pt idx="86">
                  <c:v>2014</c:v>
                </c:pt>
                <c:pt idx="87">
                  <c:v>1990</c:v>
                </c:pt>
                <c:pt idx="88">
                  <c:v>1994</c:v>
                </c:pt>
                <c:pt idx="89">
                  <c:v>1990</c:v>
                </c:pt>
                <c:pt idx="90">
                  <c:v>1990</c:v>
                </c:pt>
                <c:pt idx="91">
                  <c:v>1990</c:v>
                </c:pt>
                <c:pt idx="92">
                  <c:v>1990</c:v>
                </c:pt>
                <c:pt idx="93">
                  <c:v>1990</c:v>
                </c:pt>
                <c:pt idx="94">
                  <c:v>1990</c:v>
                </c:pt>
                <c:pt idx="95">
                  <c:v>1930</c:v>
                </c:pt>
                <c:pt idx="96">
                  <c:v>1990</c:v>
                </c:pt>
                <c:pt idx="97">
                  <c:v>1994</c:v>
                </c:pt>
                <c:pt idx="98">
                  <c:v>1994</c:v>
                </c:pt>
                <c:pt idx="99">
                  <c:v>2006</c:v>
                </c:pt>
                <c:pt idx="100">
                  <c:v>2006</c:v>
                </c:pt>
                <c:pt idx="101">
                  <c:v>2006</c:v>
                </c:pt>
                <c:pt idx="102">
                  <c:v>2006</c:v>
                </c:pt>
                <c:pt idx="103">
                  <c:v>2006</c:v>
                </c:pt>
                <c:pt idx="104">
                  <c:v>1978</c:v>
                </c:pt>
                <c:pt idx="105">
                  <c:v>1978</c:v>
                </c:pt>
                <c:pt idx="106">
                  <c:v>1978</c:v>
                </c:pt>
                <c:pt idx="107">
                  <c:v>1994</c:v>
                </c:pt>
                <c:pt idx="108">
                  <c:v>1978</c:v>
                </c:pt>
                <c:pt idx="109">
                  <c:v>1990</c:v>
                </c:pt>
                <c:pt idx="110">
                  <c:v>1994</c:v>
                </c:pt>
                <c:pt idx="111">
                  <c:v>1974</c:v>
                </c:pt>
                <c:pt idx="112">
                  <c:v>1974</c:v>
                </c:pt>
                <c:pt idx="113">
                  <c:v>1930</c:v>
                </c:pt>
                <c:pt idx="114">
                  <c:v>1982</c:v>
                </c:pt>
                <c:pt idx="115">
                  <c:v>1986</c:v>
                </c:pt>
                <c:pt idx="116">
                  <c:v>1978</c:v>
                </c:pt>
                <c:pt idx="117">
                  <c:v>1966</c:v>
                </c:pt>
                <c:pt idx="118">
                  <c:v>2014</c:v>
                </c:pt>
                <c:pt idx="119">
                  <c:v>2002</c:v>
                </c:pt>
                <c:pt idx="120">
                  <c:v>2006</c:v>
                </c:pt>
                <c:pt idx="121">
                  <c:v>2014</c:v>
                </c:pt>
                <c:pt idx="122">
                  <c:v>1962</c:v>
                </c:pt>
                <c:pt idx="123">
                  <c:v>2014</c:v>
                </c:pt>
                <c:pt idx="124">
                  <c:v>2014</c:v>
                </c:pt>
                <c:pt idx="125">
                  <c:v>1974</c:v>
                </c:pt>
                <c:pt idx="126">
                  <c:v>1930</c:v>
                </c:pt>
                <c:pt idx="127">
                  <c:v>2014</c:v>
                </c:pt>
                <c:pt idx="128">
                  <c:v>1982</c:v>
                </c:pt>
                <c:pt idx="129">
                  <c:v>2014</c:v>
                </c:pt>
                <c:pt idx="130">
                  <c:v>1974</c:v>
                </c:pt>
                <c:pt idx="131">
                  <c:v>1978</c:v>
                </c:pt>
                <c:pt idx="132">
                  <c:v>1978</c:v>
                </c:pt>
                <c:pt idx="133">
                  <c:v>2014</c:v>
                </c:pt>
                <c:pt idx="134">
                  <c:v>1978</c:v>
                </c:pt>
                <c:pt idx="135">
                  <c:v>1974</c:v>
                </c:pt>
                <c:pt idx="136">
                  <c:v>1962</c:v>
                </c:pt>
                <c:pt idx="137">
                  <c:v>1970</c:v>
                </c:pt>
                <c:pt idx="138">
                  <c:v>1962</c:v>
                </c:pt>
                <c:pt idx="139">
                  <c:v>1978</c:v>
                </c:pt>
                <c:pt idx="140">
                  <c:v>2002</c:v>
                </c:pt>
                <c:pt idx="141">
                  <c:v>1962</c:v>
                </c:pt>
                <c:pt idx="142">
                  <c:v>2006</c:v>
                </c:pt>
                <c:pt idx="143">
                  <c:v>2006</c:v>
                </c:pt>
                <c:pt idx="144">
                  <c:v>2006</c:v>
                </c:pt>
                <c:pt idx="145">
                  <c:v>2006</c:v>
                </c:pt>
                <c:pt idx="146">
                  <c:v>2006</c:v>
                </c:pt>
                <c:pt idx="147">
                  <c:v>2006</c:v>
                </c:pt>
                <c:pt idx="148">
                  <c:v>2002</c:v>
                </c:pt>
                <c:pt idx="149">
                  <c:v>1986</c:v>
                </c:pt>
                <c:pt idx="150">
                  <c:v>1962</c:v>
                </c:pt>
                <c:pt idx="151">
                  <c:v>2002</c:v>
                </c:pt>
                <c:pt idx="152">
                  <c:v>2002</c:v>
                </c:pt>
                <c:pt idx="153">
                  <c:v>1962</c:v>
                </c:pt>
                <c:pt idx="154">
                  <c:v>1982</c:v>
                </c:pt>
                <c:pt idx="155">
                  <c:v>1982</c:v>
                </c:pt>
                <c:pt idx="156">
                  <c:v>1986</c:v>
                </c:pt>
                <c:pt idx="157">
                  <c:v>1986</c:v>
                </c:pt>
                <c:pt idx="158">
                  <c:v>2006</c:v>
                </c:pt>
                <c:pt idx="159">
                  <c:v>2006</c:v>
                </c:pt>
                <c:pt idx="160">
                  <c:v>2006</c:v>
                </c:pt>
                <c:pt idx="161">
                  <c:v>2006</c:v>
                </c:pt>
                <c:pt idx="162">
                  <c:v>2006</c:v>
                </c:pt>
                <c:pt idx="163">
                  <c:v>1962</c:v>
                </c:pt>
                <c:pt idx="164">
                  <c:v>2010</c:v>
                </c:pt>
                <c:pt idx="165">
                  <c:v>2010</c:v>
                </c:pt>
                <c:pt idx="166">
                  <c:v>2010</c:v>
                </c:pt>
                <c:pt idx="167">
                  <c:v>1994</c:v>
                </c:pt>
                <c:pt idx="168">
                  <c:v>1994</c:v>
                </c:pt>
                <c:pt idx="169">
                  <c:v>2010</c:v>
                </c:pt>
                <c:pt idx="170">
                  <c:v>1994</c:v>
                </c:pt>
                <c:pt idx="171">
                  <c:v>2002</c:v>
                </c:pt>
                <c:pt idx="172">
                  <c:v>1962</c:v>
                </c:pt>
                <c:pt idx="173">
                  <c:v>2014</c:v>
                </c:pt>
                <c:pt idx="174">
                  <c:v>2014</c:v>
                </c:pt>
                <c:pt idx="175">
                  <c:v>1994</c:v>
                </c:pt>
                <c:pt idx="176">
                  <c:v>1994</c:v>
                </c:pt>
                <c:pt idx="177">
                  <c:v>1994</c:v>
                </c:pt>
                <c:pt idx="178">
                  <c:v>2010</c:v>
                </c:pt>
                <c:pt idx="179">
                  <c:v>1994</c:v>
                </c:pt>
                <c:pt idx="180">
                  <c:v>2014</c:v>
                </c:pt>
                <c:pt idx="181">
                  <c:v>2006</c:v>
                </c:pt>
                <c:pt idx="182">
                  <c:v>2010</c:v>
                </c:pt>
                <c:pt idx="183">
                  <c:v>2010</c:v>
                </c:pt>
                <c:pt idx="184">
                  <c:v>2010</c:v>
                </c:pt>
                <c:pt idx="185">
                  <c:v>2010</c:v>
                </c:pt>
                <c:pt idx="186">
                  <c:v>1990</c:v>
                </c:pt>
                <c:pt idx="187">
                  <c:v>1990</c:v>
                </c:pt>
                <c:pt idx="188">
                  <c:v>2014</c:v>
                </c:pt>
                <c:pt idx="189">
                  <c:v>2002</c:v>
                </c:pt>
                <c:pt idx="190">
                  <c:v>1990</c:v>
                </c:pt>
                <c:pt idx="191">
                  <c:v>1954</c:v>
                </c:pt>
                <c:pt idx="192">
                  <c:v>2010</c:v>
                </c:pt>
                <c:pt idx="193">
                  <c:v>2010</c:v>
                </c:pt>
                <c:pt idx="194">
                  <c:v>1994</c:v>
                </c:pt>
                <c:pt idx="195">
                  <c:v>2014</c:v>
                </c:pt>
                <c:pt idx="196">
                  <c:v>2010</c:v>
                </c:pt>
                <c:pt idx="197">
                  <c:v>1974</c:v>
                </c:pt>
                <c:pt idx="198">
                  <c:v>1974</c:v>
                </c:pt>
                <c:pt idx="199">
                  <c:v>1974</c:v>
                </c:pt>
                <c:pt idx="200">
                  <c:v>2010</c:v>
                </c:pt>
                <c:pt idx="201">
                  <c:v>2010</c:v>
                </c:pt>
                <c:pt idx="202">
                  <c:v>1994</c:v>
                </c:pt>
                <c:pt idx="203">
                  <c:v>2014</c:v>
                </c:pt>
                <c:pt idx="204">
                  <c:v>1990</c:v>
                </c:pt>
                <c:pt idx="205">
                  <c:v>1994</c:v>
                </c:pt>
                <c:pt idx="206">
                  <c:v>1994</c:v>
                </c:pt>
                <c:pt idx="207">
                  <c:v>1966</c:v>
                </c:pt>
                <c:pt idx="208">
                  <c:v>2002</c:v>
                </c:pt>
                <c:pt idx="209">
                  <c:v>2010</c:v>
                </c:pt>
                <c:pt idx="210">
                  <c:v>1994</c:v>
                </c:pt>
                <c:pt idx="211">
                  <c:v>2002</c:v>
                </c:pt>
                <c:pt idx="212">
                  <c:v>1994</c:v>
                </c:pt>
                <c:pt idx="213">
                  <c:v>2014</c:v>
                </c:pt>
                <c:pt idx="214">
                  <c:v>2014</c:v>
                </c:pt>
                <c:pt idx="215">
                  <c:v>1994</c:v>
                </c:pt>
                <c:pt idx="216">
                  <c:v>1994</c:v>
                </c:pt>
                <c:pt idx="217">
                  <c:v>1974</c:v>
                </c:pt>
                <c:pt idx="218">
                  <c:v>1986</c:v>
                </c:pt>
                <c:pt idx="219">
                  <c:v>1990</c:v>
                </c:pt>
                <c:pt idx="220">
                  <c:v>1974</c:v>
                </c:pt>
                <c:pt idx="221">
                  <c:v>1962</c:v>
                </c:pt>
                <c:pt idx="222">
                  <c:v>2014</c:v>
                </c:pt>
                <c:pt idx="223">
                  <c:v>2014</c:v>
                </c:pt>
                <c:pt idx="224">
                  <c:v>2014</c:v>
                </c:pt>
                <c:pt idx="225">
                  <c:v>2014</c:v>
                </c:pt>
                <c:pt idx="226">
                  <c:v>1966</c:v>
                </c:pt>
                <c:pt idx="227">
                  <c:v>1938</c:v>
                </c:pt>
                <c:pt idx="228">
                  <c:v>2014</c:v>
                </c:pt>
                <c:pt idx="229">
                  <c:v>1990</c:v>
                </c:pt>
                <c:pt idx="230">
                  <c:v>1954</c:v>
                </c:pt>
                <c:pt idx="231">
                  <c:v>1974</c:v>
                </c:pt>
                <c:pt idx="232">
                  <c:v>2014</c:v>
                </c:pt>
                <c:pt idx="233">
                  <c:v>1930</c:v>
                </c:pt>
                <c:pt idx="234">
                  <c:v>2014</c:v>
                </c:pt>
                <c:pt idx="235">
                  <c:v>2014</c:v>
                </c:pt>
                <c:pt idx="236">
                  <c:v>2014</c:v>
                </c:pt>
                <c:pt idx="237">
                  <c:v>1970</c:v>
                </c:pt>
                <c:pt idx="238">
                  <c:v>2014</c:v>
                </c:pt>
                <c:pt idx="239">
                  <c:v>1974</c:v>
                </c:pt>
                <c:pt idx="240">
                  <c:v>1994</c:v>
                </c:pt>
                <c:pt idx="241">
                  <c:v>1954</c:v>
                </c:pt>
                <c:pt idx="242">
                  <c:v>1974</c:v>
                </c:pt>
                <c:pt idx="243">
                  <c:v>1990</c:v>
                </c:pt>
                <c:pt idx="244">
                  <c:v>2010</c:v>
                </c:pt>
                <c:pt idx="245">
                  <c:v>2010</c:v>
                </c:pt>
                <c:pt idx="246">
                  <c:v>2002</c:v>
                </c:pt>
                <c:pt idx="247">
                  <c:v>1990</c:v>
                </c:pt>
                <c:pt idx="248">
                  <c:v>1974</c:v>
                </c:pt>
                <c:pt idx="249">
                  <c:v>1934</c:v>
                </c:pt>
                <c:pt idx="250">
                  <c:v>1998</c:v>
                </c:pt>
                <c:pt idx="251">
                  <c:v>1998</c:v>
                </c:pt>
                <c:pt idx="252">
                  <c:v>1998</c:v>
                </c:pt>
                <c:pt idx="253">
                  <c:v>1998</c:v>
                </c:pt>
                <c:pt idx="254">
                  <c:v>1998</c:v>
                </c:pt>
                <c:pt idx="255">
                  <c:v>1998</c:v>
                </c:pt>
                <c:pt idx="256">
                  <c:v>1994</c:v>
                </c:pt>
                <c:pt idx="257">
                  <c:v>1994</c:v>
                </c:pt>
                <c:pt idx="258">
                  <c:v>1994</c:v>
                </c:pt>
                <c:pt idx="259">
                  <c:v>2010</c:v>
                </c:pt>
                <c:pt idx="260">
                  <c:v>1994</c:v>
                </c:pt>
                <c:pt idx="261">
                  <c:v>2010</c:v>
                </c:pt>
                <c:pt idx="262">
                  <c:v>1974</c:v>
                </c:pt>
                <c:pt idx="263">
                  <c:v>1970</c:v>
                </c:pt>
                <c:pt idx="264">
                  <c:v>2010</c:v>
                </c:pt>
                <c:pt idx="265">
                  <c:v>1998</c:v>
                </c:pt>
                <c:pt idx="266">
                  <c:v>1974</c:v>
                </c:pt>
                <c:pt idx="267">
                  <c:v>1974</c:v>
                </c:pt>
                <c:pt idx="268">
                  <c:v>2010</c:v>
                </c:pt>
                <c:pt idx="269">
                  <c:v>1994</c:v>
                </c:pt>
                <c:pt idx="270">
                  <c:v>1974</c:v>
                </c:pt>
                <c:pt idx="271">
                  <c:v>1974</c:v>
                </c:pt>
                <c:pt idx="272">
                  <c:v>1994</c:v>
                </c:pt>
                <c:pt idx="273">
                  <c:v>1994</c:v>
                </c:pt>
                <c:pt idx="274">
                  <c:v>1974</c:v>
                </c:pt>
                <c:pt idx="275">
                  <c:v>1994</c:v>
                </c:pt>
                <c:pt idx="276">
                  <c:v>1970</c:v>
                </c:pt>
                <c:pt idx="277">
                  <c:v>1990</c:v>
                </c:pt>
                <c:pt idx="278">
                  <c:v>2002</c:v>
                </c:pt>
                <c:pt idx="279">
                  <c:v>1994</c:v>
                </c:pt>
                <c:pt idx="280">
                  <c:v>1994</c:v>
                </c:pt>
                <c:pt idx="281">
                  <c:v>2002</c:v>
                </c:pt>
                <c:pt idx="282">
                  <c:v>2006</c:v>
                </c:pt>
                <c:pt idx="283">
                  <c:v>2006</c:v>
                </c:pt>
                <c:pt idx="284">
                  <c:v>2006</c:v>
                </c:pt>
                <c:pt idx="285">
                  <c:v>2006</c:v>
                </c:pt>
                <c:pt idx="286">
                  <c:v>2006</c:v>
                </c:pt>
                <c:pt idx="287">
                  <c:v>2006</c:v>
                </c:pt>
                <c:pt idx="288">
                  <c:v>2006</c:v>
                </c:pt>
                <c:pt idx="289">
                  <c:v>2006</c:v>
                </c:pt>
                <c:pt idx="290">
                  <c:v>2006</c:v>
                </c:pt>
                <c:pt idx="291">
                  <c:v>2006</c:v>
                </c:pt>
                <c:pt idx="292">
                  <c:v>2006</c:v>
                </c:pt>
                <c:pt idx="293">
                  <c:v>1990</c:v>
                </c:pt>
                <c:pt idx="294">
                  <c:v>1966</c:v>
                </c:pt>
                <c:pt idx="295">
                  <c:v>1970</c:v>
                </c:pt>
                <c:pt idx="296">
                  <c:v>2014</c:v>
                </c:pt>
                <c:pt idx="297">
                  <c:v>2014</c:v>
                </c:pt>
                <c:pt idx="298">
                  <c:v>2014</c:v>
                </c:pt>
                <c:pt idx="299">
                  <c:v>2014</c:v>
                </c:pt>
                <c:pt idx="300">
                  <c:v>1986</c:v>
                </c:pt>
                <c:pt idx="301">
                  <c:v>1958</c:v>
                </c:pt>
                <c:pt idx="302">
                  <c:v>1970</c:v>
                </c:pt>
                <c:pt idx="303">
                  <c:v>1970</c:v>
                </c:pt>
                <c:pt idx="304">
                  <c:v>1994</c:v>
                </c:pt>
                <c:pt idx="305">
                  <c:v>2002</c:v>
                </c:pt>
                <c:pt idx="306">
                  <c:v>1990</c:v>
                </c:pt>
                <c:pt idx="307">
                  <c:v>1982</c:v>
                </c:pt>
                <c:pt idx="308">
                  <c:v>2006</c:v>
                </c:pt>
                <c:pt idx="309">
                  <c:v>2006</c:v>
                </c:pt>
                <c:pt idx="310">
                  <c:v>2006</c:v>
                </c:pt>
                <c:pt idx="311">
                  <c:v>2006</c:v>
                </c:pt>
                <c:pt idx="312">
                  <c:v>1958</c:v>
                </c:pt>
                <c:pt idx="313">
                  <c:v>1982</c:v>
                </c:pt>
                <c:pt idx="314">
                  <c:v>1982</c:v>
                </c:pt>
                <c:pt idx="315">
                  <c:v>2006</c:v>
                </c:pt>
                <c:pt idx="316">
                  <c:v>1958</c:v>
                </c:pt>
                <c:pt idx="317">
                  <c:v>1958</c:v>
                </c:pt>
                <c:pt idx="318">
                  <c:v>1970</c:v>
                </c:pt>
                <c:pt idx="319">
                  <c:v>2002</c:v>
                </c:pt>
                <c:pt idx="320">
                  <c:v>2014</c:v>
                </c:pt>
                <c:pt idx="321">
                  <c:v>2002</c:v>
                </c:pt>
                <c:pt idx="322">
                  <c:v>2014</c:v>
                </c:pt>
                <c:pt idx="323">
                  <c:v>1982</c:v>
                </c:pt>
                <c:pt idx="324">
                  <c:v>1986</c:v>
                </c:pt>
                <c:pt idx="325">
                  <c:v>2006</c:v>
                </c:pt>
                <c:pt idx="326">
                  <c:v>2006</c:v>
                </c:pt>
                <c:pt idx="327">
                  <c:v>2006</c:v>
                </c:pt>
                <c:pt idx="328">
                  <c:v>2006</c:v>
                </c:pt>
                <c:pt idx="329">
                  <c:v>2006</c:v>
                </c:pt>
                <c:pt idx="330">
                  <c:v>1990</c:v>
                </c:pt>
                <c:pt idx="331">
                  <c:v>2002</c:v>
                </c:pt>
                <c:pt idx="332">
                  <c:v>1982</c:v>
                </c:pt>
                <c:pt idx="333">
                  <c:v>1966</c:v>
                </c:pt>
                <c:pt idx="334">
                  <c:v>2002</c:v>
                </c:pt>
                <c:pt idx="335">
                  <c:v>2002</c:v>
                </c:pt>
                <c:pt idx="336">
                  <c:v>2002</c:v>
                </c:pt>
                <c:pt idx="337">
                  <c:v>1966</c:v>
                </c:pt>
                <c:pt idx="338">
                  <c:v>2006</c:v>
                </c:pt>
                <c:pt idx="339">
                  <c:v>2006</c:v>
                </c:pt>
                <c:pt idx="340">
                  <c:v>2006</c:v>
                </c:pt>
                <c:pt idx="341">
                  <c:v>2006</c:v>
                </c:pt>
                <c:pt idx="342">
                  <c:v>2006</c:v>
                </c:pt>
                <c:pt idx="343">
                  <c:v>2002</c:v>
                </c:pt>
                <c:pt idx="344">
                  <c:v>2002</c:v>
                </c:pt>
                <c:pt idx="345">
                  <c:v>1966</c:v>
                </c:pt>
                <c:pt idx="346">
                  <c:v>2002</c:v>
                </c:pt>
                <c:pt idx="347">
                  <c:v>2010</c:v>
                </c:pt>
                <c:pt idx="348">
                  <c:v>1998</c:v>
                </c:pt>
                <c:pt idx="349">
                  <c:v>1998</c:v>
                </c:pt>
                <c:pt idx="350">
                  <c:v>1998</c:v>
                </c:pt>
                <c:pt idx="351">
                  <c:v>1998</c:v>
                </c:pt>
                <c:pt idx="352">
                  <c:v>1998</c:v>
                </c:pt>
                <c:pt idx="353">
                  <c:v>1998</c:v>
                </c:pt>
                <c:pt idx="354">
                  <c:v>2002</c:v>
                </c:pt>
                <c:pt idx="355">
                  <c:v>1938</c:v>
                </c:pt>
                <c:pt idx="356">
                  <c:v>1954</c:v>
                </c:pt>
                <c:pt idx="357">
                  <c:v>1982</c:v>
                </c:pt>
                <c:pt idx="358">
                  <c:v>1982</c:v>
                </c:pt>
                <c:pt idx="359">
                  <c:v>1986</c:v>
                </c:pt>
                <c:pt idx="360">
                  <c:v>1986</c:v>
                </c:pt>
                <c:pt idx="361">
                  <c:v>1986</c:v>
                </c:pt>
                <c:pt idx="362">
                  <c:v>1986</c:v>
                </c:pt>
                <c:pt idx="363">
                  <c:v>2006</c:v>
                </c:pt>
                <c:pt idx="364">
                  <c:v>2006</c:v>
                </c:pt>
                <c:pt idx="365">
                  <c:v>2006</c:v>
                </c:pt>
                <c:pt idx="366">
                  <c:v>2006</c:v>
                </c:pt>
                <c:pt idx="367">
                  <c:v>2006</c:v>
                </c:pt>
                <c:pt idx="368">
                  <c:v>1974</c:v>
                </c:pt>
                <c:pt idx="369">
                  <c:v>2002</c:v>
                </c:pt>
                <c:pt idx="370">
                  <c:v>1950</c:v>
                </c:pt>
                <c:pt idx="371">
                  <c:v>2002</c:v>
                </c:pt>
                <c:pt idx="372">
                  <c:v>1982</c:v>
                </c:pt>
                <c:pt idx="373">
                  <c:v>1994</c:v>
                </c:pt>
                <c:pt idx="374">
                  <c:v>1982</c:v>
                </c:pt>
                <c:pt idx="375">
                  <c:v>1982</c:v>
                </c:pt>
                <c:pt idx="376">
                  <c:v>2002</c:v>
                </c:pt>
                <c:pt idx="377">
                  <c:v>1954</c:v>
                </c:pt>
                <c:pt idx="378">
                  <c:v>2002</c:v>
                </c:pt>
                <c:pt idx="379">
                  <c:v>2014</c:v>
                </c:pt>
                <c:pt idx="380">
                  <c:v>2014</c:v>
                </c:pt>
                <c:pt idx="381">
                  <c:v>2014</c:v>
                </c:pt>
                <c:pt idx="382">
                  <c:v>1934</c:v>
                </c:pt>
                <c:pt idx="383">
                  <c:v>1954</c:v>
                </c:pt>
                <c:pt idx="384">
                  <c:v>1982</c:v>
                </c:pt>
                <c:pt idx="385">
                  <c:v>1982</c:v>
                </c:pt>
                <c:pt idx="386">
                  <c:v>2006</c:v>
                </c:pt>
                <c:pt idx="387">
                  <c:v>2006</c:v>
                </c:pt>
                <c:pt idx="388">
                  <c:v>2006</c:v>
                </c:pt>
                <c:pt idx="389">
                  <c:v>2006</c:v>
                </c:pt>
                <c:pt idx="390">
                  <c:v>2006</c:v>
                </c:pt>
                <c:pt idx="391">
                  <c:v>2006</c:v>
                </c:pt>
                <c:pt idx="392">
                  <c:v>2006</c:v>
                </c:pt>
                <c:pt idx="393">
                  <c:v>2006</c:v>
                </c:pt>
                <c:pt idx="394">
                  <c:v>2006</c:v>
                </c:pt>
                <c:pt idx="395">
                  <c:v>1990</c:v>
                </c:pt>
                <c:pt idx="396">
                  <c:v>2014</c:v>
                </c:pt>
                <c:pt idx="397">
                  <c:v>1966</c:v>
                </c:pt>
                <c:pt idx="398">
                  <c:v>2014</c:v>
                </c:pt>
                <c:pt idx="399">
                  <c:v>2010</c:v>
                </c:pt>
                <c:pt idx="400">
                  <c:v>1978</c:v>
                </c:pt>
                <c:pt idx="401">
                  <c:v>2002</c:v>
                </c:pt>
                <c:pt idx="402">
                  <c:v>1966</c:v>
                </c:pt>
                <c:pt idx="403">
                  <c:v>1978</c:v>
                </c:pt>
                <c:pt idx="404">
                  <c:v>2002</c:v>
                </c:pt>
                <c:pt idx="405">
                  <c:v>1930</c:v>
                </c:pt>
                <c:pt idx="406">
                  <c:v>1950</c:v>
                </c:pt>
                <c:pt idx="407">
                  <c:v>1982</c:v>
                </c:pt>
                <c:pt idx="408">
                  <c:v>1982</c:v>
                </c:pt>
                <c:pt idx="409">
                  <c:v>2010</c:v>
                </c:pt>
                <c:pt idx="410">
                  <c:v>2014</c:v>
                </c:pt>
                <c:pt idx="411">
                  <c:v>1986</c:v>
                </c:pt>
                <c:pt idx="412">
                  <c:v>1930</c:v>
                </c:pt>
                <c:pt idx="413">
                  <c:v>1978</c:v>
                </c:pt>
                <c:pt idx="414">
                  <c:v>1974</c:v>
                </c:pt>
                <c:pt idx="415">
                  <c:v>2014</c:v>
                </c:pt>
                <c:pt idx="416">
                  <c:v>2014</c:v>
                </c:pt>
                <c:pt idx="417">
                  <c:v>1982</c:v>
                </c:pt>
                <c:pt idx="418">
                  <c:v>1982</c:v>
                </c:pt>
                <c:pt idx="419">
                  <c:v>2006</c:v>
                </c:pt>
                <c:pt idx="420">
                  <c:v>2006</c:v>
                </c:pt>
                <c:pt idx="421">
                  <c:v>2006</c:v>
                </c:pt>
                <c:pt idx="422">
                  <c:v>2006</c:v>
                </c:pt>
                <c:pt idx="423">
                  <c:v>2006</c:v>
                </c:pt>
                <c:pt idx="424">
                  <c:v>1958</c:v>
                </c:pt>
                <c:pt idx="425">
                  <c:v>1978</c:v>
                </c:pt>
                <c:pt idx="426">
                  <c:v>1978</c:v>
                </c:pt>
                <c:pt idx="427">
                  <c:v>2002</c:v>
                </c:pt>
                <c:pt idx="428">
                  <c:v>2010</c:v>
                </c:pt>
                <c:pt idx="429">
                  <c:v>2014</c:v>
                </c:pt>
                <c:pt idx="430">
                  <c:v>2002</c:v>
                </c:pt>
                <c:pt idx="431">
                  <c:v>2014</c:v>
                </c:pt>
                <c:pt idx="432">
                  <c:v>2014</c:v>
                </c:pt>
                <c:pt idx="433">
                  <c:v>2014</c:v>
                </c:pt>
                <c:pt idx="434">
                  <c:v>2014</c:v>
                </c:pt>
                <c:pt idx="435">
                  <c:v>2014</c:v>
                </c:pt>
                <c:pt idx="436">
                  <c:v>1966</c:v>
                </c:pt>
                <c:pt idx="437">
                  <c:v>2010</c:v>
                </c:pt>
                <c:pt idx="438">
                  <c:v>2014</c:v>
                </c:pt>
                <c:pt idx="439">
                  <c:v>1966</c:v>
                </c:pt>
                <c:pt idx="440">
                  <c:v>1954</c:v>
                </c:pt>
                <c:pt idx="441">
                  <c:v>2014</c:v>
                </c:pt>
                <c:pt idx="442">
                  <c:v>2014</c:v>
                </c:pt>
                <c:pt idx="443">
                  <c:v>2014</c:v>
                </c:pt>
                <c:pt idx="444">
                  <c:v>2002</c:v>
                </c:pt>
                <c:pt idx="445">
                  <c:v>2014</c:v>
                </c:pt>
                <c:pt idx="446">
                  <c:v>1982</c:v>
                </c:pt>
                <c:pt idx="447">
                  <c:v>2002</c:v>
                </c:pt>
                <c:pt idx="448">
                  <c:v>1978</c:v>
                </c:pt>
                <c:pt idx="449">
                  <c:v>2014</c:v>
                </c:pt>
                <c:pt idx="450">
                  <c:v>2010</c:v>
                </c:pt>
                <c:pt idx="451">
                  <c:v>1974</c:v>
                </c:pt>
                <c:pt idx="452">
                  <c:v>2014</c:v>
                </c:pt>
                <c:pt idx="453">
                  <c:v>2014</c:v>
                </c:pt>
                <c:pt idx="454">
                  <c:v>2002</c:v>
                </c:pt>
                <c:pt idx="455">
                  <c:v>2014</c:v>
                </c:pt>
                <c:pt idx="456">
                  <c:v>2014</c:v>
                </c:pt>
                <c:pt idx="457">
                  <c:v>1998</c:v>
                </c:pt>
                <c:pt idx="458">
                  <c:v>1998</c:v>
                </c:pt>
                <c:pt idx="459">
                  <c:v>1998</c:v>
                </c:pt>
                <c:pt idx="460">
                  <c:v>1998</c:v>
                </c:pt>
                <c:pt idx="461">
                  <c:v>1998</c:v>
                </c:pt>
                <c:pt idx="462">
                  <c:v>1998</c:v>
                </c:pt>
                <c:pt idx="463">
                  <c:v>2014</c:v>
                </c:pt>
                <c:pt idx="464">
                  <c:v>1990</c:v>
                </c:pt>
                <c:pt idx="465">
                  <c:v>1990</c:v>
                </c:pt>
                <c:pt idx="466">
                  <c:v>2002</c:v>
                </c:pt>
                <c:pt idx="467">
                  <c:v>2010</c:v>
                </c:pt>
                <c:pt idx="468">
                  <c:v>1958</c:v>
                </c:pt>
                <c:pt idx="469">
                  <c:v>2010</c:v>
                </c:pt>
                <c:pt idx="470">
                  <c:v>1990</c:v>
                </c:pt>
                <c:pt idx="471">
                  <c:v>2010</c:v>
                </c:pt>
                <c:pt idx="472">
                  <c:v>2002</c:v>
                </c:pt>
                <c:pt idx="473">
                  <c:v>2002</c:v>
                </c:pt>
                <c:pt idx="474">
                  <c:v>1986</c:v>
                </c:pt>
                <c:pt idx="475">
                  <c:v>1978</c:v>
                </c:pt>
                <c:pt idx="476">
                  <c:v>2010</c:v>
                </c:pt>
                <c:pt idx="477">
                  <c:v>2002</c:v>
                </c:pt>
                <c:pt idx="478">
                  <c:v>1966</c:v>
                </c:pt>
                <c:pt idx="479">
                  <c:v>2010</c:v>
                </c:pt>
                <c:pt idx="480">
                  <c:v>1998</c:v>
                </c:pt>
                <c:pt idx="481">
                  <c:v>1998</c:v>
                </c:pt>
                <c:pt idx="482">
                  <c:v>1998</c:v>
                </c:pt>
                <c:pt idx="483">
                  <c:v>1998</c:v>
                </c:pt>
                <c:pt idx="484">
                  <c:v>1998</c:v>
                </c:pt>
                <c:pt idx="485">
                  <c:v>2010</c:v>
                </c:pt>
                <c:pt idx="486">
                  <c:v>2006</c:v>
                </c:pt>
                <c:pt idx="487">
                  <c:v>1978</c:v>
                </c:pt>
                <c:pt idx="488">
                  <c:v>2010</c:v>
                </c:pt>
                <c:pt idx="489">
                  <c:v>2014</c:v>
                </c:pt>
                <c:pt idx="490">
                  <c:v>2002</c:v>
                </c:pt>
                <c:pt idx="491">
                  <c:v>1978</c:v>
                </c:pt>
                <c:pt idx="492">
                  <c:v>1978</c:v>
                </c:pt>
                <c:pt idx="493">
                  <c:v>1990</c:v>
                </c:pt>
                <c:pt idx="494">
                  <c:v>2002</c:v>
                </c:pt>
                <c:pt idx="495">
                  <c:v>1978</c:v>
                </c:pt>
                <c:pt idx="496">
                  <c:v>2010</c:v>
                </c:pt>
                <c:pt idx="497">
                  <c:v>1982</c:v>
                </c:pt>
                <c:pt idx="498">
                  <c:v>1982</c:v>
                </c:pt>
                <c:pt idx="499">
                  <c:v>1982</c:v>
                </c:pt>
                <c:pt idx="500">
                  <c:v>2010</c:v>
                </c:pt>
                <c:pt idx="501">
                  <c:v>2002</c:v>
                </c:pt>
                <c:pt idx="502">
                  <c:v>2010</c:v>
                </c:pt>
                <c:pt idx="503">
                  <c:v>1986</c:v>
                </c:pt>
                <c:pt idx="504">
                  <c:v>1950</c:v>
                </c:pt>
                <c:pt idx="505">
                  <c:v>2002</c:v>
                </c:pt>
                <c:pt idx="506">
                  <c:v>2002</c:v>
                </c:pt>
                <c:pt idx="507">
                  <c:v>2010</c:v>
                </c:pt>
                <c:pt idx="508">
                  <c:v>1974</c:v>
                </c:pt>
                <c:pt idx="509">
                  <c:v>2002</c:v>
                </c:pt>
                <c:pt idx="510">
                  <c:v>1966</c:v>
                </c:pt>
                <c:pt idx="511">
                  <c:v>1982</c:v>
                </c:pt>
                <c:pt idx="512">
                  <c:v>1986</c:v>
                </c:pt>
                <c:pt idx="513">
                  <c:v>1990</c:v>
                </c:pt>
                <c:pt idx="514">
                  <c:v>2002</c:v>
                </c:pt>
                <c:pt idx="515">
                  <c:v>2002</c:v>
                </c:pt>
                <c:pt idx="516">
                  <c:v>2010</c:v>
                </c:pt>
                <c:pt idx="517">
                  <c:v>1986</c:v>
                </c:pt>
                <c:pt idx="518">
                  <c:v>1990</c:v>
                </c:pt>
                <c:pt idx="519">
                  <c:v>1990</c:v>
                </c:pt>
                <c:pt idx="520">
                  <c:v>1998</c:v>
                </c:pt>
                <c:pt idx="521">
                  <c:v>1998</c:v>
                </c:pt>
                <c:pt idx="522">
                  <c:v>1998</c:v>
                </c:pt>
                <c:pt idx="523">
                  <c:v>1998</c:v>
                </c:pt>
                <c:pt idx="524">
                  <c:v>1998</c:v>
                </c:pt>
                <c:pt idx="525">
                  <c:v>1998</c:v>
                </c:pt>
                <c:pt idx="526">
                  <c:v>2010</c:v>
                </c:pt>
                <c:pt idx="527">
                  <c:v>1978</c:v>
                </c:pt>
                <c:pt idx="528">
                  <c:v>1990</c:v>
                </c:pt>
                <c:pt idx="529">
                  <c:v>1978</c:v>
                </c:pt>
                <c:pt idx="530">
                  <c:v>1990</c:v>
                </c:pt>
                <c:pt idx="531">
                  <c:v>1978</c:v>
                </c:pt>
                <c:pt idx="532">
                  <c:v>1978</c:v>
                </c:pt>
                <c:pt idx="533">
                  <c:v>1934</c:v>
                </c:pt>
                <c:pt idx="534">
                  <c:v>1934</c:v>
                </c:pt>
                <c:pt idx="535">
                  <c:v>1954</c:v>
                </c:pt>
                <c:pt idx="536">
                  <c:v>2010</c:v>
                </c:pt>
                <c:pt idx="537">
                  <c:v>1990</c:v>
                </c:pt>
                <c:pt idx="538">
                  <c:v>2010</c:v>
                </c:pt>
                <c:pt idx="539">
                  <c:v>1990</c:v>
                </c:pt>
                <c:pt idx="540">
                  <c:v>2010</c:v>
                </c:pt>
                <c:pt idx="541">
                  <c:v>2010</c:v>
                </c:pt>
                <c:pt idx="542">
                  <c:v>1978</c:v>
                </c:pt>
                <c:pt idx="543">
                  <c:v>2010</c:v>
                </c:pt>
                <c:pt idx="544">
                  <c:v>1990</c:v>
                </c:pt>
                <c:pt idx="545">
                  <c:v>1958</c:v>
                </c:pt>
                <c:pt idx="546">
                  <c:v>2002</c:v>
                </c:pt>
                <c:pt idx="547">
                  <c:v>1954</c:v>
                </c:pt>
                <c:pt idx="548">
                  <c:v>2002</c:v>
                </c:pt>
                <c:pt idx="549">
                  <c:v>1990</c:v>
                </c:pt>
                <c:pt idx="550">
                  <c:v>2002</c:v>
                </c:pt>
                <c:pt idx="551">
                  <c:v>2002</c:v>
                </c:pt>
                <c:pt idx="552">
                  <c:v>1998</c:v>
                </c:pt>
                <c:pt idx="553">
                  <c:v>1998</c:v>
                </c:pt>
                <c:pt idx="554">
                  <c:v>1998</c:v>
                </c:pt>
                <c:pt idx="555">
                  <c:v>1998</c:v>
                </c:pt>
                <c:pt idx="556">
                  <c:v>1998</c:v>
                </c:pt>
                <c:pt idx="557">
                  <c:v>1998</c:v>
                </c:pt>
                <c:pt idx="558">
                  <c:v>1978</c:v>
                </c:pt>
                <c:pt idx="559">
                  <c:v>2010</c:v>
                </c:pt>
                <c:pt idx="560">
                  <c:v>1990</c:v>
                </c:pt>
                <c:pt idx="561">
                  <c:v>1990</c:v>
                </c:pt>
                <c:pt idx="562">
                  <c:v>1990</c:v>
                </c:pt>
                <c:pt idx="563">
                  <c:v>1990</c:v>
                </c:pt>
                <c:pt idx="564">
                  <c:v>1934</c:v>
                </c:pt>
                <c:pt idx="565">
                  <c:v>1938</c:v>
                </c:pt>
                <c:pt idx="566">
                  <c:v>1982</c:v>
                </c:pt>
                <c:pt idx="567">
                  <c:v>1990</c:v>
                </c:pt>
                <c:pt idx="568">
                  <c:v>1990</c:v>
                </c:pt>
                <c:pt idx="569">
                  <c:v>1974</c:v>
                </c:pt>
                <c:pt idx="570">
                  <c:v>2010</c:v>
                </c:pt>
                <c:pt idx="571">
                  <c:v>1978</c:v>
                </c:pt>
                <c:pt idx="572">
                  <c:v>1982</c:v>
                </c:pt>
                <c:pt idx="573">
                  <c:v>1958</c:v>
                </c:pt>
                <c:pt idx="574">
                  <c:v>1986</c:v>
                </c:pt>
                <c:pt idx="575">
                  <c:v>1990</c:v>
                </c:pt>
                <c:pt idx="576">
                  <c:v>2002</c:v>
                </c:pt>
                <c:pt idx="577">
                  <c:v>2002</c:v>
                </c:pt>
                <c:pt idx="578">
                  <c:v>1966</c:v>
                </c:pt>
                <c:pt idx="579">
                  <c:v>1982</c:v>
                </c:pt>
                <c:pt idx="580">
                  <c:v>1966</c:v>
                </c:pt>
                <c:pt idx="581">
                  <c:v>1954</c:v>
                </c:pt>
                <c:pt idx="582">
                  <c:v>1986</c:v>
                </c:pt>
                <c:pt idx="583">
                  <c:v>1958</c:v>
                </c:pt>
                <c:pt idx="584">
                  <c:v>1990</c:v>
                </c:pt>
                <c:pt idx="585">
                  <c:v>1990</c:v>
                </c:pt>
                <c:pt idx="586">
                  <c:v>1998</c:v>
                </c:pt>
                <c:pt idx="587">
                  <c:v>1998</c:v>
                </c:pt>
                <c:pt idx="588">
                  <c:v>1998</c:v>
                </c:pt>
                <c:pt idx="589">
                  <c:v>1998</c:v>
                </c:pt>
                <c:pt idx="590">
                  <c:v>1998</c:v>
                </c:pt>
                <c:pt idx="591">
                  <c:v>1998</c:v>
                </c:pt>
                <c:pt idx="592">
                  <c:v>1998</c:v>
                </c:pt>
                <c:pt idx="593">
                  <c:v>1974</c:v>
                </c:pt>
                <c:pt idx="594">
                  <c:v>2010</c:v>
                </c:pt>
                <c:pt idx="595">
                  <c:v>2010</c:v>
                </c:pt>
                <c:pt idx="596">
                  <c:v>1986</c:v>
                </c:pt>
                <c:pt idx="597">
                  <c:v>1978</c:v>
                </c:pt>
                <c:pt idx="598">
                  <c:v>1958</c:v>
                </c:pt>
                <c:pt idx="599">
                  <c:v>2002</c:v>
                </c:pt>
                <c:pt idx="600">
                  <c:v>2002</c:v>
                </c:pt>
                <c:pt idx="601">
                  <c:v>2002</c:v>
                </c:pt>
                <c:pt idx="602">
                  <c:v>2002</c:v>
                </c:pt>
                <c:pt idx="603">
                  <c:v>1990</c:v>
                </c:pt>
                <c:pt idx="604">
                  <c:v>1990</c:v>
                </c:pt>
                <c:pt idx="605">
                  <c:v>1978</c:v>
                </c:pt>
                <c:pt idx="606">
                  <c:v>2010</c:v>
                </c:pt>
                <c:pt idx="607">
                  <c:v>1998</c:v>
                </c:pt>
                <c:pt idx="608">
                  <c:v>1998</c:v>
                </c:pt>
                <c:pt idx="609">
                  <c:v>1998</c:v>
                </c:pt>
                <c:pt idx="610">
                  <c:v>1998</c:v>
                </c:pt>
                <c:pt idx="611">
                  <c:v>1998</c:v>
                </c:pt>
                <c:pt idx="612">
                  <c:v>1998</c:v>
                </c:pt>
                <c:pt idx="613">
                  <c:v>2010</c:v>
                </c:pt>
                <c:pt idx="614">
                  <c:v>1986</c:v>
                </c:pt>
                <c:pt idx="615">
                  <c:v>1938</c:v>
                </c:pt>
                <c:pt idx="616">
                  <c:v>2010</c:v>
                </c:pt>
                <c:pt idx="617">
                  <c:v>1958</c:v>
                </c:pt>
                <c:pt idx="618">
                  <c:v>1990</c:v>
                </c:pt>
                <c:pt idx="619">
                  <c:v>2002</c:v>
                </c:pt>
                <c:pt idx="620">
                  <c:v>2002</c:v>
                </c:pt>
                <c:pt idx="621">
                  <c:v>1982</c:v>
                </c:pt>
                <c:pt idx="622">
                  <c:v>1954</c:v>
                </c:pt>
                <c:pt idx="623">
                  <c:v>1986</c:v>
                </c:pt>
                <c:pt idx="624">
                  <c:v>1970</c:v>
                </c:pt>
                <c:pt idx="625">
                  <c:v>1966</c:v>
                </c:pt>
                <c:pt idx="626">
                  <c:v>1998</c:v>
                </c:pt>
                <c:pt idx="627">
                  <c:v>1998</c:v>
                </c:pt>
                <c:pt idx="628">
                  <c:v>1998</c:v>
                </c:pt>
                <c:pt idx="629">
                  <c:v>1998</c:v>
                </c:pt>
                <c:pt idx="630">
                  <c:v>1998</c:v>
                </c:pt>
                <c:pt idx="631">
                  <c:v>1998</c:v>
                </c:pt>
                <c:pt idx="632">
                  <c:v>1950</c:v>
                </c:pt>
                <c:pt idx="633">
                  <c:v>1990</c:v>
                </c:pt>
                <c:pt idx="634">
                  <c:v>2002</c:v>
                </c:pt>
                <c:pt idx="635">
                  <c:v>1974</c:v>
                </c:pt>
                <c:pt idx="636">
                  <c:v>1974</c:v>
                </c:pt>
                <c:pt idx="637">
                  <c:v>1978</c:v>
                </c:pt>
                <c:pt idx="638">
                  <c:v>2010</c:v>
                </c:pt>
                <c:pt idx="639">
                  <c:v>1954</c:v>
                </c:pt>
                <c:pt idx="640">
                  <c:v>1954</c:v>
                </c:pt>
                <c:pt idx="641">
                  <c:v>1982</c:v>
                </c:pt>
                <c:pt idx="642">
                  <c:v>1982</c:v>
                </c:pt>
                <c:pt idx="643">
                  <c:v>1986</c:v>
                </c:pt>
                <c:pt idx="644">
                  <c:v>1986</c:v>
                </c:pt>
                <c:pt idx="645">
                  <c:v>2010</c:v>
                </c:pt>
                <c:pt idx="646">
                  <c:v>1990</c:v>
                </c:pt>
                <c:pt idx="647">
                  <c:v>1966</c:v>
                </c:pt>
                <c:pt idx="648">
                  <c:v>2002</c:v>
                </c:pt>
                <c:pt idx="649">
                  <c:v>1966</c:v>
                </c:pt>
                <c:pt idx="650">
                  <c:v>1938</c:v>
                </c:pt>
                <c:pt idx="651">
                  <c:v>1958</c:v>
                </c:pt>
                <c:pt idx="652">
                  <c:v>1974</c:v>
                </c:pt>
                <c:pt idx="653">
                  <c:v>1970</c:v>
                </c:pt>
                <c:pt idx="654">
                  <c:v>1966</c:v>
                </c:pt>
                <c:pt idx="655">
                  <c:v>2010</c:v>
                </c:pt>
                <c:pt idx="656">
                  <c:v>1978</c:v>
                </c:pt>
                <c:pt idx="657">
                  <c:v>1986</c:v>
                </c:pt>
                <c:pt idx="658">
                  <c:v>2002</c:v>
                </c:pt>
                <c:pt idx="659">
                  <c:v>1970</c:v>
                </c:pt>
                <c:pt idx="660">
                  <c:v>1954</c:v>
                </c:pt>
                <c:pt idx="661">
                  <c:v>1986</c:v>
                </c:pt>
                <c:pt idx="662">
                  <c:v>1958</c:v>
                </c:pt>
                <c:pt idx="663">
                  <c:v>1974</c:v>
                </c:pt>
                <c:pt idx="664">
                  <c:v>1950</c:v>
                </c:pt>
                <c:pt idx="665">
                  <c:v>1930</c:v>
                </c:pt>
                <c:pt idx="666">
                  <c:v>1966</c:v>
                </c:pt>
                <c:pt idx="667">
                  <c:v>1974</c:v>
                </c:pt>
                <c:pt idx="668">
                  <c:v>2002</c:v>
                </c:pt>
                <c:pt idx="669">
                  <c:v>2002</c:v>
                </c:pt>
                <c:pt idx="670">
                  <c:v>1978</c:v>
                </c:pt>
                <c:pt idx="671">
                  <c:v>1934</c:v>
                </c:pt>
                <c:pt idx="672">
                  <c:v>1954</c:v>
                </c:pt>
                <c:pt idx="673">
                  <c:v>1958</c:v>
                </c:pt>
                <c:pt idx="674">
                  <c:v>1982</c:v>
                </c:pt>
                <c:pt idx="675">
                  <c:v>1982</c:v>
                </c:pt>
                <c:pt idx="676">
                  <c:v>1982</c:v>
                </c:pt>
                <c:pt idx="677">
                  <c:v>1982</c:v>
                </c:pt>
                <c:pt idx="678">
                  <c:v>1982</c:v>
                </c:pt>
                <c:pt idx="679">
                  <c:v>1954</c:v>
                </c:pt>
                <c:pt idx="680">
                  <c:v>1966</c:v>
                </c:pt>
                <c:pt idx="681">
                  <c:v>1930</c:v>
                </c:pt>
                <c:pt idx="682">
                  <c:v>1954</c:v>
                </c:pt>
                <c:pt idx="683">
                  <c:v>1986</c:v>
                </c:pt>
                <c:pt idx="684">
                  <c:v>2002</c:v>
                </c:pt>
                <c:pt idx="685">
                  <c:v>1986</c:v>
                </c:pt>
                <c:pt idx="686">
                  <c:v>2010</c:v>
                </c:pt>
                <c:pt idx="687">
                  <c:v>1974</c:v>
                </c:pt>
                <c:pt idx="688">
                  <c:v>1930</c:v>
                </c:pt>
                <c:pt idx="689">
                  <c:v>1970</c:v>
                </c:pt>
                <c:pt idx="690">
                  <c:v>1958</c:v>
                </c:pt>
                <c:pt idx="691">
                  <c:v>1978</c:v>
                </c:pt>
                <c:pt idx="692">
                  <c:v>1966</c:v>
                </c:pt>
                <c:pt idx="693">
                  <c:v>1934</c:v>
                </c:pt>
                <c:pt idx="694">
                  <c:v>1982</c:v>
                </c:pt>
                <c:pt idx="695">
                  <c:v>1986</c:v>
                </c:pt>
                <c:pt idx="696">
                  <c:v>1986</c:v>
                </c:pt>
                <c:pt idx="697">
                  <c:v>1978</c:v>
                </c:pt>
                <c:pt idx="698">
                  <c:v>1982</c:v>
                </c:pt>
                <c:pt idx="699">
                  <c:v>1938</c:v>
                </c:pt>
                <c:pt idx="700">
                  <c:v>1982</c:v>
                </c:pt>
                <c:pt idx="701">
                  <c:v>1986</c:v>
                </c:pt>
                <c:pt idx="702">
                  <c:v>1958</c:v>
                </c:pt>
                <c:pt idx="703">
                  <c:v>1978</c:v>
                </c:pt>
                <c:pt idx="704">
                  <c:v>1958</c:v>
                </c:pt>
                <c:pt idx="705">
                  <c:v>1934</c:v>
                </c:pt>
                <c:pt idx="706">
                  <c:v>1986</c:v>
                </c:pt>
                <c:pt idx="707">
                  <c:v>1970</c:v>
                </c:pt>
                <c:pt idx="708">
                  <c:v>1954</c:v>
                </c:pt>
                <c:pt idx="709">
                  <c:v>1986</c:v>
                </c:pt>
                <c:pt idx="710">
                  <c:v>1958</c:v>
                </c:pt>
                <c:pt idx="711">
                  <c:v>1938</c:v>
                </c:pt>
                <c:pt idx="712">
                  <c:v>1938</c:v>
                </c:pt>
                <c:pt idx="713">
                  <c:v>1982</c:v>
                </c:pt>
                <c:pt idx="714">
                  <c:v>1982</c:v>
                </c:pt>
                <c:pt idx="715">
                  <c:v>1986</c:v>
                </c:pt>
                <c:pt idx="716">
                  <c:v>1986</c:v>
                </c:pt>
                <c:pt idx="717">
                  <c:v>1986</c:v>
                </c:pt>
                <c:pt idx="718">
                  <c:v>1986</c:v>
                </c:pt>
                <c:pt idx="719">
                  <c:v>1986</c:v>
                </c:pt>
                <c:pt idx="720">
                  <c:v>1986</c:v>
                </c:pt>
                <c:pt idx="721">
                  <c:v>1950</c:v>
                </c:pt>
                <c:pt idx="722">
                  <c:v>1938</c:v>
                </c:pt>
                <c:pt idx="723">
                  <c:v>1954</c:v>
                </c:pt>
                <c:pt idx="724">
                  <c:v>1982</c:v>
                </c:pt>
                <c:pt idx="725">
                  <c:v>1982</c:v>
                </c:pt>
                <c:pt idx="726">
                  <c:v>1962</c:v>
                </c:pt>
                <c:pt idx="727">
                  <c:v>1930</c:v>
                </c:pt>
                <c:pt idx="728">
                  <c:v>1930</c:v>
                </c:pt>
                <c:pt idx="729">
                  <c:v>1930</c:v>
                </c:pt>
                <c:pt idx="730">
                  <c:v>1970</c:v>
                </c:pt>
                <c:pt idx="731">
                  <c:v>1938</c:v>
                </c:pt>
                <c:pt idx="732">
                  <c:v>1986</c:v>
                </c:pt>
                <c:pt idx="733">
                  <c:v>1970</c:v>
                </c:pt>
                <c:pt idx="734">
                  <c:v>1966</c:v>
                </c:pt>
                <c:pt idx="735">
                  <c:v>1958</c:v>
                </c:pt>
                <c:pt idx="736">
                  <c:v>1962</c:v>
                </c:pt>
                <c:pt idx="737">
                  <c:v>1974</c:v>
                </c:pt>
                <c:pt idx="738">
                  <c:v>1978</c:v>
                </c:pt>
                <c:pt idx="739">
                  <c:v>1962</c:v>
                </c:pt>
                <c:pt idx="740">
                  <c:v>1954</c:v>
                </c:pt>
                <c:pt idx="741">
                  <c:v>1954</c:v>
                </c:pt>
                <c:pt idx="742">
                  <c:v>1974</c:v>
                </c:pt>
                <c:pt idx="743">
                  <c:v>1958</c:v>
                </c:pt>
                <c:pt idx="744">
                  <c:v>1986</c:v>
                </c:pt>
                <c:pt idx="745">
                  <c:v>1958</c:v>
                </c:pt>
                <c:pt idx="746">
                  <c:v>1966</c:v>
                </c:pt>
                <c:pt idx="747">
                  <c:v>1934</c:v>
                </c:pt>
                <c:pt idx="748">
                  <c:v>1954</c:v>
                </c:pt>
                <c:pt idx="749">
                  <c:v>1982</c:v>
                </c:pt>
                <c:pt idx="750">
                  <c:v>1986</c:v>
                </c:pt>
                <c:pt idx="751">
                  <c:v>1958</c:v>
                </c:pt>
                <c:pt idx="752">
                  <c:v>1958</c:v>
                </c:pt>
                <c:pt idx="753">
                  <c:v>1958</c:v>
                </c:pt>
                <c:pt idx="754">
                  <c:v>1934</c:v>
                </c:pt>
                <c:pt idx="755">
                  <c:v>1938</c:v>
                </c:pt>
                <c:pt idx="756">
                  <c:v>1982</c:v>
                </c:pt>
                <c:pt idx="757">
                  <c:v>1982</c:v>
                </c:pt>
                <c:pt idx="758">
                  <c:v>1962</c:v>
                </c:pt>
                <c:pt idx="759">
                  <c:v>1986</c:v>
                </c:pt>
                <c:pt idx="760">
                  <c:v>1958</c:v>
                </c:pt>
                <c:pt idx="761">
                  <c:v>1934</c:v>
                </c:pt>
                <c:pt idx="762">
                  <c:v>1954</c:v>
                </c:pt>
                <c:pt idx="763">
                  <c:v>1986</c:v>
                </c:pt>
                <c:pt idx="764">
                  <c:v>1966</c:v>
                </c:pt>
                <c:pt idx="765">
                  <c:v>1970</c:v>
                </c:pt>
                <c:pt idx="766">
                  <c:v>1958</c:v>
                </c:pt>
                <c:pt idx="767">
                  <c:v>1970</c:v>
                </c:pt>
                <c:pt idx="768">
                  <c:v>1954</c:v>
                </c:pt>
                <c:pt idx="769">
                  <c:v>1938</c:v>
                </c:pt>
                <c:pt idx="770">
                  <c:v>1970</c:v>
                </c:pt>
                <c:pt idx="771">
                  <c:v>1974</c:v>
                </c:pt>
                <c:pt idx="772">
                  <c:v>1958</c:v>
                </c:pt>
                <c:pt idx="773">
                  <c:v>1958</c:v>
                </c:pt>
                <c:pt idx="774">
                  <c:v>1954</c:v>
                </c:pt>
                <c:pt idx="775">
                  <c:v>1970</c:v>
                </c:pt>
                <c:pt idx="776">
                  <c:v>1970</c:v>
                </c:pt>
                <c:pt idx="777">
                  <c:v>1962</c:v>
                </c:pt>
                <c:pt idx="778">
                  <c:v>1970</c:v>
                </c:pt>
                <c:pt idx="779">
                  <c:v>1958</c:v>
                </c:pt>
                <c:pt idx="780">
                  <c:v>1930</c:v>
                </c:pt>
                <c:pt idx="781">
                  <c:v>1934</c:v>
                </c:pt>
                <c:pt idx="782">
                  <c:v>1938</c:v>
                </c:pt>
                <c:pt idx="783">
                  <c:v>1962</c:v>
                </c:pt>
                <c:pt idx="784">
                  <c:v>1958</c:v>
                </c:pt>
                <c:pt idx="785">
                  <c:v>1962</c:v>
                </c:pt>
                <c:pt idx="786">
                  <c:v>1958</c:v>
                </c:pt>
                <c:pt idx="787">
                  <c:v>1950</c:v>
                </c:pt>
                <c:pt idx="788">
                  <c:v>1950</c:v>
                </c:pt>
                <c:pt idx="789">
                  <c:v>1938</c:v>
                </c:pt>
                <c:pt idx="790">
                  <c:v>1982</c:v>
                </c:pt>
                <c:pt idx="791">
                  <c:v>1962</c:v>
                </c:pt>
                <c:pt idx="792">
                  <c:v>1958</c:v>
                </c:pt>
                <c:pt idx="793">
                  <c:v>1962</c:v>
                </c:pt>
                <c:pt idx="794">
                  <c:v>1950</c:v>
                </c:pt>
                <c:pt idx="795">
                  <c:v>1962</c:v>
                </c:pt>
                <c:pt idx="796">
                  <c:v>1970</c:v>
                </c:pt>
                <c:pt idx="797">
                  <c:v>1962</c:v>
                </c:pt>
                <c:pt idx="798">
                  <c:v>1970</c:v>
                </c:pt>
                <c:pt idx="799">
                  <c:v>1978</c:v>
                </c:pt>
                <c:pt idx="800">
                  <c:v>1962</c:v>
                </c:pt>
                <c:pt idx="801">
                  <c:v>1958</c:v>
                </c:pt>
                <c:pt idx="802">
                  <c:v>1950</c:v>
                </c:pt>
                <c:pt idx="803">
                  <c:v>1930</c:v>
                </c:pt>
                <c:pt idx="804">
                  <c:v>1934</c:v>
                </c:pt>
                <c:pt idx="805">
                  <c:v>1934</c:v>
                </c:pt>
                <c:pt idx="806">
                  <c:v>1938</c:v>
                </c:pt>
                <c:pt idx="807">
                  <c:v>1962</c:v>
                </c:pt>
                <c:pt idx="808">
                  <c:v>1950</c:v>
                </c:pt>
                <c:pt idx="809">
                  <c:v>1962</c:v>
                </c:pt>
                <c:pt idx="810">
                  <c:v>1934</c:v>
                </c:pt>
                <c:pt idx="811">
                  <c:v>1938</c:v>
                </c:pt>
                <c:pt idx="812">
                  <c:v>1950</c:v>
                </c:pt>
                <c:pt idx="813">
                  <c:v>1962</c:v>
                </c:pt>
                <c:pt idx="814">
                  <c:v>1962</c:v>
                </c:pt>
                <c:pt idx="815">
                  <c:v>1978</c:v>
                </c:pt>
                <c:pt idx="816">
                  <c:v>1962</c:v>
                </c:pt>
                <c:pt idx="817">
                  <c:v>1950</c:v>
                </c:pt>
                <c:pt idx="818">
                  <c:v>1962</c:v>
                </c:pt>
                <c:pt idx="819">
                  <c:v>1950</c:v>
                </c:pt>
                <c:pt idx="820">
                  <c:v>1962</c:v>
                </c:pt>
                <c:pt idx="821">
                  <c:v>1962</c:v>
                </c:pt>
                <c:pt idx="822">
                  <c:v>1934</c:v>
                </c:pt>
                <c:pt idx="823">
                  <c:v>1938</c:v>
                </c:pt>
                <c:pt idx="824">
                  <c:v>1938</c:v>
                </c:pt>
                <c:pt idx="825">
                  <c:v>1958</c:v>
                </c:pt>
                <c:pt idx="826">
                  <c:v>1962</c:v>
                </c:pt>
                <c:pt idx="827">
                  <c:v>1962</c:v>
                </c:pt>
                <c:pt idx="828">
                  <c:v>1950</c:v>
                </c:pt>
                <c:pt idx="829">
                  <c:v>1930</c:v>
                </c:pt>
                <c:pt idx="830">
                  <c:v>1954</c:v>
                </c:pt>
                <c:pt idx="831">
                  <c:v>1950</c:v>
                </c:pt>
                <c:pt idx="832">
                  <c:v>1934</c:v>
                </c:pt>
                <c:pt idx="833">
                  <c:v>1958</c:v>
                </c:pt>
                <c:pt idx="834">
                  <c:v>1930</c:v>
                </c:pt>
                <c:pt idx="835">
                  <c:v>1930</c:v>
                </c:pt>
              </c:numCache>
            </c:numRef>
          </c:xVal>
          <c:yVal>
            <c:numRef>
              <c:f>'Descriptive Questions'!$E$40:$E$875</c:f>
              <c:numCache>
                <c:formatCode>General</c:formatCode>
                <c:ptCount val="836"/>
                <c:pt idx="0">
                  <c:v>33780.67180663161</c:v>
                </c:pt>
                <c:pt idx="1">
                  <c:v>33780.67180663161</c:v>
                </c:pt>
                <c:pt idx="2">
                  <c:v>33780.67180663161</c:v>
                </c:pt>
                <c:pt idx="3">
                  <c:v>33780.67180663161</c:v>
                </c:pt>
                <c:pt idx="4">
                  <c:v>45326.891718920902</c:v>
                </c:pt>
                <c:pt idx="5">
                  <c:v>45326.891718920902</c:v>
                </c:pt>
                <c:pt idx="6">
                  <c:v>45326.891718920902</c:v>
                </c:pt>
                <c:pt idx="7">
                  <c:v>45326.891718920902</c:v>
                </c:pt>
                <c:pt idx="8">
                  <c:v>45326.891718920902</c:v>
                </c:pt>
                <c:pt idx="9">
                  <c:v>45326.891718920902</c:v>
                </c:pt>
                <c:pt idx="10">
                  <c:v>40195.238424570067</c:v>
                </c:pt>
                <c:pt idx="11">
                  <c:v>40195.238424570067</c:v>
                </c:pt>
                <c:pt idx="12">
                  <c:v>40195.238424570067</c:v>
                </c:pt>
                <c:pt idx="13">
                  <c:v>40195.238424570067</c:v>
                </c:pt>
                <c:pt idx="14">
                  <c:v>45326.891718920902</c:v>
                </c:pt>
                <c:pt idx="15">
                  <c:v>40195.238424570067</c:v>
                </c:pt>
                <c:pt idx="16">
                  <c:v>40195.238424570067</c:v>
                </c:pt>
                <c:pt idx="17">
                  <c:v>45326.891718920902</c:v>
                </c:pt>
                <c:pt idx="18">
                  <c:v>38912.325100982329</c:v>
                </c:pt>
                <c:pt idx="19">
                  <c:v>38912.325100982329</c:v>
                </c:pt>
                <c:pt idx="20">
                  <c:v>45326.891718920902</c:v>
                </c:pt>
                <c:pt idx="21">
                  <c:v>40195.238424570067</c:v>
                </c:pt>
                <c:pt idx="22">
                  <c:v>44043.978395333164</c:v>
                </c:pt>
                <c:pt idx="23">
                  <c:v>38912.325100982329</c:v>
                </c:pt>
                <c:pt idx="24">
                  <c:v>47892.718366096262</c:v>
                </c:pt>
                <c:pt idx="25">
                  <c:v>47892.718366096262</c:v>
                </c:pt>
                <c:pt idx="26">
                  <c:v>47892.718366096262</c:v>
                </c:pt>
                <c:pt idx="27">
                  <c:v>47892.718366096262</c:v>
                </c:pt>
                <c:pt idx="28">
                  <c:v>38912.325100982329</c:v>
                </c:pt>
                <c:pt idx="29">
                  <c:v>40195.238424570067</c:v>
                </c:pt>
                <c:pt idx="30">
                  <c:v>47892.718366096262</c:v>
                </c:pt>
                <c:pt idx="31">
                  <c:v>47892.718366096262</c:v>
                </c:pt>
                <c:pt idx="32">
                  <c:v>47892.718366096262</c:v>
                </c:pt>
                <c:pt idx="33">
                  <c:v>38912.325100982329</c:v>
                </c:pt>
                <c:pt idx="34">
                  <c:v>47892.718366096262</c:v>
                </c:pt>
                <c:pt idx="35">
                  <c:v>44043.978395333164</c:v>
                </c:pt>
                <c:pt idx="36">
                  <c:v>44043.978395333164</c:v>
                </c:pt>
                <c:pt idx="37">
                  <c:v>40195.238424570067</c:v>
                </c:pt>
                <c:pt idx="38">
                  <c:v>38912.325100982329</c:v>
                </c:pt>
                <c:pt idx="39">
                  <c:v>38912.325100982329</c:v>
                </c:pt>
                <c:pt idx="40">
                  <c:v>53024.371660446981</c:v>
                </c:pt>
                <c:pt idx="41">
                  <c:v>53024.371660446981</c:v>
                </c:pt>
                <c:pt idx="42">
                  <c:v>53024.371660446981</c:v>
                </c:pt>
                <c:pt idx="43">
                  <c:v>53024.371660446981</c:v>
                </c:pt>
                <c:pt idx="44">
                  <c:v>47892.718366096262</c:v>
                </c:pt>
                <c:pt idx="45">
                  <c:v>53024.371660446981</c:v>
                </c:pt>
                <c:pt idx="46">
                  <c:v>47892.718366096262</c:v>
                </c:pt>
                <c:pt idx="47">
                  <c:v>53024.371660446981</c:v>
                </c:pt>
                <c:pt idx="48">
                  <c:v>47892.718366096262</c:v>
                </c:pt>
                <c:pt idx="49">
                  <c:v>47892.718366096262</c:v>
                </c:pt>
                <c:pt idx="50">
                  <c:v>53024.371660446981</c:v>
                </c:pt>
                <c:pt idx="51">
                  <c:v>53024.371660446981</c:v>
                </c:pt>
                <c:pt idx="52">
                  <c:v>33780.67180663161</c:v>
                </c:pt>
                <c:pt idx="53">
                  <c:v>41478.151748157805</c:v>
                </c:pt>
                <c:pt idx="54">
                  <c:v>47892.718366096262</c:v>
                </c:pt>
                <c:pt idx="55">
                  <c:v>49175.631689684</c:v>
                </c:pt>
                <c:pt idx="56">
                  <c:v>49175.631689684</c:v>
                </c:pt>
                <c:pt idx="57">
                  <c:v>49175.631689684</c:v>
                </c:pt>
                <c:pt idx="58">
                  <c:v>49175.631689684</c:v>
                </c:pt>
                <c:pt idx="59">
                  <c:v>27366.105188693153</c:v>
                </c:pt>
                <c:pt idx="60">
                  <c:v>41478.151748157805</c:v>
                </c:pt>
                <c:pt idx="61">
                  <c:v>47892.718366096262</c:v>
                </c:pt>
                <c:pt idx="62">
                  <c:v>41478.151748157805</c:v>
                </c:pt>
                <c:pt idx="63">
                  <c:v>49175.631689684</c:v>
                </c:pt>
                <c:pt idx="64">
                  <c:v>49175.631689684</c:v>
                </c:pt>
                <c:pt idx="65">
                  <c:v>49175.631689684</c:v>
                </c:pt>
                <c:pt idx="66">
                  <c:v>49175.631689684</c:v>
                </c:pt>
                <c:pt idx="67">
                  <c:v>37629.411777394707</c:v>
                </c:pt>
                <c:pt idx="68">
                  <c:v>47892.718366096262</c:v>
                </c:pt>
                <c:pt idx="69">
                  <c:v>49175.631689684</c:v>
                </c:pt>
                <c:pt idx="70">
                  <c:v>47892.718366096262</c:v>
                </c:pt>
                <c:pt idx="71">
                  <c:v>44043.978395333164</c:v>
                </c:pt>
                <c:pt idx="72">
                  <c:v>44043.978395333164</c:v>
                </c:pt>
                <c:pt idx="73">
                  <c:v>47892.718366096262</c:v>
                </c:pt>
                <c:pt idx="74">
                  <c:v>46609.805042508524</c:v>
                </c:pt>
                <c:pt idx="75">
                  <c:v>54307.284984034719</c:v>
                </c:pt>
                <c:pt idx="76">
                  <c:v>54307.284984034719</c:v>
                </c:pt>
                <c:pt idx="77">
                  <c:v>47892.718366096262</c:v>
                </c:pt>
                <c:pt idx="78">
                  <c:v>46609.805042508524</c:v>
                </c:pt>
                <c:pt idx="79">
                  <c:v>33780.67180663161</c:v>
                </c:pt>
                <c:pt idx="80">
                  <c:v>54307.284984034719</c:v>
                </c:pt>
                <c:pt idx="81">
                  <c:v>47892.718366096262</c:v>
                </c:pt>
                <c:pt idx="82">
                  <c:v>54307.284984034719</c:v>
                </c:pt>
                <c:pt idx="83">
                  <c:v>54307.284984034719</c:v>
                </c:pt>
                <c:pt idx="84">
                  <c:v>54307.284984034719</c:v>
                </c:pt>
                <c:pt idx="85">
                  <c:v>46609.805042508524</c:v>
                </c:pt>
                <c:pt idx="86">
                  <c:v>54307.284984034719</c:v>
                </c:pt>
                <c:pt idx="87">
                  <c:v>46609.805042508524</c:v>
                </c:pt>
                <c:pt idx="88">
                  <c:v>47892.718366096262</c:v>
                </c:pt>
                <c:pt idx="89">
                  <c:v>46609.805042508524</c:v>
                </c:pt>
                <c:pt idx="90">
                  <c:v>46609.805042508524</c:v>
                </c:pt>
                <c:pt idx="91">
                  <c:v>46609.805042508524</c:v>
                </c:pt>
                <c:pt idx="92">
                  <c:v>46609.805042508524</c:v>
                </c:pt>
                <c:pt idx="93">
                  <c:v>46609.805042508524</c:v>
                </c:pt>
                <c:pt idx="94">
                  <c:v>46609.805042508524</c:v>
                </c:pt>
                <c:pt idx="95">
                  <c:v>27366.105188693153</c:v>
                </c:pt>
                <c:pt idx="96">
                  <c:v>46609.805042508524</c:v>
                </c:pt>
                <c:pt idx="97">
                  <c:v>47892.718366096262</c:v>
                </c:pt>
                <c:pt idx="98">
                  <c:v>47892.718366096262</c:v>
                </c:pt>
                <c:pt idx="99">
                  <c:v>51741.458336859359</c:v>
                </c:pt>
                <c:pt idx="100">
                  <c:v>51741.458336859359</c:v>
                </c:pt>
                <c:pt idx="101">
                  <c:v>51741.458336859359</c:v>
                </c:pt>
                <c:pt idx="102">
                  <c:v>51741.458336859359</c:v>
                </c:pt>
                <c:pt idx="103">
                  <c:v>51741.458336859359</c:v>
                </c:pt>
                <c:pt idx="104">
                  <c:v>42761.065071745426</c:v>
                </c:pt>
                <c:pt idx="105">
                  <c:v>42761.065071745426</c:v>
                </c:pt>
                <c:pt idx="106">
                  <c:v>42761.065071745426</c:v>
                </c:pt>
                <c:pt idx="107">
                  <c:v>47892.718366096262</c:v>
                </c:pt>
                <c:pt idx="108">
                  <c:v>42761.065071745426</c:v>
                </c:pt>
                <c:pt idx="109">
                  <c:v>46609.805042508524</c:v>
                </c:pt>
                <c:pt idx="110">
                  <c:v>47892.718366096262</c:v>
                </c:pt>
                <c:pt idx="111">
                  <c:v>41478.151748157805</c:v>
                </c:pt>
                <c:pt idx="112">
                  <c:v>41478.151748157805</c:v>
                </c:pt>
                <c:pt idx="113">
                  <c:v>27366.105188693153</c:v>
                </c:pt>
                <c:pt idx="114">
                  <c:v>44043.978395333164</c:v>
                </c:pt>
                <c:pt idx="115">
                  <c:v>45326.891718920902</c:v>
                </c:pt>
                <c:pt idx="116">
                  <c:v>42761.065071745426</c:v>
                </c:pt>
                <c:pt idx="117">
                  <c:v>38912.325100982329</c:v>
                </c:pt>
                <c:pt idx="118">
                  <c:v>54307.284984034719</c:v>
                </c:pt>
                <c:pt idx="119">
                  <c:v>50458.545013271621</c:v>
                </c:pt>
                <c:pt idx="120">
                  <c:v>51741.458336859359</c:v>
                </c:pt>
                <c:pt idx="121">
                  <c:v>54307.284984034719</c:v>
                </c:pt>
                <c:pt idx="122">
                  <c:v>37629.411777394707</c:v>
                </c:pt>
                <c:pt idx="123">
                  <c:v>54307.284984034719</c:v>
                </c:pt>
                <c:pt idx="124">
                  <c:v>54307.284984034719</c:v>
                </c:pt>
                <c:pt idx="125">
                  <c:v>41478.151748157805</c:v>
                </c:pt>
                <c:pt idx="126">
                  <c:v>27366.105188693153</c:v>
                </c:pt>
                <c:pt idx="127">
                  <c:v>54307.284984034719</c:v>
                </c:pt>
                <c:pt idx="128">
                  <c:v>44043.978395333164</c:v>
                </c:pt>
                <c:pt idx="129">
                  <c:v>54307.284984034719</c:v>
                </c:pt>
                <c:pt idx="130">
                  <c:v>41478.151748157805</c:v>
                </c:pt>
                <c:pt idx="131">
                  <c:v>42761.065071745426</c:v>
                </c:pt>
                <c:pt idx="132">
                  <c:v>42761.065071745426</c:v>
                </c:pt>
                <c:pt idx="133">
                  <c:v>54307.284984034719</c:v>
                </c:pt>
                <c:pt idx="134">
                  <c:v>42761.065071745426</c:v>
                </c:pt>
                <c:pt idx="135">
                  <c:v>41478.151748157805</c:v>
                </c:pt>
                <c:pt idx="136">
                  <c:v>37629.411777394707</c:v>
                </c:pt>
                <c:pt idx="137">
                  <c:v>40195.238424570067</c:v>
                </c:pt>
                <c:pt idx="138">
                  <c:v>37629.411777394707</c:v>
                </c:pt>
                <c:pt idx="139">
                  <c:v>42761.065071745426</c:v>
                </c:pt>
                <c:pt idx="140">
                  <c:v>50458.545013271621</c:v>
                </c:pt>
                <c:pt idx="141">
                  <c:v>37629.411777394707</c:v>
                </c:pt>
                <c:pt idx="142">
                  <c:v>51741.458336859359</c:v>
                </c:pt>
                <c:pt idx="143">
                  <c:v>51741.458336859359</c:v>
                </c:pt>
                <c:pt idx="144">
                  <c:v>51741.458336859359</c:v>
                </c:pt>
                <c:pt idx="145">
                  <c:v>51741.458336859359</c:v>
                </c:pt>
                <c:pt idx="146">
                  <c:v>51741.458336859359</c:v>
                </c:pt>
                <c:pt idx="147">
                  <c:v>51741.458336859359</c:v>
                </c:pt>
                <c:pt idx="148">
                  <c:v>50458.545013271621</c:v>
                </c:pt>
                <c:pt idx="149">
                  <c:v>45326.891718920902</c:v>
                </c:pt>
                <c:pt idx="150">
                  <c:v>37629.411777394707</c:v>
                </c:pt>
                <c:pt idx="151">
                  <c:v>50458.545013271621</c:v>
                </c:pt>
                <c:pt idx="152">
                  <c:v>50458.545013271621</c:v>
                </c:pt>
                <c:pt idx="153">
                  <c:v>37629.411777394707</c:v>
                </c:pt>
                <c:pt idx="154">
                  <c:v>44043.978395333164</c:v>
                </c:pt>
                <c:pt idx="155">
                  <c:v>44043.978395333164</c:v>
                </c:pt>
                <c:pt idx="156">
                  <c:v>45326.891718920902</c:v>
                </c:pt>
                <c:pt idx="157">
                  <c:v>45326.891718920902</c:v>
                </c:pt>
                <c:pt idx="158">
                  <c:v>51741.458336859359</c:v>
                </c:pt>
                <c:pt idx="159">
                  <c:v>51741.458336859359</c:v>
                </c:pt>
                <c:pt idx="160">
                  <c:v>51741.458336859359</c:v>
                </c:pt>
                <c:pt idx="161">
                  <c:v>51741.458336859359</c:v>
                </c:pt>
                <c:pt idx="162">
                  <c:v>51741.458336859359</c:v>
                </c:pt>
                <c:pt idx="163">
                  <c:v>37629.411777394707</c:v>
                </c:pt>
                <c:pt idx="164">
                  <c:v>53024.371660446981</c:v>
                </c:pt>
                <c:pt idx="165">
                  <c:v>53024.371660446981</c:v>
                </c:pt>
                <c:pt idx="166">
                  <c:v>53024.371660446981</c:v>
                </c:pt>
                <c:pt idx="167">
                  <c:v>47892.718366096262</c:v>
                </c:pt>
                <c:pt idx="168">
                  <c:v>47892.718366096262</c:v>
                </c:pt>
                <c:pt idx="169">
                  <c:v>53024.371660446981</c:v>
                </c:pt>
                <c:pt idx="170">
                  <c:v>47892.718366096262</c:v>
                </c:pt>
                <c:pt idx="171">
                  <c:v>50458.545013271621</c:v>
                </c:pt>
                <c:pt idx="172">
                  <c:v>37629.411777394707</c:v>
                </c:pt>
                <c:pt idx="173">
                  <c:v>54307.284984034719</c:v>
                </c:pt>
                <c:pt idx="174">
                  <c:v>54307.284984034719</c:v>
                </c:pt>
                <c:pt idx="175">
                  <c:v>47892.718366096262</c:v>
                </c:pt>
                <c:pt idx="176">
                  <c:v>47892.718366096262</c:v>
                </c:pt>
                <c:pt idx="177">
                  <c:v>47892.718366096262</c:v>
                </c:pt>
                <c:pt idx="178">
                  <c:v>53024.371660446981</c:v>
                </c:pt>
                <c:pt idx="179">
                  <c:v>47892.718366096262</c:v>
                </c:pt>
                <c:pt idx="180">
                  <c:v>54307.284984034719</c:v>
                </c:pt>
                <c:pt idx="181">
                  <c:v>51741.458336859359</c:v>
                </c:pt>
                <c:pt idx="182">
                  <c:v>53024.371660446981</c:v>
                </c:pt>
                <c:pt idx="183">
                  <c:v>53024.371660446981</c:v>
                </c:pt>
                <c:pt idx="184">
                  <c:v>53024.371660446981</c:v>
                </c:pt>
                <c:pt idx="185">
                  <c:v>53024.371660446981</c:v>
                </c:pt>
                <c:pt idx="186">
                  <c:v>46609.805042508524</c:v>
                </c:pt>
                <c:pt idx="187">
                  <c:v>46609.805042508524</c:v>
                </c:pt>
                <c:pt idx="188">
                  <c:v>54307.284984034719</c:v>
                </c:pt>
                <c:pt idx="189">
                  <c:v>50458.545013271621</c:v>
                </c:pt>
                <c:pt idx="190">
                  <c:v>46609.805042508524</c:v>
                </c:pt>
                <c:pt idx="191">
                  <c:v>35063.585130219231</c:v>
                </c:pt>
                <c:pt idx="192">
                  <c:v>53024.371660446981</c:v>
                </c:pt>
                <c:pt idx="193">
                  <c:v>53024.371660446981</c:v>
                </c:pt>
                <c:pt idx="194">
                  <c:v>47892.718366096262</c:v>
                </c:pt>
                <c:pt idx="195">
                  <c:v>54307.284984034719</c:v>
                </c:pt>
                <c:pt idx="196">
                  <c:v>53024.371660446981</c:v>
                </c:pt>
                <c:pt idx="197">
                  <c:v>41478.151748157805</c:v>
                </c:pt>
                <c:pt idx="198">
                  <c:v>41478.151748157805</c:v>
                </c:pt>
                <c:pt idx="199">
                  <c:v>41478.151748157805</c:v>
                </c:pt>
                <c:pt idx="200">
                  <c:v>53024.371660446981</c:v>
                </c:pt>
                <c:pt idx="201">
                  <c:v>53024.371660446981</c:v>
                </c:pt>
                <c:pt idx="202">
                  <c:v>47892.718366096262</c:v>
                </c:pt>
                <c:pt idx="203">
                  <c:v>54307.284984034719</c:v>
                </c:pt>
                <c:pt idx="204">
                  <c:v>46609.805042508524</c:v>
                </c:pt>
                <c:pt idx="205">
                  <c:v>47892.718366096262</c:v>
                </c:pt>
                <c:pt idx="206">
                  <c:v>47892.718366096262</c:v>
                </c:pt>
                <c:pt idx="207">
                  <c:v>38912.325100982329</c:v>
                </c:pt>
                <c:pt idx="208">
                  <c:v>50458.545013271621</c:v>
                </c:pt>
                <c:pt idx="209">
                  <c:v>53024.371660446981</c:v>
                </c:pt>
                <c:pt idx="210">
                  <c:v>47892.718366096262</c:v>
                </c:pt>
                <c:pt idx="211">
                  <c:v>50458.545013271621</c:v>
                </c:pt>
                <c:pt idx="212">
                  <c:v>47892.718366096262</c:v>
                </c:pt>
                <c:pt idx="213">
                  <c:v>54307.284984034719</c:v>
                </c:pt>
                <c:pt idx="214">
                  <c:v>54307.284984034719</c:v>
                </c:pt>
                <c:pt idx="215">
                  <c:v>47892.718366096262</c:v>
                </c:pt>
                <c:pt idx="216">
                  <c:v>47892.718366096262</c:v>
                </c:pt>
                <c:pt idx="217">
                  <c:v>41478.151748157805</c:v>
                </c:pt>
                <c:pt idx="218">
                  <c:v>45326.891718920902</c:v>
                </c:pt>
                <c:pt idx="219">
                  <c:v>46609.805042508524</c:v>
                </c:pt>
                <c:pt idx="220">
                  <c:v>41478.151748157805</c:v>
                </c:pt>
                <c:pt idx="221">
                  <c:v>37629.411777394707</c:v>
                </c:pt>
                <c:pt idx="222">
                  <c:v>54307.284984034719</c:v>
                </c:pt>
                <c:pt idx="223">
                  <c:v>54307.284984034719</c:v>
                </c:pt>
                <c:pt idx="224">
                  <c:v>54307.284984034719</c:v>
                </c:pt>
                <c:pt idx="225">
                  <c:v>54307.284984034719</c:v>
                </c:pt>
                <c:pt idx="226">
                  <c:v>38912.325100982329</c:v>
                </c:pt>
                <c:pt idx="227">
                  <c:v>29931.931835868512</c:v>
                </c:pt>
                <c:pt idx="228">
                  <c:v>54307.284984034719</c:v>
                </c:pt>
                <c:pt idx="229">
                  <c:v>46609.805042508524</c:v>
                </c:pt>
                <c:pt idx="230">
                  <c:v>35063.585130219231</c:v>
                </c:pt>
                <c:pt idx="231">
                  <c:v>41478.151748157805</c:v>
                </c:pt>
                <c:pt idx="232">
                  <c:v>54307.284984034719</c:v>
                </c:pt>
                <c:pt idx="233">
                  <c:v>27366.105188693153</c:v>
                </c:pt>
                <c:pt idx="234">
                  <c:v>54307.284984034719</c:v>
                </c:pt>
                <c:pt idx="235">
                  <c:v>54307.284984034719</c:v>
                </c:pt>
                <c:pt idx="236">
                  <c:v>54307.284984034719</c:v>
                </c:pt>
                <c:pt idx="237">
                  <c:v>40195.238424570067</c:v>
                </c:pt>
                <c:pt idx="238">
                  <c:v>54307.284984034719</c:v>
                </c:pt>
                <c:pt idx="239">
                  <c:v>41478.151748157805</c:v>
                </c:pt>
                <c:pt idx="240">
                  <c:v>47892.718366096262</c:v>
                </c:pt>
                <c:pt idx="241">
                  <c:v>35063.585130219231</c:v>
                </c:pt>
                <c:pt idx="242">
                  <c:v>41478.151748157805</c:v>
                </c:pt>
                <c:pt idx="243">
                  <c:v>46609.805042508524</c:v>
                </c:pt>
                <c:pt idx="244">
                  <c:v>53024.371660446981</c:v>
                </c:pt>
                <c:pt idx="245">
                  <c:v>53024.371660446981</c:v>
                </c:pt>
                <c:pt idx="246">
                  <c:v>50458.545013271621</c:v>
                </c:pt>
                <c:pt idx="247">
                  <c:v>46609.805042508524</c:v>
                </c:pt>
                <c:pt idx="248">
                  <c:v>41478.151748157805</c:v>
                </c:pt>
                <c:pt idx="249">
                  <c:v>28649.018512280774</c:v>
                </c:pt>
                <c:pt idx="250">
                  <c:v>49175.631689684</c:v>
                </c:pt>
                <c:pt idx="251">
                  <c:v>49175.631689684</c:v>
                </c:pt>
                <c:pt idx="252">
                  <c:v>49175.631689684</c:v>
                </c:pt>
                <c:pt idx="253">
                  <c:v>49175.631689684</c:v>
                </c:pt>
                <c:pt idx="254">
                  <c:v>49175.631689684</c:v>
                </c:pt>
                <c:pt idx="255">
                  <c:v>49175.631689684</c:v>
                </c:pt>
                <c:pt idx="256">
                  <c:v>47892.718366096262</c:v>
                </c:pt>
                <c:pt idx="257">
                  <c:v>47892.718366096262</c:v>
                </c:pt>
                <c:pt idx="258">
                  <c:v>47892.718366096262</c:v>
                </c:pt>
                <c:pt idx="259">
                  <c:v>53024.371660446981</c:v>
                </c:pt>
                <c:pt idx="260">
                  <c:v>47892.718366096262</c:v>
                </c:pt>
                <c:pt idx="261">
                  <c:v>53024.371660446981</c:v>
                </c:pt>
                <c:pt idx="262">
                  <c:v>41478.151748157805</c:v>
                </c:pt>
                <c:pt idx="263">
                  <c:v>40195.238424570067</c:v>
                </c:pt>
                <c:pt idx="264">
                  <c:v>53024.371660446981</c:v>
                </c:pt>
                <c:pt idx="265">
                  <c:v>49175.631689684</c:v>
                </c:pt>
                <c:pt idx="266">
                  <c:v>41478.151748157805</c:v>
                </c:pt>
                <c:pt idx="267">
                  <c:v>41478.151748157805</c:v>
                </c:pt>
                <c:pt idx="268">
                  <c:v>53024.371660446981</c:v>
                </c:pt>
                <c:pt idx="269">
                  <c:v>47892.718366096262</c:v>
                </c:pt>
                <c:pt idx="270">
                  <c:v>41478.151748157805</c:v>
                </c:pt>
                <c:pt idx="271">
                  <c:v>41478.151748157805</c:v>
                </c:pt>
                <c:pt idx="272">
                  <c:v>47892.718366096262</c:v>
                </c:pt>
                <c:pt idx="273">
                  <c:v>47892.718366096262</c:v>
                </c:pt>
                <c:pt idx="274">
                  <c:v>41478.151748157805</c:v>
                </c:pt>
                <c:pt idx="275">
                  <c:v>47892.718366096262</c:v>
                </c:pt>
                <c:pt idx="276">
                  <c:v>40195.238424570067</c:v>
                </c:pt>
                <c:pt idx="277">
                  <c:v>46609.805042508524</c:v>
                </c:pt>
                <c:pt idx="278">
                  <c:v>50458.545013271621</c:v>
                </c:pt>
                <c:pt idx="279">
                  <c:v>47892.718366096262</c:v>
                </c:pt>
                <c:pt idx="280">
                  <c:v>47892.718366096262</c:v>
                </c:pt>
                <c:pt idx="281">
                  <c:v>50458.545013271621</c:v>
                </c:pt>
                <c:pt idx="282">
                  <c:v>51741.458336859359</c:v>
                </c:pt>
                <c:pt idx="283">
                  <c:v>51741.458336859359</c:v>
                </c:pt>
                <c:pt idx="284">
                  <c:v>51741.458336859359</c:v>
                </c:pt>
                <c:pt idx="285">
                  <c:v>51741.458336859359</c:v>
                </c:pt>
                <c:pt idx="286">
                  <c:v>51741.458336859359</c:v>
                </c:pt>
                <c:pt idx="287">
                  <c:v>51741.458336859359</c:v>
                </c:pt>
                <c:pt idx="288">
                  <c:v>51741.458336859359</c:v>
                </c:pt>
                <c:pt idx="289">
                  <c:v>51741.458336859359</c:v>
                </c:pt>
                <c:pt idx="290">
                  <c:v>51741.458336859359</c:v>
                </c:pt>
                <c:pt idx="291">
                  <c:v>51741.458336859359</c:v>
                </c:pt>
                <c:pt idx="292">
                  <c:v>51741.458336859359</c:v>
                </c:pt>
                <c:pt idx="293">
                  <c:v>46609.805042508524</c:v>
                </c:pt>
                <c:pt idx="294">
                  <c:v>38912.325100982329</c:v>
                </c:pt>
                <c:pt idx="295">
                  <c:v>40195.238424570067</c:v>
                </c:pt>
                <c:pt idx="296">
                  <c:v>54307.284984034719</c:v>
                </c:pt>
                <c:pt idx="297">
                  <c:v>54307.284984034719</c:v>
                </c:pt>
                <c:pt idx="298">
                  <c:v>54307.284984034719</c:v>
                </c:pt>
                <c:pt idx="299">
                  <c:v>54307.284984034719</c:v>
                </c:pt>
                <c:pt idx="300">
                  <c:v>45326.891718920902</c:v>
                </c:pt>
                <c:pt idx="301">
                  <c:v>36346.498453806969</c:v>
                </c:pt>
                <c:pt idx="302">
                  <c:v>40195.238424570067</c:v>
                </c:pt>
                <c:pt idx="303">
                  <c:v>40195.238424570067</c:v>
                </c:pt>
                <c:pt idx="304">
                  <c:v>47892.718366096262</c:v>
                </c:pt>
                <c:pt idx="305">
                  <c:v>50458.545013271621</c:v>
                </c:pt>
                <c:pt idx="306">
                  <c:v>46609.805042508524</c:v>
                </c:pt>
                <c:pt idx="307">
                  <c:v>44043.978395333164</c:v>
                </c:pt>
                <c:pt idx="308">
                  <c:v>51741.458336859359</c:v>
                </c:pt>
                <c:pt idx="309">
                  <c:v>51741.458336859359</c:v>
                </c:pt>
                <c:pt idx="310">
                  <c:v>51741.458336859359</c:v>
                </c:pt>
                <c:pt idx="311">
                  <c:v>51741.458336859359</c:v>
                </c:pt>
                <c:pt idx="312">
                  <c:v>36346.498453806969</c:v>
                </c:pt>
                <c:pt idx="313">
                  <c:v>44043.978395333164</c:v>
                </c:pt>
                <c:pt idx="314">
                  <c:v>44043.978395333164</c:v>
                </c:pt>
                <c:pt idx="315">
                  <c:v>51741.458336859359</c:v>
                </c:pt>
                <c:pt idx="316">
                  <c:v>36346.498453806969</c:v>
                </c:pt>
                <c:pt idx="317">
                  <c:v>36346.498453806969</c:v>
                </c:pt>
                <c:pt idx="318">
                  <c:v>40195.238424570067</c:v>
                </c:pt>
                <c:pt idx="319">
                  <c:v>50458.545013271621</c:v>
                </c:pt>
                <c:pt idx="320">
                  <c:v>54307.284984034719</c:v>
                </c:pt>
                <c:pt idx="321">
                  <c:v>50458.545013271621</c:v>
                </c:pt>
                <c:pt idx="322">
                  <c:v>54307.284984034719</c:v>
                </c:pt>
                <c:pt idx="323">
                  <c:v>44043.978395333164</c:v>
                </c:pt>
                <c:pt idx="324">
                  <c:v>45326.891718920902</c:v>
                </c:pt>
                <c:pt idx="325">
                  <c:v>51741.458336859359</c:v>
                </c:pt>
                <c:pt idx="326">
                  <c:v>51741.458336859359</c:v>
                </c:pt>
                <c:pt idx="327">
                  <c:v>51741.458336859359</c:v>
                </c:pt>
                <c:pt idx="328">
                  <c:v>51741.458336859359</c:v>
                </c:pt>
                <c:pt idx="329">
                  <c:v>51741.458336859359</c:v>
                </c:pt>
                <c:pt idx="330">
                  <c:v>46609.805042508524</c:v>
                </c:pt>
                <c:pt idx="331">
                  <c:v>50458.545013271621</c:v>
                </c:pt>
                <c:pt idx="332">
                  <c:v>44043.978395333164</c:v>
                </c:pt>
                <c:pt idx="333">
                  <c:v>38912.325100982329</c:v>
                </c:pt>
                <c:pt idx="334">
                  <c:v>50458.545013271621</c:v>
                </c:pt>
                <c:pt idx="335">
                  <c:v>50458.545013271621</c:v>
                </c:pt>
                <c:pt idx="336">
                  <c:v>50458.545013271621</c:v>
                </c:pt>
                <c:pt idx="337">
                  <c:v>38912.325100982329</c:v>
                </c:pt>
                <c:pt idx="338">
                  <c:v>51741.458336859359</c:v>
                </c:pt>
                <c:pt idx="339">
                  <c:v>51741.458336859359</c:v>
                </c:pt>
                <c:pt idx="340">
                  <c:v>51741.458336859359</c:v>
                </c:pt>
                <c:pt idx="341">
                  <c:v>51741.458336859359</c:v>
                </c:pt>
                <c:pt idx="342">
                  <c:v>51741.458336859359</c:v>
                </c:pt>
                <c:pt idx="343">
                  <c:v>50458.545013271621</c:v>
                </c:pt>
                <c:pt idx="344">
                  <c:v>50458.545013271621</c:v>
                </c:pt>
                <c:pt idx="345">
                  <c:v>38912.325100982329</c:v>
                </c:pt>
                <c:pt idx="346">
                  <c:v>50458.545013271621</c:v>
                </c:pt>
                <c:pt idx="347">
                  <c:v>53024.371660446981</c:v>
                </c:pt>
                <c:pt idx="348">
                  <c:v>49175.631689684</c:v>
                </c:pt>
                <c:pt idx="349">
                  <c:v>49175.631689684</c:v>
                </c:pt>
                <c:pt idx="350">
                  <c:v>49175.631689684</c:v>
                </c:pt>
                <c:pt idx="351">
                  <c:v>49175.631689684</c:v>
                </c:pt>
                <c:pt idx="352">
                  <c:v>49175.631689684</c:v>
                </c:pt>
                <c:pt idx="353">
                  <c:v>49175.631689684</c:v>
                </c:pt>
                <c:pt idx="354">
                  <c:v>50458.545013271621</c:v>
                </c:pt>
                <c:pt idx="355">
                  <c:v>29931.931835868512</c:v>
                </c:pt>
                <c:pt idx="356">
                  <c:v>35063.585130219231</c:v>
                </c:pt>
                <c:pt idx="357">
                  <c:v>44043.978395333164</c:v>
                </c:pt>
                <c:pt idx="358">
                  <c:v>44043.978395333164</c:v>
                </c:pt>
                <c:pt idx="359">
                  <c:v>45326.891718920902</c:v>
                </c:pt>
                <c:pt idx="360">
                  <c:v>45326.891718920902</c:v>
                </c:pt>
                <c:pt idx="361">
                  <c:v>45326.891718920902</c:v>
                </c:pt>
                <c:pt idx="362">
                  <c:v>45326.891718920902</c:v>
                </c:pt>
                <c:pt idx="363">
                  <c:v>51741.458336859359</c:v>
                </c:pt>
                <c:pt idx="364">
                  <c:v>51741.458336859359</c:v>
                </c:pt>
                <c:pt idx="365">
                  <c:v>51741.458336859359</c:v>
                </c:pt>
                <c:pt idx="366">
                  <c:v>51741.458336859359</c:v>
                </c:pt>
                <c:pt idx="367">
                  <c:v>51741.458336859359</c:v>
                </c:pt>
                <c:pt idx="368">
                  <c:v>41478.151748157805</c:v>
                </c:pt>
                <c:pt idx="369">
                  <c:v>50458.545013271621</c:v>
                </c:pt>
                <c:pt idx="370">
                  <c:v>33780.67180663161</c:v>
                </c:pt>
                <c:pt idx="371">
                  <c:v>50458.545013271621</c:v>
                </c:pt>
                <c:pt idx="372">
                  <c:v>44043.978395333164</c:v>
                </c:pt>
                <c:pt idx="373">
                  <c:v>47892.718366096262</c:v>
                </c:pt>
                <c:pt idx="374">
                  <c:v>44043.978395333164</c:v>
                </c:pt>
                <c:pt idx="375">
                  <c:v>44043.978395333164</c:v>
                </c:pt>
                <c:pt idx="376">
                  <c:v>50458.545013271621</c:v>
                </c:pt>
                <c:pt idx="377">
                  <c:v>35063.585130219231</c:v>
                </c:pt>
                <c:pt idx="378">
                  <c:v>50458.545013271621</c:v>
                </c:pt>
                <c:pt idx="379">
                  <c:v>54307.284984034719</c:v>
                </c:pt>
                <c:pt idx="380">
                  <c:v>54307.284984034719</c:v>
                </c:pt>
                <c:pt idx="381">
                  <c:v>54307.284984034719</c:v>
                </c:pt>
                <c:pt idx="382">
                  <c:v>28649.018512280774</c:v>
                </c:pt>
                <c:pt idx="383">
                  <c:v>35063.585130219231</c:v>
                </c:pt>
                <c:pt idx="384">
                  <c:v>44043.978395333164</c:v>
                </c:pt>
                <c:pt idx="385">
                  <c:v>44043.978395333164</c:v>
                </c:pt>
                <c:pt idx="386">
                  <c:v>51741.458336859359</c:v>
                </c:pt>
                <c:pt idx="387">
                  <c:v>51741.458336859359</c:v>
                </c:pt>
                <c:pt idx="388">
                  <c:v>51741.458336859359</c:v>
                </c:pt>
                <c:pt idx="389">
                  <c:v>51741.458336859359</c:v>
                </c:pt>
                <c:pt idx="390">
                  <c:v>51741.458336859359</c:v>
                </c:pt>
                <c:pt idx="391">
                  <c:v>51741.458336859359</c:v>
                </c:pt>
                <c:pt idx="392">
                  <c:v>51741.458336859359</c:v>
                </c:pt>
                <c:pt idx="393">
                  <c:v>51741.458336859359</c:v>
                </c:pt>
                <c:pt idx="394">
                  <c:v>51741.458336859359</c:v>
                </c:pt>
                <c:pt idx="395">
                  <c:v>46609.805042508524</c:v>
                </c:pt>
                <c:pt idx="396">
                  <c:v>54307.284984034719</c:v>
                </c:pt>
                <c:pt idx="397">
                  <c:v>38912.325100982329</c:v>
                </c:pt>
                <c:pt idx="398">
                  <c:v>54307.284984034719</c:v>
                </c:pt>
                <c:pt idx="399">
                  <c:v>53024.371660446981</c:v>
                </c:pt>
                <c:pt idx="400">
                  <c:v>42761.065071745426</c:v>
                </c:pt>
                <c:pt idx="401">
                  <c:v>50458.545013271621</c:v>
                </c:pt>
                <c:pt idx="402">
                  <c:v>38912.325100982329</c:v>
                </c:pt>
                <c:pt idx="403">
                  <c:v>42761.065071745426</c:v>
                </c:pt>
                <c:pt idx="404">
                  <c:v>50458.545013271621</c:v>
                </c:pt>
                <c:pt idx="405">
                  <c:v>27366.105188693153</c:v>
                </c:pt>
                <c:pt idx="406">
                  <c:v>33780.67180663161</c:v>
                </c:pt>
                <c:pt idx="407">
                  <c:v>44043.978395333164</c:v>
                </c:pt>
                <c:pt idx="408">
                  <c:v>44043.978395333164</c:v>
                </c:pt>
                <c:pt idx="409">
                  <c:v>53024.371660446981</c:v>
                </c:pt>
                <c:pt idx="410">
                  <c:v>54307.284984034719</c:v>
                </c:pt>
                <c:pt idx="411">
                  <c:v>45326.891718920902</c:v>
                </c:pt>
                <c:pt idx="412">
                  <c:v>27366.105188693153</c:v>
                </c:pt>
                <c:pt idx="413">
                  <c:v>42761.065071745426</c:v>
                </c:pt>
                <c:pt idx="414">
                  <c:v>41478.151748157805</c:v>
                </c:pt>
                <c:pt idx="415">
                  <c:v>54307.284984034719</c:v>
                </c:pt>
                <c:pt idx="416">
                  <c:v>54307.284984034719</c:v>
                </c:pt>
                <c:pt idx="417">
                  <c:v>44043.978395333164</c:v>
                </c:pt>
                <c:pt idx="418">
                  <c:v>44043.978395333164</c:v>
                </c:pt>
                <c:pt idx="419">
                  <c:v>51741.458336859359</c:v>
                </c:pt>
                <c:pt idx="420">
                  <c:v>51741.458336859359</c:v>
                </c:pt>
                <c:pt idx="421">
                  <c:v>51741.458336859359</c:v>
                </c:pt>
                <c:pt idx="422">
                  <c:v>51741.458336859359</c:v>
                </c:pt>
                <c:pt idx="423">
                  <c:v>51741.458336859359</c:v>
                </c:pt>
                <c:pt idx="424">
                  <c:v>36346.498453806969</c:v>
                </c:pt>
                <c:pt idx="425">
                  <c:v>42761.065071745426</c:v>
                </c:pt>
                <c:pt idx="426">
                  <c:v>42761.065071745426</c:v>
                </c:pt>
                <c:pt idx="427">
                  <c:v>50458.545013271621</c:v>
                </c:pt>
                <c:pt idx="428">
                  <c:v>53024.371660446981</c:v>
                </c:pt>
                <c:pt idx="429">
                  <c:v>54307.284984034719</c:v>
                </c:pt>
                <c:pt idx="430">
                  <c:v>50458.545013271621</c:v>
                </c:pt>
                <c:pt idx="431">
                  <c:v>54307.284984034719</c:v>
                </c:pt>
                <c:pt idx="432">
                  <c:v>54307.284984034719</c:v>
                </c:pt>
                <c:pt idx="433">
                  <c:v>54307.284984034719</c:v>
                </c:pt>
                <c:pt idx="434">
                  <c:v>54307.284984034719</c:v>
                </c:pt>
                <c:pt idx="435">
                  <c:v>54307.284984034719</c:v>
                </c:pt>
                <c:pt idx="436">
                  <c:v>38912.325100982329</c:v>
                </c:pt>
                <c:pt idx="437">
                  <c:v>53024.371660446981</c:v>
                </c:pt>
                <c:pt idx="438">
                  <c:v>54307.284984034719</c:v>
                </c:pt>
                <c:pt idx="439">
                  <c:v>38912.325100982329</c:v>
                </c:pt>
                <c:pt idx="440">
                  <c:v>35063.585130219231</c:v>
                </c:pt>
                <c:pt idx="441">
                  <c:v>54307.284984034719</c:v>
                </c:pt>
                <c:pt idx="442">
                  <c:v>54307.284984034719</c:v>
                </c:pt>
                <c:pt idx="443">
                  <c:v>54307.284984034719</c:v>
                </c:pt>
                <c:pt idx="444">
                  <c:v>50458.545013271621</c:v>
                </c:pt>
                <c:pt idx="445">
                  <c:v>54307.284984034719</c:v>
                </c:pt>
                <c:pt idx="446">
                  <c:v>44043.978395333164</c:v>
                </c:pt>
                <c:pt idx="447">
                  <c:v>50458.545013271621</c:v>
                </c:pt>
                <c:pt idx="448">
                  <c:v>42761.065071745426</c:v>
                </c:pt>
                <c:pt idx="449">
                  <c:v>54307.284984034719</c:v>
                </c:pt>
                <c:pt idx="450">
                  <c:v>53024.371660446981</c:v>
                </c:pt>
                <c:pt idx="451">
                  <c:v>41478.151748157805</c:v>
                </c:pt>
                <c:pt idx="452">
                  <c:v>54307.284984034719</c:v>
                </c:pt>
                <c:pt idx="453">
                  <c:v>54307.284984034719</c:v>
                </c:pt>
                <c:pt idx="454">
                  <c:v>50458.545013271621</c:v>
                </c:pt>
                <c:pt idx="455">
                  <c:v>54307.284984034719</c:v>
                </c:pt>
                <c:pt idx="456">
                  <c:v>54307.284984034719</c:v>
                </c:pt>
                <c:pt idx="457">
                  <c:v>49175.631689684</c:v>
                </c:pt>
                <c:pt idx="458">
                  <c:v>49175.631689684</c:v>
                </c:pt>
                <c:pt idx="459">
                  <c:v>49175.631689684</c:v>
                </c:pt>
                <c:pt idx="460">
                  <c:v>49175.631689684</c:v>
                </c:pt>
                <c:pt idx="461">
                  <c:v>49175.631689684</c:v>
                </c:pt>
                <c:pt idx="462">
                  <c:v>49175.631689684</c:v>
                </c:pt>
                <c:pt idx="463">
                  <c:v>54307.284984034719</c:v>
                </c:pt>
                <c:pt idx="464">
                  <c:v>46609.805042508524</c:v>
                </c:pt>
                <c:pt idx="465">
                  <c:v>46609.805042508524</c:v>
                </c:pt>
                <c:pt idx="466">
                  <c:v>50458.545013271621</c:v>
                </c:pt>
                <c:pt idx="467">
                  <c:v>53024.371660446981</c:v>
                </c:pt>
                <c:pt idx="468">
                  <c:v>36346.498453806969</c:v>
                </c:pt>
                <c:pt idx="469">
                  <c:v>53024.371660446981</c:v>
                </c:pt>
                <c:pt idx="470">
                  <c:v>46609.805042508524</c:v>
                </c:pt>
                <c:pt idx="471">
                  <c:v>53024.371660446981</c:v>
                </c:pt>
                <c:pt idx="472">
                  <c:v>50458.545013271621</c:v>
                </c:pt>
                <c:pt idx="473">
                  <c:v>50458.545013271621</c:v>
                </c:pt>
                <c:pt idx="474">
                  <c:v>45326.891718920902</c:v>
                </c:pt>
                <c:pt idx="475">
                  <c:v>42761.065071745426</c:v>
                </c:pt>
                <c:pt idx="476">
                  <c:v>53024.371660446981</c:v>
                </c:pt>
                <c:pt idx="477">
                  <c:v>50458.545013271621</c:v>
                </c:pt>
                <c:pt idx="478">
                  <c:v>38912.325100982329</c:v>
                </c:pt>
                <c:pt idx="479">
                  <c:v>53024.371660446981</c:v>
                </c:pt>
                <c:pt idx="480">
                  <c:v>49175.631689684</c:v>
                </c:pt>
                <c:pt idx="481">
                  <c:v>49175.631689684</c:v>
                </c:pt>
                <c:pt idx="482">
                  <c:v>49175.631689684</c:v>
                </c:pt>
                <c:pt idx="483">
                  <c:v>49175.631689684</c:v>
                </c:pt>
                <c:pt idx="484">
                  <c:v>49175.631689684</c:v>
                </c:pt>
                <c:pt idx="485">
                  <c:v>53024.371660446981</c:v>
                </c:pt>
                <c:pt idx="486">
                  <c:v>51741.458336859359</c:v>
                </c:pt>
                <c:pt idx="487">
                  <c:v>42761.065071745426</c:v>
                </c:pt>
                <c:pt idx="488">
                  <c:v>53024.371660446981</c:v>
                </c:pt>
                <c:pt idx="489">
                  <c:v>54307.284984034719</c:v>
                </c:pt>
                <c:pt idx="490">
                  <c:v>50458.545013271621</c:v>
                </c:pt>
                <c:pt idx="491">
                  <c:v>42761.065071745426</c:v>
                </c:pt>
                <c:pt idx="492">
                  <c:v>42761.065071745426</c:v>
                </c:pt>
                <c:pt idx="493">
                  <c:v>46609.805042508524</c:v>
                </c:pt>
                <c:pt idx="494">
                  <c:v>50458.545013271621</c:v>
                </c:pt>
                <c:pt idx="495">
                  <c:v>42761.065071745426</c:v>
                </c:pt>
                <c:pt idx="496">
                  <c:v>53024.371660446981</c:v>
                </c:pt>
                <c:pt idx="497">
                  <c:v>44043.978395333164</c:v>
                </c:pt>
                <c:pt idx="498">
                  <c:v>44043.978395333164</c:v>
                </c:pt>
                <c:pt idx="499">
                  <c:v>44043.978395333164</c:v>
                </c:pt>
                <c:pt idx="500">
                  <c:v>53024.371660446981</c:v>
                </c:pt>
                <c:pt idx="501">
                  <c:v>50458.545013271621</c:v>
                </c:pt>
                <c:pt idx="502">
                  <c:v>53024.371660446981</c:v>
                </c:pt>
                <c:pt idx="503">
                  <c:v>45326.891718920902</c:v>
                </c:pt>
                <c:pt idx="504">
                  <c:v>33780.67180663161</c:v>
                </c:pt>
                <c:pt idx="505">
                  <c:v>50458.545013271621</c:v>
                </c:pt>
                <c:pt idx="506">
                  <c:v>50458.545013271621</c:v>
                </c:pt>
                <c:pt idx="507">
                  <c:v>53024.371660446981</c:v>
                </c:pt>
                <c:pt idx="508">
                  <c:v>41478.151748157805</c:v>
                </c:pt>
                <c:pt idx="509">
                  <c:v>50458.545013271621</c:v>
                </c:pt>
                <c:pt idx="510">
                  <c:v>38912.325100982329</c:v>
                </c:pt>
                <c:pt idx="511">
                  <c:v>44043.978395333164</c:v>
                </c:pt>
                <c:pt idx="512">
                  <c:v>45326.891718920902</c:v>
                </c:pt>
                <c:pt idx="513">
                  <c:v>46609.805042508524</c:v>
                </c:pt>
                <c:pt idx="514">
                  <c:v>50458.545013271621</c:v>
                </c:pt>
                <c:pt idx="515">
                  <c:v>50458.545013271621</c:v>
                </c:pt>
                <c:pt idx="516">
                  <c:v>53024.371660446981</c:v>
                </c:pt>
                <c:pt idx="517">
                  <c:v>45326.891718920902</c:v>
                </c:pt>
                <c:pt idx="518">
                  <c:v>46609.805042508524</c:v>
                </c:pt>
                <c:pt idx="519">
                  <c:v>46609.805042508524</c:v>
                </c:pt>
                <c:pt idx="520">
                  <c:v>49175.631689684</c:v>
                </c:pt>
                <c:pt idx="521">
                  <c:v>49175.631689684</c:v>
                </c:pt>
                <c:pt idx="522">
                  <c:v>49175.631689684</c:v>
                </c:pt>
                <c:pt idx="523">
                  <c:v>49175.631689684</c:v>
                </c:pt>
                <c:pt idx="524">
                  <c:v>49175.631689684</c:v>
                </c:pt>
                <c:pt idx="525">
                  <c:v>49175.631689684</c:v>
                </c:pt>
                <c:pt idx="526">
                  <c:v>53024.371660446981</c:v>
                </c:pt>
                <c:pt idx="527">
                  <c:v>42761.065071745426</c:v>
                </c:pt>
                <c:pt idx="528">
                  <c:v>46609.805042508524</c:v>
                </c:pt>
                <c:pt idx="529">
                  <c:v>42761.065071745426</c:v>
                </c:pt>
                <c:pt idx="530">
                  <c:v>46609.805042508524</c:v>
                </c:pt>
                <c:pt idx="531">
                  <c:v>42761.065071745426</c:v>
                </c:pt>
                <c:pt idx="532">
                  <c:v>42761.065071745426</c:v>
                </c:pt>
                <c:pt idx="533">
                  <c:v>28649.018512280774</c:v>
                </c:pt>
                <c:pt idx="534">
                  <c:v>28649.018512280774</c:v>
                </c:pt>
                <c:pt idx="535">
                  <c:v>35063.585130219231</c:v>
                </c:pt>
                <c:pt idx="536">
                  <c:v>53024.371660446981</c:v>
                </c:pt>
                <c:pt idx="537">
                  <c:v>46609.805042508524</c:v>
                </c:pt>
                <c:pt idx="538">
                  <c:v>53024.371660446981</c:v>
                </c:pt>
                <c:pt idx="539">
                  <c:v>46609.805042508524</c:v>
                </c:pt>
                <c:pt idx="540">
                  <c:v>53024.371660446981</c:v>
                </c:pt>
                <c:pt idx="541">
                  <c:v>53024.371660446981</c:v>
                </c:pt>
                <c:pt idx="542">
                  <c:v>42761.065071745426</c:v>
                </c:pt>
                <c:pt idx="543">
                  <c:v>53024.371660446981</c:v>
                </c:pt>
                <c:pt idx="544">
                  <c:v>46609.805042508524</c:v>
                </c:pt>
                <c:pt idx="545">
                  <c:v>36346.498453806969</c:v>
                </c:pt>
                <c:pt idx="546">
                  <c:v>50458.545013271621</c:v>
                </c:pt>
                <c:pt idx="547">
                  <c:v>35063.585130219231</c:v>
                </c:pt>
                <c:pt idx="548">
                  <c:v>50458.545013271621</c:v>
                </c:pt>
                <c:pt idx="549">
                  <c:v>46609.805042508524</c:v>
                </c:pt>
                <c:pt idx="550">
                  <c:v>50458.545013271621</c:v>
                </c:pt>
                <c:pt idx="551">
                  <c:v>50458.545013271621</c:v>
                </c:pt>
                <c:pt idx="552">
                  <c:v>49175.631689684</c:v>
                </c:pt>
                <c:pt idx="553">
                  <c:v>49175.631689684</c:v>
                </c:pt>
                <c:pt idx="554">
                  <c:v>49175.631689684</c:v>
                </c:pt>
                <c:pt idx="555">
                  <c:v>49175.631689684</c:v>
                </c:pt>
                <c:pt idx="556">
                  <c:v>49175.631689684</c:v>
                </c:pt>
                <c:pt idx="557">
                  <c:v>49175.631689684</c:v>
                </c:pt>
                <c:pt idx="558">
                  <c:v>42761.065071745426</c:v>
                </c:pt>
                <c:pt idx="559">
                  <c:v>53024.371660446981</c:v>
                </c:pt>
                <c:pt idx="560">
                  <c:v>46609.805042508524</c:v>
                </c:pt>
                <c:pt idx="561">
                  <c:v>46609.805042508524</c:v>
                </c:pt>
                <c:pt idx="562">
                  <c:v>46609.805042508524</c:v>
                </c:pt>
                <c:pt idx="563">
                  <c:v>46609.805042508524</c:v>
                </c:pt>
                <c:pt idx="564">
                  <c:v>28649.018512280774</c:v>
                </c:pt>
                <c:pt idx="565">
                  <c:v>29931.931835868512</c:v>
                </c:pt>
                <c:pt idx="566">
                  <c:v>44043.978395333164</c:v>
                </c:pt>
                <c:pt idx="567">
                  <c:v>46609.805042508524</c:v>
                </c:pt>
                <c:pt idx="568">
                  <c:v>46609.805042508524</c:v>
                </c:pt>
                <c:pt idx="569">
                  <c:v>41478.151748157805</c:v>
                </c:pt>
                <c:pt idx="570">
                  <c:v>53024.371660446981</c:v>
                </c:pt>
                <c:pt idx="571">
                  <c:v>42761.065071745426</c:v>
                </c:pt>
                <c:pt idx="572">
                  <c:v>44043.978395333164</c:v>
                </c:pt>
                <c:pt idx="573">
                  <c:v>36346.498453806969</c:v>
                </c:pt>
                <c:pt idx="574">
                  <c:v>45326.891718920902</c:v>
                </c:pt>
                <c:pt idx="575">
                  <c:v>46609.805042508524</c:v>
                </c:pt>
                <c:pt idx="576">
                  <c:v>50458.545013271621</c:v>
                </c:pt>
                <c:pt idx="577">
                  <c:v>50458.545013271621</c:v>
                </c:pt>
                <c:pt idx="578">
                  <c:v>38912.325100982329</c:v>
                </c:pt>
                <c:pt idx="579">
                  <c:v>44043.978395333164</c:v>
                </c:pt>
                <c:pt idx="580">
                  <c:v>38912.325100982329</c:v>
                </c:pt>
                <c:pt idx="581">
                  <c:v>35063.585130219231</c:v>
                </c:pt>
                <c:pt idx="582">
                  <c:v>45326.891718920902</c:v>
                </c:pt>
                <c:pt idx="583">
                  <c:v>36346.498453806969</c:v>
                </c:pt>
                <c:pt idx="584">
                  <c:v>46609.805042508524</c:v>
                </c:pt>
                <c:pt idx="585">
                  <c:v>46609.805042508524</c:v>
                </c:pt>
                <c:pt idx="586">
                  <c:v>49175.631689684</c:v>
                </c:pt>
                <c:pt idx="587">
                  <c:v>49175.631689684</c:v>
                </c:pt>
                <c:pt idx="588">
                  <c:v>49175.631689684</c:v>
                </c:pt>
                <c:pt idx="589">
                  <c:v>49175.631689684</c:v>
                </c:pt>
                <c:pt idx="590">
                  <c:v>49175.631689684</c:v>
                </c:pt>
                <c:pt idx="591">
                  <c:v>49175.631689684</c:v>
                </c:pt>
                <c:pt idx="592">
                  <c:v>49175.631689684</c:v>
                </c:pt>
                <c:pt idx="593">
                  <c:v>41478.151748157805</c:v>
                </c:pt>
                <c:pt idx="594">
                  <c:v>53024.371660446981</c:v>
                </c:pt>
                <c:pt idx="595">
                  <c:v>53024.371660446981</c:v>
                </c:pt>
                <c:pt idx="596">
                  <c:v>45326.891718920902</c:v>
                </c:pt>
                <c:pt idx="597">
                  <c:v>42761.065071745426</c:v>
                </c:pt>
                <c:pt idx="598">
                  <c:v>36346.498453806969</c:v>
                </c:pt>
                <c:pt idx="599">
                  <c:v>50458.545013271621</c:v>
                </c:pt>
                <c:pt idx="600">
                  <c:v>50458.545013271621</c:v>
                </c:pt>
                <c:pt idx="601">
                  <c:v>50458.545013271621</c:v>
                </c:pt>
                <c:pt idx="602">
                  <c:v>50458.545013271621</c:v>
                </c:pt>
                <c:pt idx="603">
                  <c:v>46609.805042508524</c:v>
                </c:pt>
                <c:pt idx="604">
                  <c:v>46609.805042508524</c:v>
                </c:pt>
                <c:pt idx="605">
                  <c:v>42761.065071745426</c:v>
                </c:pt>
                <c:pt idx="606">
                  <c:v>53024.371660446981</c:v>
                </c:pt>
                <c:pt idx="607">
                  <c:v>49175.631689684</c:v>
                </c:pt>
                <c:pt idx="608">
                  <c:v>49175.631689684</c:v>
                </c:pt>
                <c:pt idx="609">
                  <c:v>49175.631689684</c:v>
                </c:pt>
                <c:pt idx="610">
                  <c:v>49175.631689684</c:v>
                </c:pt>
                <c:pt idx="611">
                  <c:v>49175.631689684</c:v>
                </c:pt>
                <c:pt idx="612">
                  <c:v>49175.631689684</c:v>
                </c:pt>
                <c:pt idx="613">
                  <c:v>53024.371660446981</c:v>
                </c:pt>
                <c:pt idx="614">
                  <c:v>45326.891718920902</c:v>
                </c:pt>
                <c:pt idx="615">
                  <c:v>29931.931835868512</c:v>
                </c:pt>
                <c:pt idx="616">
                  <c:v>53024.371660446981</c:v>
                </c:pt>
                <c:pt idx="617">
                  <c:v>36346.498453806969</c:v>
                </c:pt>
                <c:pt idx="618">
                  <c:v>46609.805042508524</c:v>
                </c:pt>
                <c:pt idx="619">
                  <c:v>50458.545013271621</c:v>
                </c:pt>
                <c:pt idx="620">
                  <c:v>50458.545013271621</c:v>
                </c:pt>
                <c:pt idx="621">
                  <c:v>44043.978395333164</c:v>
                </c:pt>
                <c:pt idx="622">
                  <c:v>35063.585130219231</c:v>
                </c:pt>
                <c:pt idx="623">
                  <c:v>45326.891718920902</c:v>
                </c:pt>
                <c:pt idx="624">
                  <c:v>40195.238424570067</c:v>
                </c:pt>
                <c:pt idx="625">
                  <c:v>38912.325100982329</c:v>
                </c:pt>
                <c:pt idx="626">
                  <c:v>49175.631689684</c:v>
                </c:pt>
                <c:pt idx="627">
                  <c:v>49175.631689684</c:v>
                </c:pt>
                <c:pt idx="628">
                  <c:v>49175.631689684</c:v>
                </c:pt>
                <c:pt idx="629">
                  <c:v>49175.631689684</c:v>
                </c:pt>
                <c:pt idx="630">
                  <c:v>49175.631689684</c:v>
                </c:pt>
                <c:pt idx="631">
                  <c:v>49175.631689684</c:v>
                </c:pt>
                <c:pt idx="632">
                  <c:v>33780.67180663161</c:v>
                </c:pt>
                <c:pt idx="633">
                  <c:v>46609.805042508524</c:v>
                </c:pt>
                <c:pt idx="634">
                  <c:v>50458.545013271621</c:v>
                </c:pt>
                <c:pt idx="635">
                  <c:v>41478.151748157805</c:v>
                </c:pt>
                <c:pt idx="636">
                  <c:v>41478.151748157805</c:v>
                </c:pt>
                <c:pt idx="637">
                  <c:v>42761.065071745426</c:v>
                </c:pt>
                <c:pt idx="638">
                  <c:v>53024.371660446981</c:v>
                </c:pt>
                <c:pt idx="639">
                  <c:v>35063.585130219231</c:v>
                </c:pt>
                <c:pt idx="640">
                  <c:v>35063.585130219231</c:v>
                </c:pt>
                <c:pt idx="641">
                  <c:v>44043.978395333164</c:v>
                </c:pt>
                <c:pt idx="642">
                  <c:v>44043.978395333164</c:v>
                </c:pt>
                <c:pt idx="643">
                  <c:v>45326.891718920902</c:v>
                </c:pt>
                <c:pt idx="644">
                  <c:v>45326.891718920902</c:v>
                </c:pt>
                <c:pt idx="645">
                  <c:v>53024.371660446981</c:v>
                </c:pt>
                <c:pt idx="646">
                  <c:v>46609.805042508524</c:v>
                </c:pt>
                <c:pt idx="647">
                  <c:v>38912.325100982329</c:v>
                </c:pt>
                <c:pt idx="648">
                  <c:v>50458.545013271621</c:v>
                </c:pt>
                <c:pt idx="649">
                  <c:v>38912.325100982329</c:v>
                </c:pt>
                <c:pt idx="650">
                  <c:v>29931.931835868512</c:v>
                </c:pt>
                <c:pt idx="651">
                  <c:v>36346.498453806969</c:v>
                </c:pt>
                <c:pt idx="652">
                  <c:v>41478.151748157805</c:v>
                </c:pt>
                <c:pt idx="653">
                  <c:v>40195.238424570067</c:v>
                </c:pt>
                <c:pt idx="654">
                  <c:v>38912.325100982329</c:v>
                </c:pt>
                <c:pt idx="655">
                  <c:v>53024.371660446981</c:v>
                </c:pt>
                <c:pt idx="656">
                  <c:v>42761.065071745426</c:v>
                </c:pt>
                <c:pt idx="657">
                  <c:v>45326.891718920902</c:v>
                </c:pt>
                <c:pt idx="658">
                  <c:v>50458.545013271621</c:v>
                </c:pt>
                <c:pt idx="659">
                  <c:v>40195.238424570067</c:v>
                </c:pt>
                <c:pt idx="660">
                  <c:v>35063.585130219231</c:v>
                </c:pt>
                <c:pt idx="661">
                  <c:v>45326.891718920902</c:v>
                </c:pt>
                <c:pt idx="662">
                  <c:v>36346.498453806969</c:v>
                </c:pt>
                <c:pt idx="663">
                  <c:v>41478.151748157805</c:v>
                </c:pt>
                <c:pt idx="664">
                  <c:v>33780.67180663161</c:v>
                </c:pt>
                <c:pt idx="665">
                  <c:v>27366.105188693153</c:v>
                </c:pt>
                <c:pt idx="666">
                  <c:v>38912.325100982329</c:v>
                </c:pt>
                <c:pt idx="667">
                  <c:v>41478.151748157805</c:v>
                </c:pt>
                <c:pt idx="668">
                  <c:v>50458.545013271621</c:v>
                </c:pt>
                <c:pt idx="669">
                  <c:v>50458.545013271621</c:v>
                </c:pt>
                <c:pt idx="670">
                  <c:v>42761.065071745426</c:v>
                </c:pt>
                <c:pt idx="671">
                  <c:v>28649.018512280774</c:v>
                </c:pt>
                <c:pt idx="672">
                  <c:v>35063.585130219231</c:v>
                </c:pt>
                <c:pt idx="673">
                  <c:v>36346.498453806969</c:v>
                </c:pt>
                <c:pt idx="674">
                  <c:v>44043.978395333164</c:v>
                </c:pt>
                <c:pt idx="675">
                  <c:v>44043.978395333164</c:v>
                </c:pt>
                <c:pt idx="676">
                  <c:v>44043.978395333164</c:v>
                </c:pt>
                <c:pt idx="677">
                  <c:v>44043.978395333164</c:v>
                </c:pt>
                <c:pt idx="678">
                  <c:v>44043.978395333164</c:v>
                </c:pt>
                <c:pt idx="679">
                  <c:v>35063.585130219231</c:v>
                </c:pt>
                <c:pt idx="680">
                  <c:v>38912.325100982329</c:v>
                </c:pt>
                <c:pt idx="681">
                  <c:v>27366.105188693153</c:v>
                </c:pt>
                <c:pt idx="682">
                  <c:v>35063.585130219231</c:v>
                </c:pt>
                <c:pt idx="683">
                  <c:v>45326.891718920902</c:v>
                </c:pt>
                <c:pt idx="684">
                  <c:v>50458.545013271621</c:v>
                </c:pt>
                <c:pt idx="685">
                  <c:v>45326.891718920902</c:v>
                </c:pt>
                <c:pt idx="686">
                  <c:v>53024.371660446981</c:v>
                </c:pt>
                <c:pt idx="687">
                  <c:v>41478.151748157805</c:v>
                </c:pt>
                <c:pt idx="688">
                  <c:v>27366.105188693153</c:v>
                </c:pt>
                <c:pt idx="689">
                  <c:v>40195.238424570067</c:v>
                </c:pt>
                <c:pt idx="690">
                  <c:v>36346.498453806969</c:v>
                </c:pt>
                <c:pt idx="691">
                  <c:v>42761.065071745426</c:v>
                </c:pt>
                <c:pt idx="692">
                  <c:v>38912.325100982329</c:v>
                </c:pt>
                <c:pt idx="693">
                  <c:v>28649.018512280774</c:v>
                </c:pt>
                <c:pt idx="694">
                  <c:v>44043.978395333164</c:v>
                </c:pt>
                <c:pt idx="695">
                  <c:v>45326.891718920902</c:v>
                </c:pt>
                <c:pt idx="696">
                  <c:v>45326.891718920902</c:v>
                </c:pt>
                <c:pt idx="697">
                  <c:v>42761.065071745426</c:v>
                </c:pt>
                <c:pt idx="698">
                  <c:v>44043.978395333164</c:v>
                </c:pt>
                <c:pt idx="699">
                  <c:v>29931.931835868512</c:v>
                </c:pt>
                <c:pt idx="700">
                  <c:v>44043.978395333164</c:v>
                </c:pt>
                <c:pt idx="701">
                  <c:v>45326.891718920902</c:v>
                </c:pt>
                <c:pt idx="702">
                  <c:v>36346.498453806969</c:v>
                </c:pt>
                <c:pt idx="703">
                  <c:v>42761.065071745426</c:v>
                </c:pt>
                <c:pt idx="704">
                  <c:v>36346.498453806969</c:v>
                </c:pt>
                <c:pt idx="705">
                  <c:v>28649.018512280774</c:v>
                </c:pt>
                <c:pt idx="706">
                  <c:v>45326.891718920902</c:v>
                </c:pt>
                <c:pt idx="707">
                  <c:v>40195.238424570067</c:v>
                </c:pt>
                <c:pt idx="708">
                  <c:v>35063.585130219231</c:v>
                </c:pt>
                <c:pt idx="709">
                  <c:v>45326.891718920902</c:v>
                </c:pt>
                <c:pt idx="710">
                  <c:v>36346.498453806969</c:v>
                </c:pt>
                <c:pt idx="711">
                  <c:v>29931.931835868512</c:v>
                </c:pt>
                <c:pt idx="712">
                  <c:v>29931.931835868512</c:v>
                </c:pt>
                <c:pt idx="713">
                  <c:v>44043.978395333164</c:v>
                </c:pt>
                <c:pt idx="714">
                  <c:v>44043.978395333164</c:v>
                </c:pt>
                <c:pt idx="715">
                  <c:v>45326.891718920902</c:v>
                </c:pt>
                <c:pt idx="716">
                  <c:v>45326.891718920902</c:v>
                </c:pt>
                <c:pt idx="717">
                  <c:v>45326.891718920902</c:v>
                </c:pt>
                <c:pt idx="718">
                  <c:v>45326.891718920902</c:v>
                </c:pt>
                <c:pt idx="719">
                  <c:v>45326.891718920902</c:v>
                </c:pt>
                <c:pt idx="720">
                  <c:v>45326.891718920902</c:v>
                </c:pt>
                <c:pt idx="721">
                  <c:v>33780.67180663161</c:v>
                </c:pt>
                <c:pt idx="722">
                  <c:v>29931.931835868512</c:v>
                </c:pt>
                <c:pt idx="723">
                  <c:v>35063.585130219231</c:v>
                </c:pt>
                <c:pt idx="724">
                  <c:v>44043.978395333164</c:v>
                </c:pt>
                <c:pt idx="725">
                  <c:v>44043.978395333164</c:v>
                </c:pt>
                <c:pt idx="726">
                  <c:v>37629.411777394707</c:v>
                </c:pt>
                <c:pt idx="727">
                  <c:v>27366.105188693153</c:v>
                </c:pt>
                <c:pt idx="728">
                  <c:v>27366.105188693153</c:v>
                </c:pt>
                <c:pt idx="729">
                  <c:v>27366.105188693153</c:v>
                </c:pt>
                <c:pt idx="730">
                  <c:v>40195.238424570067</c:v>
                </c:pt>
                <c:pt idx="731">
                  <c:v>29931.931835868512</c:v>
                </c:pt>
                <c:pt idx="732">
                  <c:v>45326.891718920902</c:v>
                </c:pt>
                <c:pt idx="733">
                  <c:v>40195.238424570067</c:v>
                </c:pt>
                <c:pt idx="734">
                  <c:v>38912.325100982329</c:v>
                </c:pt>
                <c:pt idx="735">
                  <c:v>36346.498453806969</c:v>
                </c:pt>
                <c:pt idx="736">
                  <c:v>37629.411777394707</c:v>
                </c:pt>
                <c:pt idx="737">
                  <c:v>41478.151748157805</c:v>
                </c:pt>
                <c:pt idx="738">
                  <c:v>42761.065071745426</c:v>
                </c:pt>
                <c:pt idx="739">
                  <c:v>37629.411777394707</c:v>
                </c:pt>
                <c:pt idx="740">
                  <c:v>35063.585130219231</c:v>
                </c:pt>
                <c:pt idx="741">
                  <c:v>35063.585130219231</c:v>
                </c:pt>
                <c:pt idx="742">
                  <c:v>41478.151748157805</c:v>
                </c:pt>
                <c:pt idx="743">
                  <c:v>36346.498453806969</c:v>
                </c:pt>
                <c:pt idx="744">
                  <c:v>45326.891718920902</c:v>
                </c:pt>
                <c:pt idx="745">
                  <c:v>36346.498453806969</c:v>
                </c:pt>
                <c:pt idx="746">
                  <c:v>38912.325100982329</c:v>
                </c:pt>
                <c:pt idx="747">
                  <c:v>28649.018512280774</c:v>
                </c:pt>
                <c:pt idx="748">
                  <c:v>35063.585130219231</c:v>
                </c:pt>
                <c:pt idx="749">
                  <c:v>44043.978395333164</c:v>
                </c:pt>
                <c:pt idx="750">
                  <c:v>45326.891718920902</c:v>
                </c:pt>
                <c:pt idx="751">
                  <c:v>36346.498453806969</c:v>
                </c:pt>
                <c:pt idx="752">
                  <c:v>36346.498453806969</c:v>
                </c:pt>
                <c:pt idx="753">
                  <c:v>36346.498453806969</c:v>
                </c:pt>
                <c:pt idx="754">
                  <c:v>28649.018512280774</c:v>
                </c:pt>
                <c:pt idx="755">
                  <c:v>29931.931835868512</c:v>
                </c:pt>
                <c:pt idx="756">
                  <c:v>44043.978395333164</c:v>
                </c:pt>
                <c:pt idx="757">
                  <c:v>44043.978395333164</c:v>
                </c:pt>
                <c:pt idx="758">
                  <c:v>37629.411777394707</c:v>
                </c:pt>
                <c:pt idx="759">
                  <c:v>45326.891718920902</c:v>
                </c:pt>
                <c:pt idx="760">
                  <c:v>36346.498453806969</c:v>
                </c:pt>
                <c:pt idx="761">
                  <c:v>28649.018512280774</c:v>
                </c:pt>
                <c:pt idx="762">
                  <c:v>35063.585130219231</c:v>
                </c:pt>
                <c:pt idx="763">
                  <c:v>45326.891718920902</c:v>
                </c:pt>
                <c:pt idx="764">
                  <c:v>38912.325100982329</c:v>
                </c:pt>
                <c:pt idx="765">
                  <c:v>40195.238424570067</c:v>
                </c:pt>
                <c:pt idx="766">
                  <c:v>36346.498453806969</c:v>
                </c:pt>
                <c:pt idx="767">
                  <c:v>40195.238424570067</c:v>
                </c:pt>
                <c:pt idx="768">
                  <c:v>35063.585130219231</c:v>
                </c:pt>
                <c:pt idx="769">
                  <c:v>29931.931835868512</c:v>
                </c:pt>
                <c:pt idx="770">
                  <c:v>40195.238424570067</c:v>
                </c:pt>
                <c:pt idx="771">
                  <c:v>41478.151748157805</c:v>
                </c:pt>
                <c:pt idx="772">
                  <c:v>36346.498453806969</c:v>
                </c:pt>
                <c:pt idx="773">
                  <c:v>36346.498453806969</c:v>
                </c:pt>
                <c:pt idx="774">
                  <c:v>35063.585130219231</c:v>
                </c:pt>
                <c:pt idx="775">
                  <c:v>40195.238424570067</c:v>
                </c:pt>
                <c:pt idx="776">
                  <c:v>40195.238424570067</c:v>
                </c:pt>
                <c:pt idx="777">
                  <c:v>37629.411777394707</c:v>
                </c:pt>
                <c:pt idx="778">
                  <c:v>40195.238424570067</c:v>
                </c:pt>
                <c:pt idx="779">
                  <c:v>36346.498453806969</c:v>
                </c:pt>
                <c:pt idx="780">
                  <c:v>27366.105188693153</c:v>
                </c:pt>
                <c:pt idx="781">
                  <c:v>28649.018512280774</c:v>
                </c:pt>
                <c:pt idx="782">
                  <c:v>29931.931835868512</c:v>
                </c:pt>
                <c:pt idx="783">
                  <c:v>37629.411777394707</c:v>
                </c:pt>
                <c:pt idx="784">
                  <c:v>36346.498453806969</c:v>
                </c:pt>
                <c:pt idx="785">
                  <c:v>37629.411777394707</c:v>
                </c:pt>
                <c:pt idx="786">
                  <c:v>36346.498453806969</c:v>
                </c:pt>
                <c:pt idx="787">
                  <c:v>33780.67180663161</c:v>
                </c:pt>
                <c:pt idx="788">
                  <c:v>33780.67180663161</c:v>
                </c:pt>
                <c:pt idx="789">
                  <c:v>29931.931835868512</c:v>
                </c:pt>
                <c:pt idx="790">
                  <c:v>44043.978395333164</c:v>
                </c:pt>
                <c:pt idx="791">
                  <c:v>37629.411777394707</c:v>
                </c:pt>
                <c:pt idx="792">
                  <c:v>36346.498453806969</c:v>
                </c:pt>
                <c:pt idx="793">
                  <c:v>37629.411777394707</c:v>
                </c:pt>
                <c:pt idx="794">
                  <c:v>33780.67180663161</c:v>
                </c:pt>
                <c:pt idx="795">
                  <c:v>37629.411777394707</c:v>
                </c:pt>
                <c:pt idx="796">
                  <c:v>40195.238424570067</c:v>
                </c:pt>
                <c:pt idx="797">
                  <c:v>37629.411777394707</c:v>
                </c:pt>
                <c:pt idx="798">
                  <c:v>40195.238424570067</c:v>
                </c:pt>
                <c:pt idx="799">
                  <c:v>42761.065071745426</c:v>
                </c:pt>
                <c:pt idx="800">
                  <c:v>37629.411777394707</c:v>
                </c:pt>
                <c:pt idx="801">
                  <c:v>36346.498453806969</c:v>
                </c:pt>
                <c:pt idx="802">
                  <c:v>33780.67180663161</c:v>
                </c:pt>
                <c:pt idx="803">
                  <c:v>27366.105188693153</c:v>
                </c:pt>
                <c:pt idx="804">
                  <c:v>28649.018512280774</c:v>
                </c:pt>
                <c:pt idx="805">
                  <c:v>28649.018512280774</c:v>
                </c:pt>
                <c:pt idx="806">
                  <c:v>29931.931835868512</c:v>
                </c:pt>
                <c:pt idx="807">
                  <c:v>37629.411777394707</c:v>
                </c:pt>
                <c:pt idx="808">
                  <c:v>33780.67180663161</c:v>
                </c:pt>
                <c:pt idx="809">
                  <c:v>37629.411777394707</c:v>
                </c:pt>
                <c:pt idx="810">
                  <c:v>28649.018512280774</c:v>
                </c:pt>
                <c:pt idx="811">
                  <c:v>29931.931835868512</c:v>
                </c:pt>
                <c:pt idx="812">
                  <c:v>33780.67180663161</c:v>
                </c:pt>
                <c:pt idx="813">
                  <c:v>37629.411777394707</c:v>
                </c:pt>
                <c:pt idx="814">
                  <c:v>37629.411777394707</c:v>
                </c:pt>
                <c:pt idx="815">
                  <c:v>42761.065071745426</c:v>
                </c:pt>
                <c:pt idx="816">
                  <c:v>37629.411777394707</c:v>
                </c:pt>
                <c:pt idx="817">
                  <c:v>33780.67180663161</c:v>
                </c:pt>
                <c:pt idx="818">
                  <c:v>37629.411777394707</c:v>
                </c:pt>
                <c:pt idx="819">
                  <c:v>33780.67180663161</c:v>
                </c:pt>
                <c:pt idx="820">
                  <c:v>37629.411777394707</c:v>
                </c:pt>
                <c:pt idx="821">
                  <c:v>37629.411777394707</c:v>
                </c:pt>
                <c:pt idx="822">
                  <c:v>28649.018512280774</c:v>
                </c:pt>
                <c:pt idx="823">
                  <c:v>29931.931835868512</c:v>
                </c:pt>
                <c:pt idx="824">
                  <c:v>29931.931835868512</c:v>
                </c:pt>
                <c:pt idx="825">
                  <c:v>36346.498453806969</c:v>
                </c:pt>
                <c:pt idx="826">
                  <c:v>37629.411777394707</c:v>
                </c:pt>
                <c:pt idx="827">
                  <c:v>37629.411777394707</c:v>
                </c:pt>
                <c:pt idx="828">
                  <c:v>33780.67180663161</c:v>
                </c:pt>
                <c:pt idx="829">
                  <c:v>27366.105188693153</c:v>
                </c:pt>
                <c:pt idx="830">
                  <c:v>35063.585130219231</c:v>
                </c:pt>
                <c:pt idx="831">
                  <c:v>33780.67180663161</c:v>
                </c:pt>
                <c:pt idx="832">
                  <c:v>28649.018512280774</c:v>
                </c:pt>
                <c:pt idx="833">
                  <c:v>36346.498453806969</c:v>
                </c:pt>
                <c:pt idx="834">
                  <c:v>27366.105188693153</c:v>
                </c:pt>
                <c:pt idx="835">
                  <c:v>27366.105188693153</c:v>
                </c:pt>
              </c:numCache>
            </c:numRef>
          </c:yVal>
          <c:smooth val="0"/>
          <c:extLst>
            <c:ext xmlns:c16="http://schemas.microsoft.com/office/drawing/2014/chart" uri="{C3380CC4-5D6E-409C-BE32-E72D297353CC}">
              <c16:uniqueId val="{00000004-1795-4288-A4FE-B87791FD2A3B}"/>
            </c:ext>
          </c:extLst>
        </c:ser>
        <c:dLbls>
          <c:showLegendKey val="0"/>
          <c:showVal val="0"/>
          <c:showCatName val="0"/>
          <c:showSerName val="0"/>
          <c:showPercent val="0"/>
          <c:showBubbleSize val="0"/>
        </c:dLbls>
        <c:axId val="1150340480"/>
        <c:axId val="1150339520"/>
      </c:scatterChart>
      <c:valAx>
        <c:axId val="1150340480"/>
        <c:scaling>
          <c:orientation val="minMax"/>
        </c:scaling>
        <c:delete val="0"/>
        <c:axPos val="b"/>
        <c:title>
          <c:tx>
            <c:rich>
              <a:bodyPr/>
              <a:lstStyle/>
              <a:p>
                <a:pPr>
                  <a:defRPr/>
                </a:pPr>
                <a:r>
                  <a:rPr lang="en-IN"/>
                  <a:t>Year</a:t>
                </a:r>
              </a:p>
            </c:rich>
          </c:tx>
          <c:overlay val="0"/>
        </c:title>
        <c:numFmt formatCode="General" sourceLinked="1"/>
        <c:majorTickMark val="out"/>
        <c:minorTickMark val="none"/>
        <c:tickLblPos val="nextTo"/>
        <c:crossAx val="1150339520"/>
        <c:crosses val="autoZero"/>
        <c:crossBetween val="midCat"/>
      </c:valAx>
      <c:valAx>
        <c:axId val="1150339520"/>
        <c:scaling>
          <c:orientation val="minMax"/>
        </c:scaling>
        <c:delete val="0"/>
        <c:axPos val="l"/>
        <c:majorGridlines/>
        <c:title>
          <c:tx>
            <c:rich>
              <a:bodyPr/>
              <a:lstStyle/>
              <a:p>
                <a:pPr>
                  <a:defRPr/>
                </a:pPr>
                <a:r>
                  <a:rPr lang="en-IN"/>
                  <a:t>Attendance</a:t>
                </a:r>
              </a:p>
            </c:rich>
          </c:tx>
          <c:overlay val="0"/>
        </c:title>
        <c:numFmt formatCode="0" sourceLinked="1"/>
        <c:majorTickMark val="out"/>
        <c:minorTickMark val="none"/>
        <c:tickLblPos val="nextTo"/>
        <c:crossAx val="11503404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Winning</a:t>
            </a:r>
            <a:r>
              <a:rPr lang="en-IN" baseline="0"/>
              <a:t> Advantage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D8-4477-AFF5-82ECF3795A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D8-4477-AFF5-82ECF3795AE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'More Insights'!$B$18:$C$18</c:f>
              <c:strCache>
                <c:ptCount val="2"/>
                <c:pt idx="0">
                  <c:v>Home team winning matches</c:v>
                </c:pt>
                <c:pt idx="1">
                  <c:v>Away team winning matches</c:v>
                </c:pt>
              </c:strCache>
            </c:strRef>
          </c:cat>
          <c:val>
            <c:numRef>
              <c:f>'More Insights'!$B$19:$C$19</c:f>
              <c:numCache>
                <c:formatCode>General</c:formatCode>
                <c:ptCount val="2"/>
                <c:pt idx="0">
                  <c:v>481</c:v>
                </c:pt>
                <c:pt idx="1">
                  <c:v>338</c:v>
                </c:pt>
              </c:numCache>
            </c:numRef>
          </c:val>
          <c:extLst>
            <c:ext xmlns:c16="http://schemas.microsoft.com/office/drawing/2014/chart" uri="{C3380CC4-5D6E-409C-BE32-E72D297353CC}">
              <c16:uniqueId val="{00000000-652B-450F-B2A9-8F1F2E218D9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[UBSFC192426_SATANIK_Mid_Term.xlsx]More Insights!PivotTable2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Success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Insights'!$M$23:$M$24</c:f>
              <c:strCache>
                <c:ptCount val="1"/>
                <c:pt idx="0">
                  <c:v>Argentina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Insights'!$M$25:$M$26</c:f>
              <c:numCache>
                <c:formatCode>General</c:formatCode>
                <c:ptCount val="1"/>
                <c:pt idx="0">
                  <c:v>2</c:v>
                </c:pt>
              </c:numCache>
            </c:numRef>
          </c:val>
          <c:extLst>
            <c:ext xmlns:c16="http://schemas.microsoft.com/office/drawing/2014/chart" uri="{C3380CC4-5D6E-409C-BE32-E72D297353CC}">
              <c16:uniqueId val="{00000000-67AF-4CDB-B4B1-10E25FDA3913}"/>
            </c:ext>
          </c:extLst>
        </c:ser>
        <c:ser>
          <c:idx val="1"/>
          <c:order val="1"/>
          <c:tx>
            <c:strRef>
              <c:f>'More Insights'!$N$23:$N$24</c:f>
              <c:strCache>
                <c:ptCount val="1"/>
                <c:pt idx="0">
                  <c:v>Brazil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Insights'!$N$25:$N$26</c:f>
              <c:numCache>
                <c:formatCode>General</c:formatCode>
                <c:ptCount val="1"/>
                <c:pt idx="0">
                  <c:v>5</c:v>
                </c:pt>
              </c:numCache>
            </c:numRef>
          </c:val>
          <c:extLst>
            <c:ext xmlns:c16="http://schemas.microsoft.com/office/drawing/2014/chart" uri="{C3380CC4-5D6E-409C-BE32-E72D297353CC}">
              <c16:uniqueId val="{00000001-67AF-4CDB-B4B1-10E25FDA3913}"/>
            </c:ext>
          </c:extLst>
        </c:ser>
        <c:ser>
          <c:idx val="2"/>
          <c:order val="2"/>
          <c:tx>
            <c:strRef>
              <c:f>'More Insights'!$O$23:$O$24</c:f>
              <c:strCache>
                <c:ptCount val="1"/>
                <c:pt idx="0">
                  <c:v>England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Insights'!$O$25:$O$26</c:f>
              <c:numCache>
                <c:formatCode>General</c:formatCode>
                <c:ptCount val="1"/>
                <c:pt idx="0">
                  <c:v>1</c:v>
                </c:pt>
              </c:numCache>
            </c:numRef>
          </c:val>
          <c:extLst>
            <c:ext xmlns:c16="http://schemas.microsoft.com/office/drawing/2014/chart" uri="{C3380CC4-5D6E-409C-BE32-E72D297353CC}">
              <c16:uniqueId val="{00000002-67AF-4CDB-B4B1-10E25FDA3913}"/>
            </c:ext>
          </c:extLst>
        </c:ser>
        <c:ser>
          <c:idx val="3"/>
          <c:order val="3"/>
          <c:tx>
            <c:strRef>
              <c:f>'More Insights'!$P$23:$P$24</c:f>
              <c:strCache>
                <c:ptCount val="1"/>
                <c:pt idx="0">
                  <c:v>France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Insights'!$P$25:$P$26</c:f>
              <c:numCache>
                <c:formatCode>General</c:formatCode>
                <c:ptCount val="1"/>
                <c:pt idx="0">
                  <c:v>1</c:v>
                </c:pt>
              </c:numCache>
            </c:numRef>
          </c:val>
          <c:extLst>
            <c:ext xmlns:c16="http://schemas.microsoft.com/office/drawing/2014/chart" uri="{C3380CC4-5D6E-409C-BE32-E72D297353CC}">
              <c16:uniqueId val="{00000003-67AF-4CDB-B4B1-10E25FDA3913}"/>
            </c:ext>
          </c:extLst>
        </c:ser>
        <c:ser>
          <c:idx val="4"/>
          <c:order val="4"/>
          <c:tx>
            <c:strRef>
              <c:f>'More Insights'!$Q$23:$Q$24</c:f>
              <c:strCache>
                <c:ptCount val="1"/>
                <c:pt idx="0">
                  <c:v>Germany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Insights'!$Q$25:$Q$26</c:f>
              <c:numCache>
                <c:formatCode>General</c:formatCode>
                <c:ptCount val="1"/>
                <c:pt idx="0">
                  <c:v>1</c:v>
                </c:pt>
              </c:numCache>
            </c:numRef>
          </c:val>
          <c:extLst>
            <c:ext xmlns:c16="http://schemas.microsoft.com/office/drawing/2014/chart" uri="{C3380CC4-5D6E-409C-BE32-E72D297353CC}">
              <c16:uniqueId val="{00000004-67AF-4CDB-B4B1-10E25FDA3913}"/>
            </c:ext>
          </c:extLst>
        </c:ser>
        <c:ser>
          <c:idx val="5"/>
          <c:order val="5"/>
          <c:tx>
            <c:strRef>
              <c:f>'More Insights'!$R$23:$R$24</c:f>
              <c:strCache>
                <c:ptCount val="1"/>
                <c:pt idx="0">
                  <c:v>Germany FR</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Insights'!$R$25:$R$26</c:f>
              <c:numCache>
                <c:formatCode>General</c:formatCode>
                <c:ptCount val="1"/>
                <c:pt idx="0">
                  <c:v>3</c:v>
                </c:pt>
              </c:numCache>
            </c:numRef>
          </c:val>
          <c:extLst>
            <c:ext xmlns:c16="http://schemas.microsoft.com/office/drawing/2014/chart" uri="{C3380CC4-5D6E-409C-BE32-E72D297353CC}">
              <c16:uniqueId val="{00000005-67AF-4CDB-B4B1-10E25FDA3913}"/>
            </c:ext>
          </c:extLst>
        </c:ser>
        <c:ser>
          <c:idx val="6"/>
          <c:order val="6"/>
          <c:tx>
            <c:strRef>
              <c:f>'More Insights'!$S$23:$S$24</c:f>
              <c:strCache>
                <c:ptCount val="1"/>
                <c:pt idx="0">
                  <c:v>Italy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Insights'!$S$25:$S$26</c:f>
              <c:numCache>
                <c:formatCode>General</c:formatCode>
                <c:ptCount val="1"/>
                <c:pt idx="0">
                  <c:v>4</c:v>
                </c:pt>
              </c:numCache>
            </c:numRef>
          </c:val>
          <c:extLst>
            <c:ext xmlns:c16="http://schemas.microsoft.com/office/drawing/2014/chart" uri="{C3380CC4-5D6E-409C-BE32-E72D297353CC}">
              <c16:uniqueId val="{00000006-67AF-4CDB-B4B1-10E25FDA3913}"/>
            </c:ext>
          </c:extLst>
        </c:ser>
        <c:ser>
          <c:idx val="7"/>
          <c:order val="7"/>
          <c:tx>
            <c:strRef>
              <c:f>'More Insights'!$T$23:$T$24</c:f>
              <c:strCache>
                <c:ptCount val="1"/>
                <c:pt idx="0">
                  <c:v>Spain</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Insights'!$T$25:$T$26</c:f>
              <c:numCache>
                <c:formatCode>General</c:formatCode>
                <c:ptCount val="1"/>
                <c:pt idx="0">
                  <c:v>1</c:v>
                </c:pt>
              </c:numCache>
            </c:numRef>
          </c:val>
          <c:extLst>
            <c:ext xmlns:c16="http://schemas.microsoft.com/office/drawing/2014/chart" uri="{C3380CC4-5D6E-409C-BE32-E72D297353CC}">
              <c16:uniqueId val="{00000007-67AF-4CDB-B4B1-10E25FDA3913}"/>
            </c:ext>
          </c:extLst>
        </c:ser>
        <c:ser>
          <c:idx val="8"/>
          <c:order val="8"/>
          <c:tx>
            <c:strRef>
              <c:f>'More Insights'!$U$23:$U$24</c:f>
              <c:strCache>
                <c:ptCount val="1"/>
                <c:pt idx="0">
                  <c:v>Uruguay</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Insights'!$L$25:$L$26</c:f>
              <c:strCache>
                <c:ptCount val="1"/>
                <c:pt idx="0">
                  <c:v>Final</c:v>
                </c:pt>
              </c:strCache>
            </c:strRef>
          </c:cat>
          <c:val>
            <c:numRef>
              <c:f>'More Insights'!$U$25:$U$26</c:f>
              <c:numCache>
                <c:formatCode>General</c:formatCode>
                <c:ptCount val="1"/>
                <c:pt idx="0">
                  <c:v>1</c:v>
                </c:pt>
              </c:numCache>
            </c:numRef>
          </c:val>
          <c:extLst>
            <c:ext xmlns:c16="http://schemas.microsoft.com/office/drawing/2014/chart" uri="{C3380CC4-5D6E-409C-BE32-E72D297353CC}">
              <c16:uniqueId val="{00000008-67AF-4CDB-B4B1-10E25FDA3913}"/>
            </c:ext>
          </c:extLst>
        </c:ser>
        <c:dLbls>
          <c:dLblPos val="inEnd"/>
          <c:showLegendKey val="0"/>
          <c:showVal val="1"/>
          <c:showCatName val="0"/>
          <c:showSerName val="0"/>
          <c:showPercent val="0"/>
          <c:showBubbleSize val="0"/>
        </c:dLbls>
        <c:gapWidth val="65"/>
        <c:axId val="1206633791"/>
        <c:axId val="1206637631"/>
      </c:barChart>
      <c:catAx>
        <c:axId val="1206633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637631"/>
        <c:crosses val="autoZero"/>
        <c:auto val="1"/>
        <c:lblAlgn val="ctr"/>
        <c:lblOffset val="100"/>
        <c:noMultiLvlLbl val="0"/>
      </c:catAx>
      <c:valAx>
        <c:axId val="1206637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6633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Outlier Identifier in Attendance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Outlier Identifier in Attendance</a:t>
          </a:r>
        </a:p>
      </cx:txPr>
    </cx:title>
    <cx:plotArea>
      <cx:plotAreaRegion>
        <cx:series layoutId="boxWhisker" uniqueId="{3A080EBC-68DB-4DCF-84B5-F5EA2829D3BA}">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7620</xdr:rowOff>
    </xdr:from>
    <xdr:to>
      <xdr:col>8</xdr:col>
      <xdr:colOff>1485900</xdr:colOff>
      <xdr:row>22</xdr:row>
      <xdr:rowOff>49530</xdr:rowOff>
    </xdr:to>
    <xdr:graphicFrame macro="">
      <xdr:nvGraphicFramePr>
        <xdr:cNvPr id="4" name="Chart 3">
          <a:extLst>
            <a:ext uri="{FF2B5EF4-FFF2-40B4-BE49-F238E27FC236}">
              <a16:creationId xmlns:a16="http://schemas.microsoft.com/office/drawing/2014/main" id="{5F978BDF-EEB9-84BB-A3B9-4E0837F4C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937260</xdr:colOff>
      <xdr:row>26</xdr:row>
      <xdr:rowOff>64770</xdr:rowOff>
    </xdr:from>
    <xdr:to>
      <xdr:col>8</xdr:col>
      <xdr:colOff>579120</xdr:colOff>
      <xdr:row>47</xdr:row>
      <xdr:rowOff>129540</xdr:rowOff>
    </xdr:to>
    <xdr:graphicFrame macro="">
      <xdr:nvGraphicFramePr>
        <xdr:cNvPr id="5" name="Chart 4">
          <a:extLst>
            <a:ext uri="{FF2B5EF4-FFF2-40B4-BE49-F238E27FC236}">
              <a16:creationId xmlns:a16="http://schemas.microsoft.com/office/drawing/2014/main" id="{3A29880C-40DB-00A9-E622-FC5B9C676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525780</xdr:colOff>
      <xdr:row>54</xdr:row>
      <xdr:rowOff>121920</xdr:rowOff>
    </xdr:from>
    <xdr:to>
      <xdr:col>8</xdr:col>
      <xdr:colOff>441960</xdr:colOff>
      <xdr:row>82</xdr:row>
      <xdr:rowOff>83820</xdr:rowOff>
    </xdr:to>
    <xdr:graphicFrame macro="">
      <xdr:nvGraphicFramePr>
        <xdr:cNvPr id="7" name="Chart 6">
          <a:extLst>
            <a:ext uri="{FF2B5EF4-FFF2-40B4-BE49-F238E27FC236}">
              <a16:creationId xmlns:a16="http://schemas.microsoft.com/office/drawing/2014/main" id="{8CD29209-9B72-4818-AD49-2F3A31ADB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289560</xdr:colOff>
      <xdr:row>6</xdr:row>
      <xdr:rowOff>152400</xdr:rowOff>
    </xdr:from>
    <xdr:to>
      <xdr:col>19</xdr:col>
      <xdr:colOff>403860</xdr:colOff>
      <xdr:row>29</xdr:row>
      <xdr:rowOff>22860</xdr:rowOff>
    </xdr:to>
    <xdr:graphicFrame macro="">
      <xdr:nvGraphicFramePr>
        <xdr:cNvPr id="5" name="Chart 4">
          <a:extLst>
            <a:ext uri="{FF2B5EF4-FFF2-40B4-BE49-F238E27FC236}">
              <a16:creationId xmlns:a16="http://schemas.microsoft.com/office/drawing/2014/main" id="{A709858F-DDD5-58A2-82EA-5435E49E1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137160</xdr:colOff>
      <xdr:row>0</xdr:row>
      <xdr:rowOff>68580</xdr:rowOff>
    </xdr:from>
    <xdr:to>
      <xdr:col>19</xdr:col>
      <xdr:colOff>464820</xdr:colOff>
      <xdr:row>18</xdr:row>
      <xdr:rowOff>30480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BBACA2-80F0-41D0-BF19-C13087B86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35240" y="68580"/>
              <a:ext cx="6888480" cy="3253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106680</xdr:colOff>
      <xdr:row>20</xdr:row>
      <xdr:rowOff>26670</xdr:rowOff>
    </xdr:from>
    <xdr:to>
      <xdr:col>4</xdr:col>
      <xdr:colOff>320040</xdr:colOff>
      <xdr:row>35</xdr:row>
      <xdr:rowOff>26670</xdr:rowOff>
    </xdr:to>
    <xdr:graphicFrame macro="">
      <xdr:nvGraphicFramePr>
        <xdr:cNvPr id="4" name="Chart 3">
          <a:extLst>
            <a:ext uri="{FF2B5EF4-FFF2-40B4-BE49-F238E27FC236}">
              <a16:creationId xmlns:a16="http://schemas.microsoft.com/office/drawing/2014/main" id="{7E470140-DD30-F80B-B5F7-2F72AEBF9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1112520</xdr:colOff>
      <xdr:row>26</xdr:row>
      <xdr:rowOff>102870</xdr:rowOff>
    </xdr:from>
    <xdr:to>
      <xdr:col>19</xdr:col>
      <xdr:colOff>274320</xdr:colOff>
      <xdr:row>41</xdr:row>
      <xdr:rowOff>102870</xdr:rowOff>
    </xdr:to>
    <xdr:graphicFrame macro="">
      <xdr:nvGraphicFramePr>
        <xdr:cNvPr id="5" name="Chart 4">
          <a:extLst>
            <a:ext uri="{FF2B5EF4-FFF2-40B4-BE49-F238E27FC236}">
              <a16:creationId xmlns:a16="http://schemas.microsoft.com/office/drawing/2014/main" id="{A8D04081-6EC9-49B4-CBBA-15DD9DFA8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TANIK" refreshedDate="45528.548298611109" createdVersion="8" refreshedVersion="8" minRefreshableVersion="3" recordCount="836" xr:uid="{48F299A6-6C63-4E28-99D2-2689DBD03323}">
  <cacheSource type="worksheet">
    <worksheetSource ref="A1:AB837" sheet="WorldCupMatches"/>
  </cacheSource>
  <cacheFields count="28">
    <cacheField name="MatchID" numFmtId="1">
      <sharedItems containsSemiMixedTypes="0" containsString="0" containsNumber="1" containsInteger="1" minValue="25" maxValue="300186515" count="836">
        <n v="1190"/>
        <n v="1186"/>
        <n v="1191"/>
        <n v="1189"/>
        <n v="680"/>
        <n v="393"/>
        <n v="463"/>
        <n v="392"/>
        <n v="388"/>
        <n v="428"/>
        <n v="1752"/>
        <n v="1765"/>
        <n v="1902"/>
        <n v="1843"/>
        <n v="627"/>
        <n v="1820"/>
        <n v="1838"/>
        <n v="536"/>
        <n v="1632"/>
        <n v="1633"/>
        <n v="459"/>
        <n v="1753"/>
        <n v="749"/>
        <n v="1635"/>
        <n v="3104"/>
        <n v="3063"/>
        <n v="3073"/>
        <n v="3056"/>
        <n v="1634"/>
        <n v="1747"/>
        <n v="3053"/>
        <n v="3099"/>
        <n v="3103"/>
        <n v="1577"/>
        <n v="3088"/>
        <n v="900"/>
        <n v="923"/>
        <n v="1823"/>
        <n v="1709"/>
        <n v="1636"/>
        <n v="300061454"/>
        <n v="300061509"/>
        <n v="300061488"/>
        <n v="300061502"/>
        <n v="3090"/>
        <n v="300061508"/>
        <n v="3095"/>
        <n v="300061478"/>
        <n v="3067"/>
        <n v="3074"/>
        <n v="300061468"/>
        <n v="300061458"/>
        <n v="1187"/>
        <n v="2003"/>
        <n v="3057"/>
        <n v="4000"/>
        <n v="8745"/>
        <n v="8757"/>
        <n v="8788"/>
        <n v="1101"/>
        <n v="2063"/>
        <n v="3080"/>
        <n v="1984"/>
        <n v="8733"/>
        <n v="8769"/>
        <n v="8775"/>
        <n v="8781"/>
        <n v="1458"/>
        <n v="3070"/>
        <n v="8786"/>
        <n v="3052"/>
        <n v="879"/>
        <n v="877"/>
        <n v="3079"/>
        <n v="201"/>
        <n v="300186477"/>
        <n v="300186501"/>
        <n v="3064"/>
        <n v="196"/>
        <n v="1199"/>
        <n v="300186485"/>
        <n v="3100"/>
        <n v="300186498"/>
        <n v="300186481"/>
        <n v="300186491"/>
        <n v="26"/>
        <n v="300186515"/>
        <n v="27"/>
        <n v="3051"/>
        <n v="265"/>
        <n v="197"/>
        <n v="42"/>
        <n v="263"/>
        <n v="264"/>
        <n v="243"/>
        <n v="1088"/>
        <n v="114"/>
        <n v="3077"/>
        <n v="3096"/>
        <n v="97410011"/>
        <n v="97410020"/>
        <n v="97410033"/>
        <n v="97410048"/>
        <n v="97410057"/>
        <n v="2200"/>
        <n v="2197"/>
        <n v="2199"/>
        <n v="3068"/>
        <n v="2198"/>
        <n v="198"/>
        <n v="3092"/>
        <n v="1949"/>
        <n v="2129"/>
        <n v="1100"/>
        <n v="914"/>
        <n v="568"/>
        <n v="2247"/>
        <n v="1650"/>
        <n v="300186472"/>
        <n v="43950064"/>
        <n v="97410064"/>
        <n v="300186468"/>
        <n v="1463"/>
        <n v="300186504"/>
        <n v="300186494"/>
        <n v="2067"/>
        <n v="1087"/>
        <n v="300186502"/>
        <n v="791"/>
        <n v="300186462"/>
        <n v="2065"/>
        <n v="2351"/>
        <n v="2349"/>
        <n v="300186476"/>
        <n v="2391"/>
        <n v="2066"/>
        <n v="1471"/>
        <n v="1764"/>
        <n v="1475"/>
        <n v="2221"/>
        <n v="43950029"/>
        <n v="1472"/>
        <n v="97410001"/>
        <n v="97410016"/>
        <n v="97410027"/>
        <n v="97410038"/>
        <n v="97410049"/>
        <n v="97410062"/>
        <n v="43950044"/>
        <n v="468"/>
        <n v="1507"/>
        <n v="43950036"/>
        <n v="43950061"/>
        <n v="1473"/>
        <n v="782"/>
        <n v="1058"/>
        <n v="389"/>
        <n v="440"/>
        <n v="97410017"/>
        <n v="97410030"/>
        <n v="97410043"/>
        <n v="97410055"/>
        <n v="97410061"/>
        <n v="1510"/>
        <n v="300061453"/>
        <n v="300061464"/>
        <n v="300061505"/>
        <n v="3076"/>
        <n v="3084"/>
        <n v="300061487"/>
        <n v="3098"/>
        <n v="43950063"/>
        <n v="1511"/>
        <n v="300186490"/>
        <n v="300186503"/>
        <n v="3072"/>
        <n v="3049"/>
        <n v="3060"/>
        <n v="300061473"/>
        <n v="3075"/>
        <n v="300186470"/>
        <n v="97410004"/>
        <n v="300061498"/>
        <n v="300061484"/>
        <n v="300111111"/>
        <n v="300111116"/>
        <n v="75"/>
        <n v="159"/>
        <n v="300186486"/>
        <n v="43950001"/>
        <n v="74"/>
        <n v="1278"/>
        <n v="300061512"/>
        <n v="300111112"/>
        <n v="3069"/>
        <n v="300186456"/>
        <n v="300111117"/>
        <n v="1986"/>
        <n v="1985"/>
        <n v="2064"/>
        <n v="300111113"/>
        <n v="300111115"/>
        <n v="3062"/>
        <n v="300186480"/>
        <n v="25"/>
        <n v="3089"/>
        <n v="3054"/>
        <n v="1689"/>
        <n v="43950062"/>
        <n v="300111114"/>
        <n v="3066"/>
        <n v="43950030"/>
        <n v="3081"/>
        <n v="300186509"/>
        <n v="300186461"/>
        <n v="3087"/>
        <n v="3085"/>
        <n v="2062"/>
        <n v="395"/>
        <n v="28"/>
        <n v="1982"/>
        <n v="1532"/>
        <n v="300186493"/>
        <n v="300186455"/>
        <n v="300186508"/>
        <n v="300186489"/>
        <n v="1598"/>
        <n v="1164"/>
        <n v="300186474"/>
        <n v="73"/>
        <n v="1233"/>
        <n v="2170"/>
        <n v="300186484"/>
        <n v="1099"/>
        <n v="300186487"/>
        <n v="300186466"/>
        <n v="300186471"/>
        <n v="1919"/>
        <n v="300186479"/>
        <n v="1948"/>
        <n v="3050"/>
        <n v="1277"/>
        <n v="2175"/>
        <n v="30"/>
        <n v="300061460"/>
        <n v="300061506"/>
        <n v="43950013"/>
        <n v="103"/>
        <n v="2098"/>
        <n v="1134"/>
        <n v="8730"/>
        <n v="8740"/>
        <n v="8749"/>
        <n v="8759"/>
        <n v="8774"/>
        <n v="8784"/>
        <n v="3059"/>
        <n v="3065"/>
        <n v="3071"/>
        <n v="300061494"/>
        <n v="3091"/>
        <n v="300061490"/>
        <n v="1946"/>
        <n v="1768"/>
        <n v="300061500"/>
        <n v="8785"/>
        <n v="2097"/>
        <n v="1983"/>
        <n v="300061480"/>
        <n v="3097"/>
        <n v="1954"/>
        <n v="1990"/>
        <n v="3086"/>
        <n v="3083"/>
        <n v="2083"/>
        <n v="3082"/>
        <n v="1770"/>
        <n v="29"/>
        <n v="43950005"/>
        <n v="3078"/>
        <n v="3055"/>
        <n v="43950019"/>
        <n v="97410002"/>
        <n v="97410010"/>
        <n v="97410013"/>
        <n v="97410021"/>
        <n v="97410022"/>
        <n v="97410031"/>
        <n v="97410039"/>
        <n v="97410044"/>
        <n v="97410051"/>
        <n v="97410059"/>
        <n v="97410063"/>
        <n v="162"/>
        <n v="1597"/>
        <n v="1771"/>
        <n v="300186497"/>
        <n v="300186488"/>
        <n v="300186475"/>
        <n v="300186514"/>
        <n v="441"/>
        <n v="1344"/>
        <n v="1769"/>
        <n v="1812"/>
        <n v="3058"/>
        <n v="43950047"/>
        <n v="102"/>
        <n v="996"/>
        <n v="97410018"/>
        <n v="97410032"/>
        <n v="97410041"/>
        <n v="97410058"/>
        <n v="1343"/>
        <n v="901"/>
        <n v="902"/>
        <n v="97410005"/>
        <n v="1390"/>
        <n v="1372"/>
        <n v="1813"/>
        <n v="43950014"/>
        <n v="300186510"/>
        <n v="43950033"/>
        <n v="300186464"/>
        <n v="903"/>
        <n v="377"/>
        <n v="97410003"/>
        <n v="97410014"/>
        <n v="97410024"/>
        <n v="97410037"/>
        <n v="97410060"/>
        <n v="129"/>
        <n v="43950057"/>
        <n v="790"/>
        <n v="1596"/>
        <n v="43950024"/>
        <n v="43950035"/>
        <n v="43950046"/>
        <n v="1579"/>
        <n v="97410012"/>
        <n v="97410025"/>
        <n v="97410036"/>
        <n v="97410047"/>
        <n v="97410053"/>
        <n v="43950037"/>
        <n v="43950055"/>
        <n v="1653"/>
        <n v="43950027"/>
        <n v="300061463"/>
        <n v="8738"/>
        <n v="8747"/>
        <n v="8752"/>
        <n v="8765"/>
        <n v="8773"/>
        <n v="8787"/>
        <n v="43950045"/>
        <n v="1174"/>
        <n v="1295"/>
        <n v="1071"/>
        <n v="783"/>
        <n v="460"/>
        <n v="444"/>
        <n v="421"/>
        <n v="564"/>
        <n v="97410008"/>
        <n v="97410026"/>
        <n v="97410035"/>
        <n v="97410045"/>
        <n v="97410054"/>
        <n v="2167"/>
        <n v="43950038"/>
        <n v="1207"/>
        <n v="43950060"/>
        <n v="878"/>
        <n v="3061"/>
        <n v="750"/>
        <n v="788"/>
        <n v="43950042"/>
        <n v="1263"/>
        <n v="43950020"/>
        <n v="300186458"/>
        <n v="300186460"/>
        <n v="300186496"/>
        <n v="1123"/>
        <n v="1300"/>
        <n v="789"/>
        <n v="753"/>
        <n v="97410006"/>
        <n v="97410009"/>
        <n v="97410015"/>
        <n v="97410023"/>
        <n v="97410029"/>
        <n v="97410034"/>
        <n v="97410046"/>
        <n v="97410050"/>
        <n v="97410056"/>
        <n v="342"/>
        <n v="300186478"/>
        <n v="1578"/>
        <n v="300186495"/>
        <n v="300061452"/>
        <n v="2347"/>
        <n v="43950028"/>
        <n v="1637"/>
        <n v="2337"/>
        <n v="43950059"/>
        <n v="1086"/>
        <n v="1188"/>
        <n v="741"/>
        <n v="813"/>
        <n v="300061491"/>
        <n v="300186469"/>
        <n v="575"/>
        <n v="1084"/>
        <n v="2224"/>
        <n v="2182"/>
        <n v="300186459"/>
        <n v="300186452"/>
        <n v="889"/>
        <n v="770"/>
        <n v="97410007"/>
        <n v="97410019"/>
        <n v="97410028"/>
        <n v="97410042"/>
        <n v="97410052"/>
        <n v="1339"/>
        <n v="2216"/>
        <n v="2348"/>
        <n v="43950050"/>
        <n v="300061501"/>
        <n v="300186511"/>
        <n v="43950054"/>
        <n v="300186457"/>
        <n v="300186482"/>
        <n v="300186500"/>
        <n v="300186473"/>
        <n v="300186507"/>
        <n v="1702"/>
        <n v="300061507"/>
        <n v="300186483"/>
        <n v="1660"/>
        <n v="1248"/>
        <n v="300186453"/>
        <n v="300186513"/>
        <n v="300186512"/>
        <n v="43950051"/>
        <n v="300186465"/>
        <n v="882"/>
        <n v="43950031"/>
        <n v="2252"/>
        <n v="300186454"/>
        <n v="300061449"/>
        <n v="1945"/>
        <n v="300186467"/>
        <n v="300186506"/>
        <n v="43950043"/>
        <n v="300186463"/>
        <n v="300186492"/>
        <n v="8732"/>
        <n v="8739"/>
        <n v="8754"/>
        <n v="8762"/>
        <n v="8771"/>
        <n v="8783"/>
        <n v="300186505"/>
        <n v="31"/>
        <n v="43"/>
        <n v="43950052"/>
        <n v="300061455"/>
        <n v="1406"/>
        <n v="300061471"/>
        <n v="108"/>
        <n v="300061466"/>
        <n v="43950056"/>
        <n v="43950041"/>
        <n v="511"/>
        <n v="2217"/>
        <n v="300061470"/>
        <n v="43950018"/>
        <n v="1659"/>
        <n v="300061482"/>
        <n v="8729"/>
        <n v="8736"/>
        <n v="8753"/>
        <n v="8761"/>
        <n v="8770"/>
        <n v="300061475"/>
        <n v="97410040"/>
        <n v="2451"/>
        <n v="300061467"/>
        <n v="300186499"/>
        <n v="43950058"/>
        <n v="2196"/>
        <n v="2201"/>
        <n v="111"/>
        <n v="43950016"/>
        <n v="2202"/>
        <n v="300061489"/>
        <n v="779"/>
        <n v="767"/>
        <n v="920"/>
        <n v="300061462"/>
        <n v="43950026"/>
        <n v="300061497"/>
        <n v="571"/>
        <n v="1219"/>
        <n v="43950025"/>
        <n v="43950053"/>
        <n v="300061510"/>
        <n v="1987"/>
        <n v="43950021"/>
        <n v="1656"/>
        <n v="1051"/>
        <n v="512"/>
        <n v="56"/>
        <n v="43950023"/>
        <n v="43950017"/>
        <n v="300061461"/>
        <n v="439"/>
        <n v="180"/>
        <n v="181"/>
        <n v="8731"/>
        <n v="8742"/>
        <n v="8751"/>
        <n v="8760"/>
        <n v="8768"/>
        <n v="8782"/>
        <n v="300061451"/>
        <n v="2450"/>
        <n v="160"/>
        <n v="2350"/>
        <n v="161"/>
        <n v="2215"/>
        <n v="2395"/>
        <n v="1122"/>
        <n v="1107"/>
        <n v="1237"/>
        <n v="300061503"/>
        <n v="150"/>
        <n v="300061493"/>
        <n v="48"/>
        <n v="300061479"/>
        <n v="300061469"/>
        <n v="2246"/>
        <n v="300061486"/>
        <n v="55"/>
        <n v="1415"/>
        <n v="43950007"/>
        <n v="1313"/>
        <n v="43950010"/>
        <n v="66"/>
        <n v="43950034"/>
        <n v="43950002"/>
        <n v="8727"/>
        <n v="8734"/>
        <n v="8746"/>
        <n v="8756"/>
        <n v="8763"/>
        <n v="8778"/>
        <n v="2388"/>
        <n v="300061450"/>
        <n v="151"/>
        <n v="152"/>
        <n v="228"/>
        <n v="355"/>
        <n v="1133"/>
        <n v="1149"/>
        <n v="995"/>
        <n v="57"/>
        <n v="175"/>
        <n v="1952"/>
        <n v="300061495"/>
        <n v="2253"/>
        <n v="751"/>
        <n v="1382"/>
        <n v="432"/>
        <n v="120"/>
        <n v="43950009"/>
        <n v="43950004"/>
        <n v="1582"/>
        <n v="752"/>
        <n v="1641"/>
        <n v="1239"/>
        <n v="394"/>
        <n v="1437"/>
        <n v="348"/>
        <n v="248"/>
        <n v="8726"/>
        <n v="8741"/>
        <n v="8750"/>
        <n v="8764"/>
        <n v="8772"/>
        <n v="8776"/>
        <n v="8780"/>
        <n v="2186"/>
        <n v="300061457"/>
        <n v="300061459"/>
        <n v="567"/>
        <n v="2251"/>
        <n v="1323"/>
        <n v="43950011"/>
        <n v="43950039"/>
        <n v="43950032"/>
        <n v="43950015"/>
        <n v="127"/>
        <n v="119"/>
        <n v="2352"/>
        <n v="300061477"/>
        <n v="8735"/>
        <n v="8743"/>
        <n v="8748"/>
        <n v="8758"/>
        <n v="8766"/>
        <n v="8779"/>
        <n v="300061504"/>
        <n v="585"/>
        <n v="1146"/>
        <n v="300061465"/>
        <n v="1438"/>
        <n v="128"/>
        <n v="43950040"/>
        <n v="43950003"/>
        <n v="919"/>
        <n v="1301"/>
        <n v="580"/>
        <n v="1884"/>
        <n v="1675"/>
        <n v="8725"/>
        <n v="8728"/>
        <n v="8744"/>
        <n v="8755"/>
        <n v="8767"/>
        <n v="8777"/>
        <n v="1192"/>
        <n v="290"/>
        <n v="43950008"/>
        <n v="2004"/>
        <n v="2181"/>
        <n v="2394"/>
        <n v="300061492"/>
        <n v="1283"/>
        <n v="1264"/>
        <n v="922"/>
        <n v="921"/>
        <n v="551"/>
        <n v="675"/>
        <n v="300061474"/>
        <n v="364"/>
        <n v="1682"/>
        <n v="43950012"/>
        <n v="1608"/>
        <n v="1165"/>
        <n v="1340"/>
        <n v="2176"/>
        <n v="1882"/>
        <n v="1676"/>
        <n v="300061481"/>
        <n v="2396"/>
        <n v="522"/>
        <n v="43950048"/>
        <n v="1925"/>
        <n v="1238"/>
        <n v="398"/>
        <n v="1345"/>
        <n v="1947"/>
        <n v="1218"/>
        <n v="1091"/>
        <n v="1602"/>
        <n v="2085"/>
        <n v="43950006"/>
        <n v="43950049"/>
        <n v="2220"/>
        <n v="1135"/>
        <n v="1236"/>
        <n v="1391"/>
        <n v="1012"/>
        <n v="1044"/>
        <n v="994"/>
        <n v="1055"/>
        <n v="962"/>
        <n v="1252"/>
        <n v="1599"/>
        <n v="1093"/>
        <n v="1243"/>
        <n v="628"/>
        <n v="43950022"/>
        <n v="378"/>
        <n v="300061483"/>
        <n v="1995"/>
        <n v="1085"/>
        <n v="1811"/>
        <n v="1373"/>
        <n v="2344"/>
        <n v="1710"/>
        <n v="1106"/>
        <n v="896"/>
        <n v="538"/>
        <n v="537"/>
        <n v="2431"/>
        <n v="764"/>
        <n v="1152"/>
        <n v="739"/>
        <n v="379"/>
        <n v="1389"/>
        <n v="2405"/>
        <n v="1332"/>
        <n v="1111"/>
        <n v="422"/>
        <n v="1881"/>
        <n v="1315"/>
        <n v="533"/>
        <n v="1392"/>
        <n v="1166"/>
        <n v="1176"/>
        <n v="828"/>
        <n v="771"/>
        <n v="427"/>
        <n v="643"/>
        <n v="712"/>
        <n v="701"/>
        <n v="674"/>
        <n v="574"/>
        <n v="1193"/>
        <n v="1179"/>
        <n v="1275"/>
        <n v="834"/>
        <n v="1054"/>
        <n v="1460"/>
        <n v="1090"/>
        <n v="1092"/>
        <n v="1097"/>
        <n v="1922"/>
        <n v="1153"/>
        <n v="517"/>
        <n v="1840"/>
        <n v="1679"/>
        <n v="1326"/>
        <n v="1459"/>
        <n v="1953"/>
        <n v="2433"/>
        <n v="1474"/>
        <n v="1284"/>
        <n v="1285"/>
        <n v="1955"/>
        <n v="1386"/>
        <n v="610"/>
        <n v="1325"/>
        <n v="1610"/>
        <n v="1104"/>
        <n v="1276"/>
        <n v="740"/>
        <n v="429"/>
        <n v="1327"/>
        <n v="1407"/>
        <n v="1418"/>
        <n v="1130"/>
        <n v="1175"/>
        <n v="774"/>
        <n v="959"/>
        <n v="1462"/>
        <n v="476"/>
        <n v="1324"/>
        <n v="1102"/>
        <n v="1240"/>
        <n v="475"/>
        <n v="1609"/>
        <n v="1780"/>
        <n v="1387"/>
        <n v="1893"/>
        <n v="1249"/>
        <n v="1150"/>
        <n v="1883"/>
        <n v="1996"/>
        <n v="1403"/>
        <n v="1426"/>
        <n v="1294"/>
        <n v="1839"/>
        <n v="1774"/>
        <n v="1498"/>
        <n v="1779"/>
        <n v="1388"/>
        <n v="1089"/>
        <n v="1143"/>
        <n v="1151"/>
        <n v="1497"/>
        <n v="1385"/>
        <n v="1525"/>
        <n v="1423"/>
        <n v="1206"/>
        <n v="1225"/>
        <n v="1172"/>
        <n v="833"/>
        <n v="1544"/>
        <n v="1421"/>
        <n v="1461"/>
        <n v="1202"/>
        <n v="1562"/>
        <n v="1877"/>
        <n v="1450"/>
        <n v="1880"/>
        <n v="2454"/>
        <n v="1563"/>
        <n v="1434"/>
        <n v="1208"/>
        <n v="1095"/>
        <n v="1119"/>
        <n v="1141"/>
        <n v="1173"/>
        <n v="1564"/>
        <n v="1194"/>
        <n v="1478"/>
        <n v="1108"/>
        <n v="1157"/>
        <n v="1231"/>
        <n v="1451"/>
        <n v="1490"/>
        <n v="2408"/>
        <n v="1479"/>
        <n v="1228"/>
        <n v="1470"/>
        <n v="1230"/>
        <n v="1480"/>
        <n v="1447"/>
        <n v="1105"/>
        <n v="1156"/>
        <n v="1158"/>
        <n v="1422"/>
        <n v="1559"/>
        <n v="1464"/>
        <n v="1185"/>
        <n v="1096"/>
        <n v="1304"/>
        <n v="1222"/>
        <n v="1129"/>
        <n v="1408"/>
        <n v="1098"/>
        <n v="1094"/>
      </sharedItems>
    </cacheField>
    <cacheField name="RoundID" numFmtId="1">
      <sharedItems containsSemiMixedTypes="0" containsString="0" containsNumber="1" containsInteger="1" minValue="201" maxValue="97410600"/>
    </cacheField>
    <cacheField name="Year" numFmtId="0">
      <sharedItems containsSemiMixedTypes="0" containsString="0" containsNumber="1" containsInteger="1" minValue="1930" maxValue="2014" count="20">
        <n v="1950"/>
        <n v="1986"/>
        <n v="1970"/>
        <n v="1966"/>
        <n v="1982"/>
        <n v="1994"/>
        <n v="2010"/>
        <n v="1974"/>
        <n v="1998"/>
        <n v="1930"/>
        <n v="1962"/>
        <n v="1990"/>
        <n v="2014"/>
        <n v="2006"/>
        <n v="1978"/>
        <n v="2002"/>
        <n v="1954"/>
        <n v="1938"/>
        <n v="1934"/>
        <n v="1958"/>
      </sharedItems>
    </cacheField>
    <cacheField name="Date" numFmtId="15">
      <sharedItems containsSemiMixedTypes="0" containsNonDate="0" containsDate="1" containsString="0" minDate="1930-07-13T00:00:00" maxDate="2014-07-14T00:00:00"/>
    </cacheField>
    <cacheField name="Time" numFmtId="0">
      <sharedItems/>
    </cacheField>
    <cacheField name="Stage" numFmtId="0">
      <sharedItems count="23">
        <s v="Group 6"/>
        <s v="Group 1"/>
        <s v="Group B"/>
        <s v="Final"/>
        <s v="Round of 16"/>
        <s v="Quarter-finals"/>
        <s v="Semi-finals"/>
        <s v="Match for third place"/>
        <s v="Group A"/>
        <s v="Group 3"/>
        <s v="Group 2"/>
        <s v="Group G"/>
        <s v="Group E"/>
        <s v="Group D"/>
        <s v="Group C"/>
        <s v="Group F"/>
        <s v="Group H"/>
        <s v="Group 4"/>
        <s v="Play-off for third place"/>
        <s v="Third place"/>
        <s v="Group 5"/>
        <s v="Preliminary round"/>
        <s v="First round"/>
      </sharedItems>
    </cacheField>
    <cacheField name="Stadium" numFmtId="0">
      <sharedItems count="181">
        <s v="Maracanï¿½ - Estï¿½dio Jornalista Mï¿½rio Filho"/>
        <s v="Estadio Azteca"/>
        <s v="Wembley Stadium"/>
        <s v="Camp Nou"/>
        <s v="Rose Bowl"/>
        <s v="Santiago Bernabeu"/>
        <s v="Soccer City Stadium"/>
        <s v="Stanford Stadium"/>
        <s v="Olympiastadion"/>
        <s v="Stade de France"/>
        <s v="Estadio Centenario"/>
        <s v="Pontiac Silverdome"/>
        <s v="Nacional"/>
        <s v="Giants Stadium"/>
        <s v="Giuseppe Meazza"/>
        <s v="Estadio do Maracana"/>
        <s v="Stadio Olimpico"/>
        <s v="El Monumental - Estadio Monumental Antonio Vespuci"/>
        <s v="Neckarstadion"/>
        <s v="Ramon Sanchez Pizjuan"/>
        <s v="Estadio Olï¿½mpico Universitario"/>
        <s v="Estadio Nacional"/>
        <s v="International Stadium Yokohama"/>
        <s v="Parkstadion"/>
        <s v="Rheinstadion"/>
        <s v="Jalisco"/>
        <s v="FIFA World Cup Stadium, Munich"/>
        <s v="Nou Camp - Estadio Leï¿½n"/>
        <s v="Seoul World Cup Stadium"/>
        <s v="FIFA World Cup Stadium, Dortmund"/>
        <s v="Cape Town Stadium"/>
        <s v="Cotton Bowl"/>
        <s v="Daegu World Cup Stadium"/>
        <s v="Arena de Sao Paulo"/>
        <s v="Soldier Field"/>
        <s v="Durban Stadium"/>
        <s v="Stadio delle Alpi"/>
        <s v="Wankdorf Stadium"/>
        <s v="Citrus Bowl"/>
        <s v="Waldstadion"/>
        <s v="Saitama Stadium 2002"/>
        <s v="Estadio Castelao"/>
        <s v="Volksparkstadion"/>
        <s v="San Paolo"/>
        <s v="Niedersachsenstadion"/>
        <s v="Goodison Park"/>
        <s v="Stade Olympique"/>
        <s v="Estadio Mineirao"/>
        <s v="St. Jakob"/>
        <s v="Ellis Park Stadium"/>
        <s v="Nazionale PNF"/>
        <s v="Stade Vï¿½lodrome"/>
        <s v="Foxboro Stadium"/>
        <s v="Westfalenstadion"/>
        <s v="RFK Stadium"/>
        <s v="FIFA World Cup Stadium, Gelsenkirchen"/>
        <s v="Gottlieb-Daimler-Stadion"/>
        <s v="Stadio San Nicola"/>
        <s v="Arena Fonte Nova"/>
        <s v="Nya Ullevi"/>
        <s v="Incheon Football Stadium"/>
        <s v="FIFA World Cup Stadium, Hamburg"/>
        <s v="Rasunda Stadium"/>
        <s v="Luis Casanova"/>
        <s v="Busan Asiad Main Stadium"/>
        <s v="FIFA World Cup Stadium, Frankfurt"/>
        <s v="Shizuoka Stadium Ecopa"/>
        <s v="Benito Villamarin"/>
        <s v="Villa Park"/>
        <s v="Fritz-Walter-Stadion"/>
        <s v="Miyagi Stadium"/>
        <s v="White City"/>
        <s v="Parc des Princes"/>
        <s v="Osaka Nagai Stadium"/>
        <s v="La Pontaise"/>
        <s v="La Rosaleda"/>
        <s v="Cuauhtemoc"/>
        <s v="FIFA World Cup Stadium, Cologne"/>
        <s v="Pacaembu"/>
        <s v="San Mames"/>
        <s v="Sarria"/>
        <s v="Estadio Beira-Rio"/>
        <s v="Giovanni Berta"/>
        <s v="Zentralstadion"/>
        <s v="FIFA World Cup Stadium, Hanover"/>
        <s v="Loftus Versfeld Stadium"/>
        <s v="Estadio Josï¿½ Marï¿½a Minella"/>
        <s v="Jose Amalfitani"/>
        <s v="Gwangju World Cup Stadium"/>
        <s v="El Molinon"/>
        <s v="Arena Pernambuco"/>
        <s v="Estadio Universitario"/>
        <s v="Franken-Stadion"/>
        <s v="Estadio Olï¿½mpico Chateau Carreras"/>
        <s v="Niigata Stadium Big Swan"/>
        <s v="Free State Stadium"/>
        <s v="Arena Pantanal"/>
        <s v="Kobe Wing Stadium"/>
        <s v="Arena Amazonia"/>
        <s v="Port Elizabeth Stadium"/>
        <s v="Hillsborough"/>
        <s v="Estadio das Dunas"/>
        <s v="Oita Stadium Big Eye"/>
        <s v="San Martin"/>
        <s v="Arena da Baixada"/>
        <s v="Stade de Gerland"/>
        <s v="Comunale"/>
        <s v="Suwon World Cup Stadium"/>
        <s v="Peter Mokaba Stadium"/>
        <s v="Royal Bafokeng Sports Palace"/>
        <s v="Daejeon World Cup Stadium"/>
        <s v="Estadio Corregidora"/>
        <s v="Mbombela Stadium"/>
        <s v="Stade Felix Bollaert"/>
        <s v="Munsu Football Stadium"/>
        <s v="Arroyito - Estadio Dr. Lisandro de la Torre"/>
        <s v="Nuevo Estadio"/>
        <s v="Vicente Calderon"/>
        <s v="Jeju World Cup Stadium"/>
        <s v="Kashima Stadium"/>
        <s v="Jeonju World Cup Stadium"/>
        <s v="Marc Antonio Bentegodi"/>
        <s v="Sapporo Dome"/>
        <s v="Dacia Arena"/>
        <s v="La Beaujoire"/>
        <s v="Sant Elia"/>
        <s v="San Siro"/>
        <s v="Renato Dall Ara"/>
        <s v="Stade Municipal"/>
        <s v="Della Favorita"/>
        <s v="Estadio Municipal de Balaï¿½dos"/>
        <s v="Jose Rico Perez"/>
        <s v="Hardturm"/>
        <s v="Luigi Ferraris"/>
        <s v="Stade du Parc Lescure"/>
        <s v="Malmo Stadion"/>
        <s v="Stade Geoffroy Guichard"/>
        <s v="Jose Zorrilla"/>
        <s v="Old Trafford Stadium"/>
        <s v="La Mosson"/>
        <s v="Friuli"/>
        <s v="Tres de Marzo"/>
        <s v="Roker Park Ground"/>
        <s v="Luis Dosal"/>
        <s v="Neza"/>
        <s v="Olympia Stadium"/>
        <s v="La Romareda"/>
        <s v="Riazor"/>
        <s v="Parque Central"/>
        <s v="Comunale di Cornaredo"/>
        <s v="Bombonera - Estadio Nemesio Diez"/>
        <s v="Tecnologico"/>
        <s v="Ayresome Park"/>
        <s v="Littorale"/>
        <s v="Carlos Tartiere"/>
        <s v="Ryavallen"/>
        <s v="Charmilles"/>
        <s v="Estadio Sausalito"/>
        <s v="Rimnersvallen"/>
        <s v="Carlos Dittborn"/>
        <s v="Idrottsparken"/>
        <s v="Estadio Irapuato"/>
        <s v="Stadio Benito Mussolini"/>
        <s v="Jarnvallen"/>
        <s v="Victor Boucquey"/>
        <s v="Orjans Vall"/>
        <s v="Eyravallen"/>
        <s v="Stade de la Meinau"/>
        <s v="Tunavallen"/>
        <s v="Arosvallen"/>
        <s v="Estadio El Teniente-Codelco"/>
        <s v="Eucaliptos"/>
        <s v="Cavee Verte"/>
        <s v="Independencia"/>
        <s v="Durival de Brito"/>
        <s v="Giorgio Ascarelli"/>
        <s v="Littorio"/>
        <s v="Velodrome Municipale"/>
        <s v="Ilha do Retiro"/>
        <s v="Fort Carree"/>
        <s v="Pocitos"/>
      </sharedItems>
    </cacheField>
    <cacheField name="City" numFmtId="0">
      <sharedItems count="151">
        <s v="Rio De Janeiro "/>
        <s v="Mexico City "/>
        <s v="London "/>
        <s v="Barcelona "/>
        <s v="Los Angeles "/>
        <s v="Madrid "/>
        <s v="Johannesburg "/>
        <s v="San Francisco "/>
        <s v="Berlin West "/>
        <s v="Saint-Denis "/>
        <s v="Montevideo "/>
        <s v="Munich "/>
        <s v="Detroit "/>
        <s v="Santiago De Chile "/>
        <s v="New York/New Jersey "/>
        <s v="Milan "/>
        <s v="Rome "/>
        <s v="Berlin "/>
        <s v="Buenos Aires "/>
        <s v="Stuttgart "/>
        <s v="Seville "/>
        <s v="Brasilia "/>
        <s v="Yokohama "/>
        <s v="Gelsenkirchen "/>
        <s v="Dï¿½Sseldorf "/>
        <s v="Guadalajara "/>
        <s v="Leon "/>
        <s v="Seoul "/>
        <s v="Dortmund "/>
        <s v="Cape Town "/>
        <s v="Dallas "/>
        <s v="Daegu "/>
        <s v="Sao Paulo "/>
        <s v="Chicago "/>
        <s v="Durban "/>
        <s v="Turin "/>
        <s v="Berne "/>
        <s v="Orlando "/>
        <s v="Frankfurt/Main "/>
        <s v="Saitama "/>
        <s v="Fortaleza "/>
        <s v="Hamburg "/>
        <s v="Naples "/>
        <s v="Hanover "/>
        <s v="Liverpool "/>
        <s v="Colombes "/>
        <s v="Belo Horizonte "/>
        <s v="Basel "/>
        <s v="Marseilles "/>
        <s v="Boston "/>
        <s v="Washington Dc "/>
        <s v="Bari "/>
        <s v="Salvador "/>
        <s v="Gothenburg "/>
        <s v="Incheon "/>
        <s v="Solna "/>
        <s v="Valencia "/>
        <s v="Busan "/>
        <s v="Shizuoka "/>
        <s v="Birmingham "/>
        <s v="Kaiserslautern "/>
        <s v="Rifu "/>
        <s v="Paris "/>
        <s v="Osaka "/>
        <s v="Lausanne "/>
        <s v="Malaga "/>
        <s v="Puebla "/>
        <s v="Cologne "/>
        <s v="Bilbao "/>
        <s v="Porto Alegre "/>
        <s v="Florence "/>
        <s v="Leipzig "/>
        <s v="Tshwane/Pretoria "/>
        <s v="Mar Del Plata "/>
        <s v="Gwangju "/>
        <s v="Gijon "/>
        <s v="Recife "/>
        <s v="Monterrey "/>
        <s v="Nuremberg "/>
        <s v="Cordoba "/>
        <s v="Niigata "/>
        <s v="Mangaung/Bloemfontein "/>
        <s v="Cuiaba "/>
        <s v="Kobe "/>
        <s v="Manaus "/>
        <s v="Nelson Mandela Bay/Port Elizabeth "/>
        <s v="Sheffield "/>
        <s v="Natal "/>
        <s v="Oita "/>
        <s v="Mendoza "/>
        <s v="Curitiba "/>
        <s v="Lyon "/>
        <s v="Suwon "/>
        <s v="Polokwane "/>
        <s v="Phokeng "/>
        <s v="Daejeon "/>
        <s v="Queretaro "/>
        <s v="Nelspruit "/>
        <s v="Lens "/>
        <s v="Ulsan "/>
        <s v="Rosario "/>
        <s v="Elche "/>
        <s v="Jeju "/>
        <s v="Ibaraki "/>
        <s v="Jeonju "/>
        <s v="Verona "/>
        <s v="Sapporo "/>
        <s v="Udine "/>
        <s v="Nantes "/>
        <s v="Cagliari "/>
        <s v="Bologna "/>
        <s v="Toulouse "/>
        <s v="Palermo "/>
        <s v="Vigo "/>
        <s v="Alicante "/>
        <s v="Zurich "/>
        <s v="Genoa "/>
        <s v="Bordeaux "/>
        <s v="Malmï¿½ "/>
        <s v="Saint-Etienne "/>
        <s v="Valladolid "/>
        <s v="Manchester "/>
        <s v="Montpellier "/>
        <s v="Sunderland "/>
        <s v="Toluca "/>
        <s v="Nezahualcoyotl "/>
        <s v="Helsingborg "/>
        <s v="Zaragoza "/>
        <s v="La Coruï¿½A "/>
        <s v="Lugano "/>
        <s v="Middlesbrough "/>
        <s v="Oviedo "/>
        <s v="Boras "/>
        <s v="Geneva "/>
        <s v="Vina Del Mar "/>
        <s v="Udevalla "/>
        <s v="Arica "/>
        <s v="Norrkï¿½Ping "/>
        <s v="Irapuato "/>
        <s v="Sandviken "/>
        <s v="Lille "/>
        <s v="Halmstad "/>
        <s v="Orebro "/>
        <s v="Strasbourg "/>
        <s v="Eskilstuna "/>
        <s v="Vasteras "/>
        <s v="Rancagua "/>
        <s v="Le Havre "/>
        <s v="Trieste "/>
        <s v="Reims "/>
        <s v="Antibes "/>
      </sharedItems>
    </cacheField>
    <cacheField name="Home Team Name" numFmtId="0">
      <sharedItems/>
    </cacheField>
    <cacheField name="Home Team Goals" numFmtId="1">
      <sharedItems containsSemiMixedTypes="0" containsString="0" containsNumber="1" containsInteger="1" minValue="0" maxValue="10"/>
    </cacheField>
    <cacheField name="Away Team Goals" numFmtId="1">
      <sharedItems containsSemiMixedTypes="0" containsString="0" containsNumber="1" containsInteger="1" minValue="0" maxValue="7"/>
    </cacheField>
    <cacheField name="Difference of Goals " numFmtId="1">
      <sharedItems containsSemiMixedTypes="0" containsString="0" containsNumber="1" containsInteger="1" minValue="-7" maxValue="9"/>
    </cacheField>
    <cacheField name="Away Team Name" numFmtId="0">
      <sharedItems/>
    </cacheField>
    <cacheField name="Win conditions" numFmtId="0">
      <sharedItems/>
    </cacheField>
    <cacheField name="Home Team Penalty Shootout Goal" numFmtId="1">
      <sharedItems containsSemiMixedTypes="0" containsString="0" containsNumber="1" containsInteger="1" minValue="0" maxValue="5"/>
    </cacheField>
    <cacheField name="Away Team Penalty Shootout Goal" numFmtId="1">
      <sharedItems containsSemiMixedTypes="0" containsString="0" containsNumber="1" containsInteger="1" minValue="0" maxValue="5"/>
    </cacheField>
    <cacheField name="Difference of PenaltyShootout Goal" numFmtId="1">
      <sharedItems containsSemiMixedTypes="0" containsString="0" containsNumber="1" containsInteger="1" minValue="-3" maxValue="3"/>
    </cacheField>
    <cacheField name="Total Goals" numFmtId="1">
      <sharedItems containsSemiMixedTypes="0" containsString="0" containsNumber="1" containsInteger="1" minValue="0" maxValue="12"/>
    </cacheField>
    <cacheField name="Winner Team" numFmtId="0">
      <sharedItems count="72">
        <s v="Uruguay"/>
        <s v="Brazil"/>
        <s v="Paraguay"/>
        <s v="Argentina"/>
        <s v="Mexico"/>
        <s v="Soviet Union"/>
        <s v="Germany FR"/>
        <s v="Italy"/>
        <s v="England"/>
        <s v="Belgium"/>
        <s v="USA"/>
        <s v="Romania"/>
        <s v="Sweden"/>
        <s v="Portugal"/>
        <s v="Spain"/>
        <s v="Netherlands"/>
        <s v="Colombia"/>
        <s v="Germany"/>
        <s v="France"/>
        <s v="Poland"/>
        <s v="Tunisia"/>
        <s v="Denmark"/>
        <s v="Saudi Arabia"/>
        <s v="Republic of Ireland"/>
        <s v="Russia"/>
        <s v="Chile"/>
        <s v="Cameroon"/>
        <s v="Switzerland"/>
        <s v="Norway"/>
        <s v="Bulgaria"/>
        <s v="Ukraine"/>
        <s v="Japan"/>
        <s v="Cï¿½te d'Ivoire"/>
        <s v="Ecuador"/>
        <s v="Algeria"/>
        <s v="Turkey"/>
        <s v="Yugoslavia"/>
        <s v="Senegal"/>
        <s v="Korea Republic"/>
        <s v="German DR"/>
        <s v="Ghana"/>
        <s v="Greece"/>
        <s v="Costa Rica"/>
        <s v="Hungary"/>
        <s v="Bolivia"/>
        <s v="Slovakia"/>
        <s v="Nigeria"/>
        <s v="Czech Republic"/>
        <s v="Australia"/>
        <s v="Honduras"/>
        <s v="Northern Ireland"/>
        <s v="Bosnia and Herzegovina"/>
        <s v="Czechoslovakia"/>
        <s v="South Africa"/>
        <s v="Croatia"/>
        <s v="Scotland"/>
        <s v="Angola"/>
        <s v="Austria"/>
        <s v="Iran"/>
        <s v="Jamaica"/>
        <s v="Serbia"/>
        <s v="New Zealand"/>
        <s v="Peru"/>
        <s v="Egypt"/>
        <s v="Morocco"/>
        <s v="Slovenia"/>
        <s v="Wales"/>
        <s v="Kuwait"/>
        <s v="Korea DPR"/>
        <s v="Israel"/>
        <s v="Cuba"/>
        <s v="IR Iran"/>
      </sharedItems>
    </cacheField>
    <cacheField name="Winner Team Status" numFmtId="0">
      <sharedItems/>
    </cacheField>
    <cacheField name="Attendance" numFmtId="1">
      <sharedItems containsSemiMixedTypes="0" containsString="0" containsNumber="1" containsInteger="1" minValue="2000" maxValue="173850"/>
    </cacheField>
    <cacheField name="Half-time Home Goals" numFmtId="1">
      <sharedItems containsSemiMixedTypes="0" containsString="0" containsNumber="1" containsInteger="1" minValue="0" maxValue="6"/>
    </cacheField>
    <cacheField name="Half-time Away Goals" numFmtId="1">
      <sharedItems containsSemiMixedTypes="0" containsString="0" containsNumber="1" containsInteger="1" minValue="0" maxValue="5"/>
    </cacheField>
    <cacheField name="Referee" numFmtId="0">
      <sharedItems/>
    </cacheField>
    <cacheField name="Assistant 1" numFmtId="0">
      <sharedItems/>
    </cacheField>
    <cacheField name="Assistant 2" numFmtId="0">
      <sharedItems/>
    </cacheField>
    <cacheField name="Home Team Initials" numFmtId="0">
      <sharedItems/>
    </cacheField>
    <cacheField name="Away Team Initia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6">
  <r>
    <x v="0"/>
    <n v="209"/>
    <x v="0"/>
    <d v="1950-07-16T00:00:00"/>
    <s v=" 15:00 "/>
    <x v="0"/>
    <x v="0"/>
    <x v="0"/>
    <s v="Uruguay"/>
    <n v="2"/>
    <n v="1"/>
    <n v="1"/>
    <s v="Brazil"/>
    <s v=" "/>
    <n v="0"/>
    <n v="0"/>
    <n v="0"/>
    <n v="3"/>
    <x v="0"/>
    <s v="Home Team"/>
    <n v="173850"/>
    <n v="0"/>
    <n v="0"/>
    <s v="READER George (ENG)"/>
    <s v="ELLIS Arthur (ENG)"/>
    <s v="MITCHELL George (SCO)"/>
    <s v="URU"/>
    <s v="BRA"/>
  </r>
  <r>
    <x v="1"/>
    <n v="209"/>
    <x v="0"/>
    <d v="1950-07-13T00:00:00"/>
    <s v=" 15:00 "/>
    <x v="0"/>
    <x v="0"/>
    <x v="0"/>
    <s v="Brazil"/>
    <n v="6"/>
    <n v="1"/>
    <n v="5"/>
    <s v="Spain"/>
    <s v=" "/>
    <n v="0"/>
    <n v="0"/>
    <n v="0"/>
    <n v="7"/>
    <x v="1"/>
    <s v="Home Team"/>
    <n v="152772"/>
    <n v="3"/>
    <n v="0"/>
    <s v="LEAFE Reginald (ENG)"/>
    <s v="MITCHELL George (SCO)"/>
    <s v="DA COSTA VIEIRA Jose (POR)"/>
    <s v="BRA"/>
    <s v="ESP"/>
  </r>
  <r>
    <x v="2"/>
    <n v="208"/>
    <x v="0"/>
    <d v="1950-07-01T00:00:00"/>
    <s v=" 15:00 "/>
    <x v="1"/>
    <x v="0"/>
    <x v="0"/>
    <s v="Brazil"/>
    <n v="2"/>
    <n v="0"/>
    <n v="2"/>
    <s v="Yugoslavia"/>
    <s v=" "/>
    <n v="0"/>
    <n v="0"/>
    <n v="0"/>
    <n v="2"/>
    <x v="1"/>
    <s v="Home Team"/>
    <n v="142429"/>
    <n v="1"/>
    <n v="0"/>
    <s v="GRIFFITHS Benjamin (WAL)"/>
    <s v="BERANEK Alois (AUT)"/>
    <s v="DA COSTA VIEIRA Jose (POR)"/>
    <s v="BRA"/>
    <s v="YUG"/>
  </r>
  <r>
    <x v="3"/>
    <n v="209"/>
    <x v="0"/>
    <d v="1950-07-09T00:00:00"/>
    <s v=" 15:00 "/>
    <x v="0"/>
    <x v="0"/>
    <x v="0"/>
    <s v="Brazil"/>
    <n v="7"/>
    <n v="1"/>
    <n v="6"/>
    <s v="Sweden"/>
    <s v=" "/>
    <n v="0"/>
    <n v="0"/>
    <n v="0"/>
    <n v="8"/>
    <x v="1"/>
    <s v="Home Team"/>
    <n v="138886"/>
    <n v="3"/>
    <n v="0"/>
    <s v="ELLIS Arthur (ENG)"/>
    <s v="GARCIA Prudencio (USA)"/>
    <s v="DE LA SALLE Charles (FRA)"/>
    <s v="BRA"/>
    <s v="SWE"/>
  </r>
  <r>
    <x v="4"/>
    <n v="308"/>
    <x v="1"/>
    <d v="1986-06-07T00:00:00"/>
    <s v=" 12:00 "/>
    <x v="2"/>
    <x v="1"/>
    <x v="1"/>
    <s v="Mexico"/>
    <n v="1"/>
    <n v="1"/>
    <n v="0"/>
    <s v="Paraguay"/>
    <s v=" "/>
    <n v="0"/>
    <n v="0"/>
    <n v="0"/>
    <n v="2"/>
    <x v="2"/>
    <s v="Away Team"/>
    <n v="114600"/>
    <n v="1"/>
    <n v="0"/>
    <s v="COURTNEY George (ENG)"/>
    <s v="FREDRIKSSON Erik (SWE)"/>
    <s v="IGNA Ioan (ROU)"/>
    <s v="MEX"/>
    <s v="PAR"/>
  </r>
  <r>
    <x v="5"/>
    <n v="3467"/>
    <x v="1"/>
    <d v="1986-06-29T00:00:00"/>
    <s v=" 12:00 "/>
    <x v="3"/>
    <x v="1"/>
    <x v="1"/>
    <s v="Argentina"/>
    <n v="3"/>
    <n v="2"/>
    <n v="1"/>
    <s v="Germany FR"/>
    <s v=" "/>
    <n v="0"/>
    <n v="0"/>
    <n v="0"/>
    <n v="5"/>
    <x v="3"/>
    <s v="Home Team"/>
    <n v="114600"/>
    <n v="1"/>
    <n v="0"/>
    <s v="ARPPI FILHO Romualdo (BRA)"/>
    <s v="FREDRIKSSON Erik (SWE)"/>
    <s v="ULLOA MORERA Berny (CRC)"/>
    <s v="ARG"/>
    <s v="FRG"/>
  </r>
  <r>
    <x v="6"/>
    <n v="309"/>
    <x v="1"/>
    <d v="1986-06-15T00:00:00"/>
    <s v=" 12:00 "/>
    <x v="4"/>
    <x v="1"/>
    <x v="1"/>
    <s v="Mexico"/>
    <n v="2"/>
    <n v="0"/>
    <n v="2"/>
    <s v="Bulgaria"/>
    <s v=" "/>
    <n v="0"/>
    <n v="0"/>
    <n v="0"/>
    <n v="2"/>
    <x v="4"/>
    <s v="Home Team"/>
    <n v="114580"/>
    <n v="1"/>
    <n v="0"/>
    <s v="ARPPI FILHO Romualdo (BRA)"/>
    <s v="MENDEZ MOLINA Romulo (GUA)"/>
    <s v="IGNA Ioan (ROU)"/>
    <s v="MEX"/>
    <s v="BUL"/>
  </r>
  <r>
    <x v="7"/>
    <n v="714"/>
    <x v="1"/>
    <d v="1986-06-22T00:00:00"/>
    <s v=" 12:00 "/>
    <x v="5"/>
    <x v="1"/>
    <x v="1"/>
    <s v="Argentina"/>
    <n v="2"/>
    <n v="1"/>
    <n v="1"/>
    <s v="England"/>
    <s v=" "/>
    <n v="0"/>
    <n v="0"/>
    <n v="0"/>
    <n v="3"/>
    <x v="3"/>
    <s v="Home Team"/>
    <n v="114580"/>
    <n v="0"/>
    <n v="0"/>
    <s v="BENNACEUR Ali (TUN)"/>
    <s v="ULLOA MORERA Berny (CRC)"/>
    <s v="DOTCHEV Bogdan (BUL)"/>
    <s v="ARG"/>
    <s v="ENG"/>
  </r>
  <r>
    <x v="8"/>
    <n v="3469"/>
    <x v="1"/>
    <d v="1986-06-25T00:00:00"/>
    <s v=" 16:00 "/>
    <x v="6"/>
    <x v="1"/>
    <x v="1"/>
    <s v="Argentina"/>
    <n v="2"/>
    <n v="0"/>
    <n v="2"/>
    <s v="Belgium"/>
    <s v=" "/>
    <n v="0"/>
    <n v="0"/>
    <n v="0"/>
    <n v="2"/>
    <x v="3"/>
    <s v="Home Team"/>
    <n v="114500"/>
    <n v="0"/>
    <n v="0"/>
    <s v="MARQUEZ RAMIREZ Antonio (MEX)"/>
    <s v="MENDEZ MOLINA Romulo (GUA)"/>
    <s v="SILVA VALENTE Carlos Alberto (POR)"/>
    <s v="ARG"/>
    <s v="BEL"/>
  </r>
  <r>
    <x v="9"/>
    <n v="308"/>
    <x v="1"/>
    <d v="1986-06-03T00:00:00"/>
    <s v=" 12:00 "/>
    <x v="2"/>
    <x v="1"/>
    <x v="1"/>
    <s v="Belgium"/>
    <n v="1"/>
    <n v="2"/>
    <n v="-1"/>
    <s v="Mexico"/>
    <s v=" "/>
    <n v="0"/>
    <n v="0"/>
    <n v="0"/>
    <n v="3"/>
    <x v="4"/>
    <s v="Away Team"/>
    <n v="110000"/>
    <n v="1"/>
    <n v="2"/>
    <s v="ESPOSITO Carlos (ARG)"/>
    <s v="SILVA VALENTE Carlos Alberto (POR)"/>
    <s v="MENDEZ MOLINA Romulo (GUA)"/>
    <s v="BEL"/>
    <s v="MEX"/>
  </r>
  <r>
    <x v="10"/>
    <n v="250"/>
    <x v="2"/>
    <d v="1970-06-11T00:00:00"/>
    <s v=" 16:00 "/>
    <x v="1"/>
    <x v="1"/>
    <x v="1"/>
    <s v="Mexico"/>
    <n v="1"/>
    <n v="0"/>
    <n v="1"/>
    <s v="Belgium"/>
    <s v=" "/>
    <n v="0"/>
    <n v="0"/>
    <n v="0"/>
    <n v="1"/>
    <x v="4"/>
    <s v="Home Team"/>
    <n v="108192"/>
    <n v="1"/>
    <n v="0"/>
    <s v="COEREZZA Norberto Angel (ARG)"/>
    <s v="LANDAUER Henry (USA)"/>
    <s v="HORMAZABAL DIAZ Rafael (CHI)"/>
    <s v="MEX"/>
    <s v="BEL"/>
  </r>
  <r>
    <x v="11"/>
    <n v="3476"/>
    <x v="2"/>
    <d v="1970-06-21T00:00:00"/>
    <s v=" 12:00 "/>
    <x v="3"/>
    <x v="1"/>
    <x v="1"/>
    <s v="Brazil"/>
    <n v="4"/>
    <n v="1"/>
    <n v="3"/>
    <s v="Italy"/>
    <s v=" "/>
    <n v="0"/>
    <n v="0"/>
    <n v="0"/>
    <n v="5"/>
    <x v="1"/>
    <s v="Home Team"/>
    <n v="107412"/>
    <n v="1"/>
    <n v="1"/>
    <s v="GLOECKNER Rudolf (GDR)"/>
    <s v="SCHEURER Ruedi (SUI)"/>
    <s v="COEREZZA Norberto Angel (ARG)"/>
    <s v="BRA"/>
    <s v="ITA"/>
  </r>
  <r>
    <x v="12"/>
    <n v="250"/>
    <x v="2"/>
    <d v="1970-05-31T00:00:00"/>
    <s v=" 12:00 "/>
    <x v="1"/>
    <x v="1"/>
    <x v="1"/>
    <s v="Mexico"/>
    <n v="0"/>
    <n v="0"/>
    <n v="0"/>
    <s v="Soviet Union"/>
    <s v=" "/>
    <n v="0"/>
    <n v="0"/>
    <n v="0"/>
    <n v="0"/>
    <x v="5"/>
    <s v="Away Team"/>
    <n v="107160"/>
    <n v="0"/>
    <n v="0"/>
    <s v="TSCHENSCHER Kurt (GER)"/>
    <s v="DUNSTAN Keith (BER)"/>
    <s v="TAYLOR John (ENG)"/>
    <s v="MEX"/>
    <s v="URS"/>
  </r>
  <r>
    <x v="13"/>
    <n v="3477"/>
    <x v="2"/>
    <d v="1970-06-20T00:00:00"/>
    <s v=" 16:00 "/>
    <x v="7"/>
    <x v="1"/>
    <x v="1"/>
    <s v="Germany FR"/>
    <n v="1"/>
    <n v="0"/>
    <n v="1"/>
    <s v="Uruguay"/>
    <s v=" "/>
    <n v="0"/>
    <n v="0"/>
    <n v="0"/>
    <n v="1"/>
    <x v="6"/>
    <s v="Home Team"/>
    <n v="104403"/>
    <n v="1"/>
    <n v="0"/>
    <s v="SBARDELLA Antonio (ITA)"/>
    <s v="MARSCHALL Ferdinand (AUT)"/>
    <s v="AGUILAR ELIZALDE Abel (MEX)"/>
    <s v="FRG"/>
    <s v="URU"/>
  </r>
  <r>
    <x v="14"/>
    <n v="308"/>
    <x v="1"/>
    <d v="1986-06-11T00:00:00"/>
    <s v=" 12:00 "/>
    <x v="2"/>
    <x v="1"/>
    <x v="1"/>
    <s v="Iraq"/>
    <n v="0"/>
    <n v="1"/>
    <n v="-1"/>
    <s v="Mexico"/>
    <s v=" "/>
    <n v="0"/>
    <n v="0"/>
    <n v="0"/>
    <n v="1"/>
    <x v="4"/>
    <s v="Away Team"/>
    <n v="103763"/>
    <n v="0"/>
    <n v="0"/>
    <s v="PETROVIC Zoran (SRB)"/>
    <s v="NEMETH Lajos (HUN)"/>
    <s v="AGNOLIN Luigi (ITA)"/>
    <s v="IRQ"/>
    <s v="MEX"/>
  </r>
  <r>
    <x v="15"/>
    <n v="250"/>
    <x v="2"/>
    <d v="1970-06-07T00:00:00"/>
    <s v=" 12:00 "/>
    <x v="1"/>
    <x v="1"/>
    <x v="1"/>
    <s v="Mexico"/>
    <n v="4"/>
    <n v="0"/>
    <n v="4"/>
    <s v="El Salvador"/>
    <s v=" "/>
    <n v="0"/>
    <n v="0"/>
    <n v="0"/>
    <n v="4"/>
    <x v="4"/>
    <s v="Home Team"/>
    <n v="103058"/>
    <n v="1"/>
    <n v="0"/>
    <s v="KANDIL Aly Hussein (EGY)"/>
    <s v="DUNSTAN Keith (BER)"/>
    <s v="TAYLOR John (ENG)"/>
    <s v="MEX"/>
    <s v="SLV"/>
  </r>
  <r>
    <x v="16"/>
    <n v="569"/>
    <x v="2"/>
    <d v="1970-06-17T00:00:00"/>
    <s v=" 16:00 "/>
    <x v="6"/>
    <x v="1"/>
    <x v="1"/>
    <s v="Italy"/>
    <n v="4"/>
    <n v="3"/>
    <n v="1"/>
    <s v="Germany FR"/>
    <s v="Italy win after extra time "/>
    <n v="0"/>
    <n v="0"/>
    <n v="0"/>
    <n v="7"/>
    <x v="7"/>
    <s v="Home Team"/>
    <n v="102444"/>
    <n v="0"/>
    <n v="0"/>
    <s v="YAMASAKI MALDONADO Arturo (MEX)"/>
    <s v="HORMAZABAL DIAZ Rafael (CHI)"/>
    <s v="VELASQUEZ Guillermo (COL)"/>
    <s v="ITA"/>
    <s v="FRG"/>
  </r>
  <r>
    <x v="17"/>
    <n v="309"/>
    <x v="1"/>
    <d v="1986-06-18T00:00:00"/>
    <s v=" 12:00 "/>
    <x v="4"/>
    <x v="1"/>
    <x v="1"/>
    <s v="England"/>
    <n v="3"/>
    <n v="0"/>
    <n v="3"/>
    <s v="Paraguay"/>
    <s v=" "/>
    <n v="0"/>
    <n v="0"/>
    <n v="0"/>
    <n v="3"/>
    <x v="8"/>
    <s v="Home Team"/>
    <n v="98728"/>
    <n v="1"/>
    <n v="0"/>
    <s v="AL SHARIF Jamal (SYR)"/>
    <s v="PONNET Alexis (BEL)"/>
    <s v="AL SHANAR Fallaj Khuzam (KSA)"/>
    <s v="ENG"/>
    <s v="PAR"/>
  </r>
  <r>
    <x v="18"/>
    <n v="238"/>
    <x v="3"/>
    <d v="1966-07-20T00:00:00"/>
    <s v=" 19:30 "/>
    <x v="1"/>
    <x v="2"/>
    <x v="2"/>
    <s v="England"/>
    <n v="2"/>
    <n v="0"/>
    <n v="2"/>
    <s v="France"/>
    <s v=" "/>
    <n v="0"/>
    <n v="0"/>
    <n v="0"/>
    <n v="2"/>
    <x v="8"/>
    <s v="Home Team"/>
    <n v="98270"/>
    <n v="1"/>
    <n v="0"/>
    <s v="YAMASAKI MALDONADO Arturo (MEX)"/>
    <s v="GALBA Karol (TCH)"/>
    <s v="RUMENTCHEV Dimitar (BUL)"/>
    <s v="ENG"/>
    <s v="FRA"/>
  </r>
  <r>
    <x v="19"/>
    <n v="3478"/>
    <x v="3"/>
    <d v="1966-07-30T00:00:00"/>
    <s v=" 15:00 "/>
    <x v="3"/>
    <x v="2"/>
    <x v="2"/>
    <s v="England"/>
    <n v="4"/>
    <n v="2"/>
    <n v="2"/>
    <s v="Germany FR"/>
    <s v="England win after extra time "/>
    <n v="0"/>
    <n v="0"/>
    <n v="0"/>
    <n v="6"/>
    <x v="8"/>
    <s v="Home Team"/>
    <n v="96924"/>
    <n v="0"/>
    <n v="0"/>
    <s v="DIENST Gottfried (SUI)"/>
    <s v="BAKHRAMOV Tofik (URS)"/>
    <s v="GALBA Karol (TCH)"/>
    <s v="ENG"/>
    <s v="FRG"/>
  </r>
  <r>
    <x v="20"/>
    <n v="308"/>
    <x v="1"/>
    <d v="1986-05-31T00:00:00"/>
    <s v=" 12:00 "/>
    <x v="8"/>
    <x v="1"/>
    <x v="1"/>
    <s v="Bulgaria"/>
    <n v="1"/>
    <n v="1"/>
    <n v="0"/>
    <s v="Italy"/>
    <s v=" "/>
    <n v="0"/>
    <n v="0"/>
    <n v="0"/>
    <n v="2"/>
    <x v="7"/>
    <s v="Away Team"/>
    <n v="96000"/>
    <n v="0"/>
    <n v="1"/>
    <s v="FREDRIKSSON Erik (SWE)"/>
    <s v="CODESAL MENDEZ Edgardo (MEX)"/>
    <s v="ROTH Volker (GER)"/>
    <s v="BUL"/>
    <s v="ITA"/>
  </r>
  <r>
    <x v="21"/>
    <n v="250"/>
    <x v="2"/>
    <d v="1970-06-06T00:00:00"/>
    <s v=" 16:00 "/>
    <x v="1"/>
    <x v="1"/>
    <x v="1"/>
    <s v="Soviet Union"/>
    <n v="4"/>
    <n v="1"/>
    <n v="3"/>
    <s v="Belgium"/>
    <s v=" "/>
    <n v="0"/>
    <n v="0"/>
    <n v="0"/>
    <n v="5"/>
    <x v="5"/>
    <s v="Home Team"/>
    <n v="95261"/>
    <n v="1"/>
    <n v="0"/>
    <s v="SCHEURER Ruedi (SUI)"/>
    <s v="LANDAUER Henry (USA)"/>
    <s v="DAVIDSON Bob (SCO)"/>
    <s v="URS"/>
    <s v="BEL"/>
  </r>
  <r>
    <x v="22"/>
    <n v="293"/>
    <x v="4"/>
    <d v="1982-06-13T00:00:00"/>
    <s v=" 20:00 "/>
    <x v="9"/>
    <x v="3"/>
    <x v="3"/>
    <s v="Argentina"/>
    <n v="0"/>
    <n v="1"/>
    <n v="-1"/>
    <s v="Belgium"/>
    <s v=" "/>
    <n v="0"/>
    <n v="0"/>
    <n v="0"/>
    <n v="1"/>
    <x v="9"/>
    <s v="Away Team"/>
    <n v="95000"/>
    <n v="0"/>
    <n v="0"/>
    <s v="CHRISTOV Vojtech (TCH)"/>
    <s v="PALOTAI Karoly (HUN)"/>
    <s v="JARGUZ Alojzy (POL)"/>
    <s v="ARG"/>
    <s v="BEL"/>
  </r>
  <r>
    <x v="23"/>
    <n v="536"/>
    <x v="3"/>
    <d v="1966-07-26T00:00:00"/>
    <s v=" 19:30 "/>
    <x v="6"/>
    <x v="2"/>
    <x v="2"/>
    <s v="England"/>
    <n v="2"/>
    <n v="1"/>
    <n v="1"/>
    <s v="Portugal"/>
    <s v=" "/>
    <n v="0"/>
    <n v="0"/>
    <n v="0"/>
    <n v="3"/>
    <x v="8"/>
    <s v="Home Team"/>
    <n v="94493"/>
    <n v="1"/>
    <n v="0"/>
    <s v="SCHWINTE Pierre (FRA)"/>
    <s v="YAMASAKI MALDONADO Arturo (MEX)"/>
    <s v="ZECEVIC Konstantin (YUG)"/>
    <s v="ENG"/>
    <s v="POR"/>
  </r>
  <r>
    <x v="24"/>
    <n v="3459"/>
    <x v="5"/>
    <d v="1994-07-17T00:00:00"/>
    <s v=" 12:30 "/>
    <x v="3"/>
    <x v="4"/>
    <x v="4"/>
    <s v="Brazil"/>
    <n v="0"/>
    <n v="0"/>
    <n v="0"/>
    <s v="Italy"/>
    <s v="Brazil win on penalties "/>
    <n v="3"/>
    <n v="2"/>
    <n v="1"/>
    <n v="0"/>
    <x v="1"/>
    <s v="Home Team"/>
    <n v="94194"/>
    <n v="0"/>
    <n v="0"/>
    <s v="PUHL Sandor (HUN)"/>
    <s v="ZARATE Venancio (PAR)"/>
    <s v="FANAEI Mohammad (IRN)"/>
    <s v="BRA"/>
    <s v="ITA"/>
  </r>
  <r>
    <x v="25"/>
    <n v="337"/>
    <x v="5"/>
    <d v="1994-06-22T00:00:00"/>
    <s v=" 19:30 "/>
    <x v="8"/>
    <x v="4"/>
    <x v="4"/>
    <s v="USA"/>
    <n v="2"/>
    <n v="1"/>
    <n v="1"/>
    <s v="Colombia"/>
    <s v=" "/>
    <n v="0"/>
    <n v="0"/>
    <n v="0"/>
    <n v="3"/>
    <x v="10"/>
    <s v="Home Team"/>
    <n v="93869"/>
    <n v="1"/>
    <n v="0"/>
    <s v="BALDAS Fabio (ITA)"/>
    <s v="RAMICONE Domenico (ITA)"/>
    <s v="RHARIB El Jilali Mohamed (MAR)"/>
    <s v="USA"/>
    <s v="COL"/>
  </r>
  <r>
    <x v="26"/>
    <n v="337"/>
    <x v="5"/>
    <d v="1994-06-26T00:00:00"/>
    <s v=" 16:00 "/>
    <x v="8"/>
    <x v="4"/>
    <x v="4"/>
    <s v="USA"/>
    <n v="0"/>
    <n v="1"/>
    <n v="-1"/>
    <s v="Romania"/>
    <s v=" "/>
    <n v="0"/>
    <n v="0"/>
    <n v="0"/>
    <n v="1"/>
    <x v="11"/>
    <s v="Away Team"/>
    <n v="93869"/>
    <n v="0"/>
    <n v="1"/>
    <s v="VAN DER ENDE Mario (NED)"/>
    <s v="DOLSTRA Jan (NED)"/>
    <s v="DUNSTER Gordon (AUS)"/>
    <s v="USA"/>
    <s v="ROU"/>
  </r>
  <r>
    <x v="27"/>
    <n v="337"/>
    <x v="5"/>
    <d v="1994-06-19T00:00:00"/>
    <s v=" 19:30 "/>
    <x v="2"/>
    <x v="4"/>
    <x v="4"/>
    <s v="Cameroon"/>
    <n v="2"/>
    <n v="2"/>
    <n v="0"/>
    <s v="Sweden"/>
    <s v=" "/>
    <n v="0"/>
    <n v="0"/>
    <n v="0"/>
    <n v="4"/>
    <x v="12"/>
    <s v="Away Team"/>
    <n v="93194"/>
    <n v="1"/>
    <n v="1"/>
    <s v="TEJADA NORIEGA Alberto (PER)"/>
    <s v="JAMES Douglas Micael (TRI)"/>
    <s v="AL GHATTAN Yousif Abdulla (BAH)"/>
    <s v="CMR"/>
    <s v="SWE"/>
  </r>
  <r>
    <x v="28"/>
    <n v="238"/>
    <x v="3"/>
    <d v="1966-07-16T00:00:00"/>
    <s v=" 19:30 "/>
    <x v="1"/>
    <x v="2"/>
    <x v="2"/>
    <s v="England"/>
    <n v="2"/>
    <n v="0"/>
    <n v="2"/>
    <s v="Mexico"/>
    <s v=" "/>
    <n v="0"/>
    <n v="0"/>
    <n v="0"/>
    <n v="2"/>
    <x v="8"/>
    <s v="Home Team"/>
    <n v="92570"/>
    <n v="1"/>
    <n v="0"/>
    <s v="LO BELLO Concetto (ITA)"/>
    <s v="CHOI Duk Ryong (PRK)"/>
    <s v="ASHKENAZI Menachem (ISR)"/>
    <s v="ENG"/>
    <s v="MEX"/>
  </r>
  <r>
    <x v="29"/>
    <n v="250"/>
    <x v="2"/>
    <d v="1970-06-03T00:00:00"/>
    <s v=" 16:00 "/>
    <x v="1"/>
    <x v="1"/>
    <x v="1"/>
    <s v="Belgium"/>
    <n v="3"/>
    <n v="0"/>
    <n v="3"/>
    <s v="El Salvador"/>
    <s v=" "/>
    <n v="0"/>
    <n v="0"/>
    <n v="0"/>
    <n v="3"/>
    <x v="9"/>
    <s v="Home Team"/>
    <n v="92205"/>
    <n v="1"/>
    <n v="0"/>
    <s v="RADULESCU Andrei (ROU)"/>
    <s v="GLOECKNER Rudolf (GDR)"/>
    <s v="TSCHENSCHER Kurt (GER)"/>
    <s v="BEL"/>
    <s v="SLV"/>
  </r>
  <r>
    <x v="30"/>
    <n v="337"/>
    <x v="5"/>
    <d v="1994-06-18T00:00:00"/>
    <s v=" 19:30 "/>
    <x v="8"/>
    <x v="4"/>
    <x v="4"/>
    <s v="Colombia"/>
    <n v="1"/>
    <n v="3"/>
    <n v="-2"/>
    <s v="Romania"/>
    <s v=" "/>
    <n v="0"/>
    <n v="0"/>
    <n v="0"/>
    <n v="4"/>
    <x v="11"/>
    <s v="Away Team"/>
    <n v="91856"/>
    <n v="1"/>
    <n v="2"/>
    <s v="AL SHARIF Jamal (SYR)"/>
    <s v="AL GHATTAN Yousif Abdulla (BAH)"/>
    <s v="JAMES Douglas Micael (TRI)"/>
    <s v="COL"/>
    <s v="ROU"/>
  </r>
  <r>
    <x v="31"/>
    <n v="3461"/>
    <x v="5"/>
    <d v="1994-07-13T00:00:00"/>
    <s v=" 16:30 "/>
    <x v="6"/>
    <x v="4"/>
    <x v="4"/>
    <s v="Sweden"/>
    <n v="0"/>
    <n v="1"/>
    <n v="-1"/>
    <s v="Brazil"/>
    <s v=" "/>
    <n v="0"/>
    <n v="0"/>
    <n v="0"/>
    <n v="1"/>
    <x v="1"/>
    <s v="Away Team"/>
    <n v="91856"/>
    <n v="0"/>
    <n v="0"/>
    <s v="TORRES CADENA Jose Joaquin (COL)"/>
    <s v="MARTON Sandor (HUN)"/>
    <s v="MATTHYS Luc (BEL)"/>
    <s v="SWE"/>
    <s v="BRA"/>
  </r>
  <r>
    <x v="32"/>
    <n v="3460"/>
    <x v="5"/>
    <d v="1994-07-16T00:00:00"/>
    <s v=" 12:30 "/>
    <x v="7"/>
    <x v="4"/>
    <x v="4"/>
    <s v="Sweden"/>
    <n v="4"/>
    <n v="0"/>
    <n v="4"/>
    <s v="Bulgaria"/>
    <s v=" "/>
    <n v="0"/>
    <n v="0"/>
    <n v="0"/>
    <n v="4"/>
    <x v="12"/>
    <s v="Home Team"/>
    <n v="91500"/>
    <n v="4"/>
    <n v="0"/>
    <s v="BUJSAIM Ali (UAE)"/>
    <s v="RHARIB El Jilali Mohamed (MAR)"/>
    <s v="TAIBI Ernesto (ARG)"/>
    <s v="SWE"/>
    <s v="BUL"/>
  </r>
  <r>
    <x v="33"/>
    <n v="239"/>
    <x v="3"/>
    <d v="1966-07-23T00:00:00"/>
    <s v=" 15:00 "/>
    <x v="5"/>
    <x v="2"/>
    <x v="2"/>
    <s v="England"/>
    <n v="1"/>
    <n v="0"/>
    <n v="1"/>
    <s v="Argentina"/>
    <s v=" "/>
    <n v="0"/>
    <n v="0"/>
    <n v="0"/>
    <n v="1"/>
    <x v="8"/>
    <s v="Home Team"/>
    <n v="90584"/>
    <n v="0"/>
    <n v="0"/>
    <s v="KREITLEIN Rudolf (GER)"/>
    <s v="DIENST Gottfried (SUI)"/>
    <s v="ZSOLT Istvan (HUN)"/>
    <s v="ENG"/>
    <s v="ARG"/>
  </r>
  <r>
    <x v="34"/>
    <n v="338"/>
    <x v="5"/>
    <d v="1994-07-03T00:00:00"/>
    <s v=" 13:30 "/>
    <x v="4"/>
    <x v="4"/>
    <x v="4"/>
    <s v="Romania"/>
    <n v="3"/>
    <n v="2"/>
    <n v="1"/>
    <s v="Argentina"/>
    <s v=" "/>
    <n v="0"/>
    <n v="0"/>
    <n v="0"/>
    <n v="5"/>
    <x v="11"/>
    <s v="Home Team"/>
    <n v="90469"/>
    <n v="2"/>
    <n v="1"/>
    <s v="PAIRETTO Pierluigi (ITA)"/>
    <s v="RAMICONE Domenico (ITA)"/>
    <s v="MATTHYS Luc (BEL)"/>
    <s v="ROU"/>
    <s v="ARG"/>
  </r>
  <r>
    <x v="35"/>
    <n v="294"/>
    <x v="4"/>
    <d v="1982-07-02T00:00:00"/>
    <s v=" 21:00 "/>
    <x v="10"/>
    <x v="5"/>
    <x v="5"/>
    <s v="Germany FR"/>
    <n v="2"/>
    <n v="1"/>
    <n v="1"/>
    <s v="Spain"/>
    <s v=" "/>
    <n v="0"/>
    <n v="0"/>
    <n v="0"/>
    <n v="3"/>
    <x v="6"/>
    <s v="Home Team"/>
    <n v="90089"/>
    <n v="0"/>
    <n v="0"/>
    <s v="CASARIN Paolo (ITA)"/>
    <s v="WOEHRER Franz (AUT)"/>
    <s v="PALOTAI Karoly (HUN)"/>
    <s v="FRG"/>
    <s v="ESP"/>
  </r>
  <r>
    <x v="36"/>
    <n v="3475"/>
    <x v="4"/>
    <d v="1982-07-11T00:00:00"/>
    <s v=" 20:00 "/>
    <x v="3"/>
    <x v="5"/>
    <x v="5"/>
    <s v="Italy"/>
    <n v="3"/>
    <n v="1"/>
    <n v="2"/>
    <s v="Germany FR"/>
    <s v=" "/>
    <n v="0"/>
    <n v="0"/>
    <n v="0"/>
    <n v="4"/>
    <x v="7"/>
    <s v="Home Team"/>
    <n v="90000"/>
    <n v="0"/>
    <n v="0"/>
    <s v="COELHO Arnaldo (BRA)"/>
    <s v="KLEIN Abraham (ISR)"/>
    <s v="CHRISTOV Vojtech (TCH)"/>
    <s v="ITA"/>
    <s v="FRG"/>
  </r>
  <r>
    <x v="37"/>
    <n v="250"/>
    <x v="2"/>
    <d v="1970-06-10T00:00:00"/>
    <s v=" 16:00 "/>
    <x v="1"/>
    <x v="1"/>
    <x v="1"/>
    <s v="Soviet Union"/>
    <n v="2"/>
    <n v="0"/>
    <n v="2"/>
    <s v="El Salvador"/>
    <s v=" "/>
    <n v="0"/>
    <n v="0"/>
    <n v="0"/>
    <n v="2"/>
    <x v="5"/>
    <s v="Home Team"/>
    <n v="89979"/>
    <n v="0"/>
    <n v="0"/>
    <s v="HORMAZABAL DIAZ Rafael (CHI)"/>
    <s v="COEREZZA Norberto Angel (ARG)"/>
    <s v="DE MORAES Ayrton Vieira (BRA)"/>
    <s v="URS"/>
    <s v="SLV"/>
  </r>
  <r>
    <x v="38"/>
    <n v="3479"/>
    <x v="3"/>
    <d v="1966-07-28T00:00:00"/>
    <s v=" 19:30 "/>
    <x v="7"/>
    <x v="2"/>
    <x v="2"/>
    <s v="Portugal"/>
    <n v="2"/>
    <n v="1"/>
    <n v="1"/>
    <s v="Soviet Union"/>
    <s v=" "/>
    <n v="0"/>
    <n v="0"/>
    <n v="0"/>
    <n v="3"/>
    <x v="13"/>
    <s v="Home Team"/>
    <n v="87696"/>
    <n v="1"/>
    <n v="1"/>
    <s v="DAGNALL Kenneth (ENG)"/>
    <s v="HOWLEY Kevin (ENG)"/>
    <s v="KANDIL Aly Hussein (EGY)"/>
    <s v="POR"/>
    <s v="URS"/>
  </r>
  <r>
    <x v="39"/>
    <n v="238"/>
    <x v="3"/>
    <d v="1966-07-11T00:00:00"/>
    <s v=" 19:30 "/>
    <x v="1"/>
    <x v="2"/>
    <x v="2"/>
    <s v="England"/>
    <n v="0"/>
    <n v="0"/>
    <n v="0"/>
    <s v="Uruguay"/>
    <s v=" "/>
    <n v="0"/>
    <n v="0"/>
    <n v="0"/>
    <n v="0"/>
    <x v="0"/>
    <s v="Away Team"/>
    <n v="87148"/>
    <n v="0"/>
    <n v="0"/>
    <s v="ZSOLT Istvan (HUN)"/>
    <s v="BAKHRAMOV Tofik (URS)"/>
    <s v="RUMENTCHEV Dimitar (BUL)"/>
    <s v="ENG"/>
    <s v="URU"/>
  </r>
  <r>
    <x v="40"/>
    <n v="249722"/>
    <x v="6"/>
    <d v="2010-06-11T00:00:00"/>
    <s v=" 16:00 "/>
    <x v="8"/>
    <x v="6"/>
    <x v="6"/>
    <s v="South Africa"/>
    <n v="1"/>
    <n v="1"/>
    <n v="0"/>
    <s v="Mexico"/>
    <s v=" "/>
    <n v="0"/>
    <n v="0"/>
    <n v="0"/>
    <n v="2"/>
    <x v="4"/>
    <s v="Away Team"/>
    <n v="84490"/>
    <n v="0"/>
    <n v="0"/>
    <s v="Ravshan IRMATOV (UZB)"/>
    <s v="ILYASOV Rafael (UZB)"/>
    <s v="KOCHKAROV Bakhadyr (KGZ)"/>
    <s v="RSA"/>
    <s v="MEX"/>
  </r>
  <r>
    <x v="41"/>
    <n v="249721"/>
    <x v="6"/>
    <d v="2010-07-11T00:00:00"/>
    <s v=" 20:30 "/>
    <x v="3"/>
    <x v="6"/>
    <x v="6"/>
    <s v="Netherlands"/>
    <n v="0"/>
    <n v="1"/>
    <n v="-1"/>
    <s v="Spain"/>
    <s v="Spain win after extra time "/>
    <n v="0"/>
    <n v="0"/>
    <n v="0"/>
    <n v="1"/>
    <x v="14"/>
    <s v="Away Team"/>
    <n v="84490"/>
    <n v="0"/>
    <n v="0"/>
    <s v="WEBB Howard (ENG)"/>
    <s v="Darren CANN (ENG)"/>
    <s v="MULLARKEY Michael (ENG)"/>
    <s v="NED"/>
    <s v="ESP"/>
  </r>
  <r>
    <x v="42"/>
    <n v="249722"/>
    <x v="6"/>
    <d v="2010-06-20T00:00:00"/>
    <s v=" 20:30 "/>
    <x v="11"/>
    <x v="6"/>
    <x v="6"/>
    <s v="Brazil"/>
    <n v="3"/>
    <n v="1"/>
    <n v="2"/>
    <s v="Cï¿½te d'Ivoire"/>
    <s v=" "/>
    <n v="0"/>
    <n v="0"/>
    <n v="0"/>
    <n v="4"/>
    <x v="1"/>
    <s v="Home Team"/>
    <n v="84455"/>
    <n v="1"/>
    <n v="0"/>
    <s v="Stï¿½phane LANNOY (FRA)"/>
    <s v="DANSAULT Eric (FRA)"/>
    <s v="UGO Laurent (FRA)"/>
    <s v="BRA"/>
    <s v="CIV"/>
  </r>
  <r>
    <x v="43"/>
    <n v="249717"/>
    <x v="6"/>
    <d v="2010-06-27T00:00:00"/>
    <s v=" 20:30 "/>
    <x v="4"/>
    <x v="6"/>
    <x v="6"/>
    <s v="Argentina"/>
    <n v="3"/>
    <n v="1"/>
    <n v="2"/>
    <s v="Mexico"/>
    <s v=" "/>
    <n v="0"/>
    <n v="0"/>
    <n v="0"/>
    <n v="4"/>
    <x v="3"/>
    <s v="Home Team"/>
    <n v="84377"/>
    <n v="2"/>
    <n v="0"/>
    <s v="ROSETTI Roberto (ITA)"/>
    <s v="CALCAGNO Paolo (ITA)"/>
    <s v="AYROLDI Stefano (ITA)"/>
    <s v="ARG"/>
    <s v="MEX"/>
  </r>
  <r>
    <x v="44"/>
    <n v="338"/>
    <x v="5"/>
    <d v="1994-07-04T00:00:00"/>
    <s v=" 12:30 "/>
    <x v="4"/>
    <x v="7"/>
    <x v="7"/>
    <s v="Brazil"/>
    <n v="1"/>
    <n v="0"/>
    <n v="1"/>
    <s v="USA"/>
    <s v=" "/>
    <n v="0"/>
    <n v="0"/>
    <n v="0"/>
    <n v="1"/>
    <x v="1"/>
    <s v="Home Team"/>
    <n v="84147"/>
    <n v="0"/>
    <n v="0"/>
    <s v="QUINIOU Joel (FRA)"/>
    <s v="PARK Hae-Yong (KOR)"/>
    <s v="EVERSTIG Mikael (SWE)"/>
    <s v="BRA"/>
    <s v="USA"/>
  </r>
  <r>
    <x v="45"/>
    <n v="249718"/>
    <x v="6"/>
    <d v="2010-07-02T00:00:00"/>
    <s v=" 20:30 "/>
    <x v="5"/>
    <x v="6"/>
    <x v="6"/>
    <s v="Uruguay"/>
    <n v="1"/>
    <n v="1"/>
    <n v="0"/>
    <s v="Ghana"/>
    <s v="Uruguay win on penalties "/>
    <n v="4"/>
    <n v="2"/>
    <n v="2"/>
    <n v="2"/>
    <x v="0"/>
    <s v="Home Team"/>
    <n v="84017"/>
    <n v="0"/>
    <n v="0"/>
    <s v="Olegï¿½rio BENQUERENï¿½A (POR)"/>
    <s v="CARDINAL Jose (POR)"/>
    <s v="MIRANDA Bertino (POR)"/>
    <s v="URU"/>
    <s v="GHA"/>
  </r>
  <r>
    <x v="46"/>
    <n v="796"/>
    <x v="5"/>
    <d v="1994-07-10T00:00:00"/>
    <s v=" 12:30 "/>
    <x v="5"/>
    <x v="7"/>
    <x v="7"/>
    <s v="Romania"/>
    <n v="2"/>
    <n v="2"/>
    <n v="0"/>
    <s v="Sweden"/>
    <s v="Sweden win on penalties "/>
    <n v="4"/>
    <n v="5"/>
    <n v="-1"/>
    <n v="4"/>
    <x v="12"/>
    <s v="Away Team"/>
    <n v="83500"/>
    <n v="0"/>
    <n v="0"/>
    <s v="DON Philip (ENG)"/>
    <s v="PEARSON Roy (ENG)"/>
    <s v="PARK Hae-Yong (KOR)"/>
    <s v="ROU"/>
    <s v="SWE"/>
  </r>
  <r>
    <x v="47"/>
    <n v="249722"/>
    <x v="6"/>
    <d v="2010-06-14T00:00:00"/>
    <s v=" 13:30 "/>
    <x v="12"/>
    <x v="6"/>
    <x v="6"/>
    <s v="Netherlands"/>
    <n v="2"/>
    <n v="0"/>
    <n v="2"/>
    <s v="Denmark"/>
    <s v=" "/>
    <n v="0"/>
    <n v="0"/>
    <n v="0"/>
    <n v="2"/>
    <x v="15"/>
    <s v="Home Team"/>
    <n v="83465"/>
    <n v="0"/>
    <n v="0"/>
    <s v="Stï¿½phane LANNOY (FRA)"/>
    <s v="DANSAULT Eric (FRA)"/>
    <s v="UGO Laurent (FRA)"/>
    <s v="NED"/>
    <s v="DEN"/>
  </r>
  <r>
    <x v="48"/>
    <n v="337"/>
    <x v="5"/>
    <d v="1994-06-24T00:00:00"/>
    <s v=" 16:00 "/>
    <x v="2"/>
    <x v="7"/>
    <x v="7"/>
    <s v="Brazil"/>
    <n v="3"/>
    <n v="0"/>
    <n v="3"/>
    <s v="Cameroon"/>
    <s v=" "/>
    <n v="0"/>
    <n v="0"/>
    <n v="0"/>
    <n v="3"/>
    <x v="1"/>
    <s v="Home Team"/>
    <n v="83401"/>
    <n v="1"/>
    <n v="0"/>
    <s v="BRIZIO CARTER Arturo (MEX)"/>
    <s v="JAMES Douglas Micael (TRI)"/>
    <s v="CHRISTENSEN Carl-Johan Meyer (DEN)"/>
    <s v="BRA"/>
    <s v="CMR"/>
  </r>
  <r>
    <x v="49"/>
    <n v="337"/>
    <x v="5"/>
    <d v="1994-06-26T00:00:00"/>
    <s v=" 16:00 "/>
    <x v="8"/>
    <x v="7"/>
    <x v="7"/>
    <s v="Switzerland"/>
    <n v="0"/>
    <n v="2"/>
    <n v="-2"/>
    <s v="Colombia"/>
    <s v=" "/>
    <n v="0"/>
    <n v="0"/>
    <n v="0"/>
    <n v="2"/>
    <x v="16"/>
    <s v="Away Team"/>
    <n v="83401"/>
    <n v="0"/>
    <n v="1"/>
    <s v="MIKKELSEN Peter (DEN)"/>
    <s v="CHRISTENSEN Carl-Johan Meyer (DEN)"/>
    <s v="JAMES Douglas Micael (TRI)"/>
    <s v="SUI"/>
    <s v="COL"/>
  </r>
  <r>
    <x v="50"/>
    <n v="249722"/>
    <x v="6"/>
    <d v="2010-06-23T00:00:00"/>
    <s v=" 20:30 "/>
    <x v="13"/>
    <x v="6"/>
    <x v="6"/>
    <s v="Ghana"/>
    <n v="0"/>
    <n v="1"/>
    <n v="-1"/>
    <s v="Germany"/>
    <s v=" "/>
    <n v="0"/>
    <n v="0"/>
    <n v="0"/>
    <n v="1"/>
    <x v="17"/>
    <s v="Away Team"/>
    <n v="83391"/>
    <n v="0"/>
    <n v="0"/>
    <s v="SIMON Carlos (BRA)"/>
    <s v="HAUSMANN Altemir (BRA)"/>
    <s v="BRAATZ Roberto (BRA)"/>
    <s v="GHA"/>
    <s v="GER"/>
  </r>
  <r>
    <x v="51"/>
    <n v="249722"/>
    <x v="6"/>
    <d v="2010-06-17T00:00:00"/>
    <s v=" 13:30 "/>
    <x v="2"/>
    <x v="6"/>
    <x v="6"/>
    <s v="Argentina"/>
    <n v="4"/>
    <n v="1"/>
    <n v="3"/>
    <s v="Korea Republic"/>
    <s v=" "/>
    <n v="0"/>
    <n v="0"/>
    <n v="0"/>
    <n v="5"/>
    <x v="3"/>
    <s v="Home Team"/>
    <n v="82174"/>
    <n v="2"/>
    <n v="1"/>
    <s v="DE BLEECKERE Frank (BEL)"/>
    <s v="HERMANS Peter (BEL)"/>
    <s v="VROMANS Walter (BEL)"/>
    <s v="ARG"/>
    <s v="KOR"/>
  </r>
  <r>
    <x v="52"/>
    <n v="208"/>
    <x v="0"/>
    <d v="1950-06-24T00:00:00"/>
    <s v=" 15:00 "/>
    <x v="1"/>
    <x v="0"/>
    <x v="0"/>
    <s v="Brazil"/>
    <n v="4"/>
    <n v="0"/>
    <n v="4"/>
    <s v="Mexico"/>
    <s v=" "/>
    <n v="0"/>
    <n v="0"/>
    <n v="0"/>
    <n v="4"/>
    <x v="1"/>
    <s v="Home Team"/>
    <n v="81649"/>
    <n v="1"/>
    <n v="0"/>
    <s v="READER George (ENG)"/>
    <s v="GRIFFITHS Benjamin (WAL)"/>
    <s v="MITCHELL George (SCO)"/>
    <s v="BRA"/>
    <s v="MEX"/>
  </r>
  <r>
    <x v="53"/>
    <n v="262"/>
    <x v="7"/>
    <d v="1974-06-14T00:00:00"/>
    <s v=" 16:00 "/>
    <x v="1"/>
    <x v="8"/>
    <x v="8"/>
    <s v="Germany FR"/>
    <n v="1"/>
    <n v="0"/>
    <n v="1"/>
    <s v="Chile"/>
    <s v=" "/>
    <n v="0"/>
    <n v="0"/>
    <n v="0"/>
    <n v="1"/>
    <x v="6"/>
    <s v="Home Team"/>
    <n v="81100"/>
    <n v="1"/>
    <n v="0"/>
    <s v="BABACAN Dogan (TUR)"/>
    <s v="TAYLOR John (ENG)"/>
    <s v="WINSEMANN Werner (CAN)"/>
    <s v="FRG"/>
    <s v="CHI"/>
  </r>
  <r>
    <x v="54"/>
    <n v="337"/>
    <x v="5"/>
    <d v="1994-06-20T00:00:00"/>
    <s v=" 16:00 "/>
    <x v="2"/>
    <x v="7"/>
    <x v="7"/>
    <s v="Brazil"/>
    <n v="2"/>
    <n v="0"/>
    <n v="2"/>
    <s v="Russia"/>
    <s v=" "/>
    <n v="0"/>
    <n v="0"/>
    <n v="0"/>
    <n v="2"/>
    <x v="1"/>
    <s v="Home Team"/>
    <n v="81061"/>
    <n v="1"/>
    <n v="0"/>
    <s v="LIM KEE CHONG An Yan (MRI)"/>
    <s v="RHARIB El Jilali Mohamed (MAR)"/>
    <s v="RAMICONE Domenico (ITA)"/>
    <s v="BRA"/>
    <s v="RUS"/>
  </r>
  <r>
    <x v="55"/>
    <n v="1014"/>
    <x v="8"/>
    <d v="1998-06-10T00:00:00"/>
    <s v=" 17:30 "/>
    <x v="8"/>
    <x v="9"/>
    <x v="9"/>
    <s v="Brazil"/>
    <n v="2"/>
    <n v="1"/>
    <n v="1"/>
    <s v="Scotland"/>
    <s v=" "/>
    <n v="0"/>
    <n v="0"/>
    <n v="0"/>
    <n v="3"/>
    <x v="1"/>
    <s v="Home Team"/>
    <n v="80000"/>
    <n v="1"/>
    <n v="1"/>
    <s v="GARCIA ARANDA Jose Maria (ESP)"/>
    <s v="TRESACO GRACIA Fernando (ESP)"/>
    <s v="ARANGO Jorge Luis (COL)"/>
    <s v="BRA"/>
    <s v="SCO"/>
  </r>
  <r>
    <x v="56"/>
    <n v="1014"/>
    <x v="8"/>
    <d v="1998-06-18T00:00:00"/>
    <s v=" 21:00 "/>
    <x v="14"/>
    <x v="9"/>
    <x v="9"/>
    <s v="France"/>
    <n v="4"/>
    <n v="0"/>
    <n v="4"/>
    <s v="Saudi Arabia"/>
    <s v=" "/>
    <n v="0"/>
    <n v="0"/>
    <n v="0"/>
    <n v="4"/>
    <x v="18"/>
    <s v="Home Team"/>
    <n v="80000"/>
    <n v="1"/>
    <n v="0"/>
    <s v="BRIZIO CARTER Arturo (MEX)"/>
    <s v="SALINAS Reynaldo (HON)"/>
    <s v="TORRES ZUNIGA Luis (CRC)"/>
    <s v="FRA"/>
    <s v="KSA"/>
  </r>
  <r>
    <x v="57"/>
    <n v="1014"/>
    <x v="8"/>
    <d v="1998-06-23T00:00:00"/>
    <s v=" 16:00 "/>
    <x v="2"/>
    <x v="9"/>
    <x v="9"/>
    <s v="Italy"/>
    <n v="2"/>
    <n v="1"/>
    <n v="1"/>
    <s v="Austria"/>
    <s v=" "/>
    <n v="0"/>
    <n v="0"/>
    <n v="0"/>
    <n v="3"/>
    <x v="7"/>
    <s v="Home Team"/>
    <n v="80000"/>
    <n v="0"/>
    <n v="0"/>
    <s v="DURKIN Paul (ENG)"/>
    <s v="WARREN Mark (ENG)"/>
    <s v="JEON Young Hyun (KOR)"/>
    <s v="ITA"/>
    <s v="AUT"/>
  </r>
  <r>
    <x v="58"/>
    <n v="1027"/>
    <x v="8"/>
    <d v="1998-07-12T00:00:00"/>
    <s v=" 21:00 "/>
    <x v="3"/>
    <x v="9"/>
    <x v="9"/>
    <s v="Brazil"/>
    <n v="0"/>
    <n v="3"/>
    <n v="-3"/>
    <s v="France"/>
    <s v=" "/>
    <n v="0"/>
    <n v="0"/>
    <n v="0"/>
    <n v="3"/>
    <x v="18"/>
    <s v="Away Team"/>
    <n v="80000"/>
    <n v="0"/>
    <n v="2"/>
    <s v="BELQOLA Said (MAR)"/>
    <s v="WARREN Mark (ENG)"/>
    <s v="SALIE Achmat (RSA)"/>
    <s v="BRA"/>
    <s v="FRA"/>
  </r>
  <r>
    <x v="59"/>
    <n v="202"/>
    <x v="9"/>
    <d v="1930-07-27T00:00:00"/>
    <s v=" 14:45 "/>
    <x v="6"/>
    <x v="10"/>
    <x v="10"/>
    <s v="Uruguay"/>
    <n v="6"/>
    <n v="1"/>
    <n v="5"/>
    <s v="Yugoslavia"/>
    <s v=" "/>
    <n v="0"/>
    <n v="0"/>
    <n v="0"/>
    <n v="7"/>
    <x v="0"/>
    <s v="Home Team"/>
    <n v="79867"/>
    <n v="3"/>
    <n v="1"/>
    <s v="REGO Gilberto (BRA)"/>
    <s v="SAUCEDO Ulises (BOL)"/>
    <s v="BALWAY Thomas (FRA)"/>
    <s v="URU"/>
    <s v="YUG"/>
  </r>
  <r>
    <x v="60"/>
    <n v="605"/>
    <x v="7"/>
    <d v="1974-07-07T00:00:00"/>
    <s v=" 16:00 "/>
    <x v="3"/>
    <x v="8"/>
    <x v="11"/>
    <s v="Netherlands"/>
    <n v="1"/>
    <n v="2"/>
    <n v="-1"/>
    <s v="Germany FR"/>
    <s v=" "/>
    <n v="0"/>
    <n v="0"/>
    <n v="0"/>
    <n v="3"/>
    <x v="6"/>
    <s v="Away Team"/>
    <n v="78200"/>
    <n v="1"/>
    <n v="2"/>
    <s v="TAYLOR John (ENG)"/>
    <s v="GONZALEZ ARCHUNDIA Alfonso (MEX)"/>
    <s v="BARRETO RUIZ Ramon (URU)"/>
    <s v="NED"/>
    <s v="FRG"/>
  </r>
  <r>
    <x v="61"/>
    <n v="337"/>
    <x v="5"/>
    <d v="1994-06-28T00:00:00"/>
    <s v=" 16:00 "/>
    <x v="2"/>
    <x v="11"/>
    <x v="12"/>
    <s v="Brazil"/>
    <n v="1"/>
    <n v="1"/>
    <n v="0"/>
    <s v="Sweden"/>
    <s v=" "/>
    <n v="0"/>
    <n v="0"/>
    <n v="0"/>
    <n v="2"/>
    <x v="12"/>
    <s v="Away Team"/>
    <n v="77217"/>
    <n v="0"/>
    <n v="1"/>
    <s v="PUHL Sandor (HUN)"/>
    <s v="MARTON Sandor (HUN)"/>
    <s v="MATTHYS Luc (BEL)"/>
    <s v="BRA"/>
    <s v="SWE"/>
  </r>
  <r>
    <x v="62"/>
    <n v="264"/>
    <x v="7"/>
    <d v="1974-07-06T00:00:00"/>
    <s v=" 16:00 "/>
    <x v="7"/>
    <x v="8"/>
    <x v="11"/>
    <s v="Brazil"/>
    <n v="0"/>
    <n v="1"/>
    <n v="-1"/>
    <s v="Poland"/>
    <s v=" "/>
    <n v="0"/>
    <n v="0"/>
    <n v="0"/>
    <n v="1"/>
    <x v="19"/>
    <s v="Away Team"/>
    <n v="77100"/>
    <n v="0"/>
    <n v="0"/>
    <s v="ANGONESE Aurelio (ITA)"/>
    <s v="NAMDAR Jafar (IRN)"/>
    <s v="NDIAYE Birame (SEN)"/>
    <s v="BRA"/>
    <s v="POL"/>
  </r>
  <r>
    <x v="63"/>
    <n v="1014"/>
    <x v="8"/>
    <d v="1998-06-13T00:00:00"/>
    <s v=" 21:00 "/>
    <x v="12"/>
    <x v="9"/>
    <x v="9"/>
    <s v="Netherlands"/>
    <n v="0"/>
    <n v="0"/>
    <n v="0"/>
    <s v="Belgium"/>
    <s v=" "/>
    <n v="0"/>
    <n v="0"/>
    <n v="0"/>
    <n v="0"/>
    <x v="9"/>
    <s v="Away Team"/>
    <n v="77000"/>
    <n v="0"/>
    <n v="0"/>
    <s v="COLLINA Pierluigi (ITA)"/>
    <s v="MAZZEI Gennaro (ITA)"/>
    <s v="ZAMMIT Emanuel (MLT)"/>
    <s v="NED"/>
    <s v="BEL"/>
  </r>
  <r>
    <x v="64"/>
    <n v="1014"/>
    <x v="8"/>
    <d v="1998-06-26T00:00:00"/>
    <s v=" 21:00 "/>
    <x v="11"/>
    <x v="9"/>
    <x v="9"/>
    <s v="Romania"/>
    <n v="1"/>
    <n v="1"/>
    <n v="0"/>
    <s v="Tunisia"/>
    <s v=" "/>
    <n v="0"/>
    <n v="0"/>
    <n v="0"/>
    <n v="2"/>
    <x v="20"/>
    <s v="Away Team"/>
    <n v="77000"/>
    <n v="0"/>
    <n v="1"/>
    <s v="LENNIE Edward (AUS)"/>
    <s v="POCIEGIEL Jacek (POL)"/>
    <s v="DUPANOV Yuri (BLR)"/>
    <s v="ROU"/>
    <s v="TUN"/>
  </r>
  <r>
    <x v="65"/>
    <n v="1024"/>
    <x v="8"/>
    <d v="1998-06-28T00:00:00"/>
    <s v=" 21:00 "/>
    <x v="4"/>
    <x v="9"/>
    <x v="9"/>
    <s v="Nigeria"/>
    <n v="1"/>
    <n v="4"/>
    <n v="-3"/>
    <s v="Denmark"/>
    <s v=" "/>
    <n v="0"/>
    <n v="0"/>
    <n v="0"/>
    <n v="5"/>
    <x v="21"/>
    <s v="Away Team"/>
    <n v="77000"/>
    <n v="0"/>
    <n v="2"/>
    <s v="MEIER Urs (SUI)"/>
    <s v="GHADANFARI Hussain (KUW)"/>
    <s v="TRESACO GRACIA Fernando (ESP)"/>
    <s v="NGA"/>
    <s v="DEN"/>
  </r>
  <r>
    <x v="66"/>
    <n v="1025"/>
    <x v="8"/>
    <d v="1998-07-03T00:00:00"/>
    <s v=" 16:30 "/>
    <x v="5"/>
    <x v="9"/>
    <x v="9"/>
    <s v="Italy"/>
    <n v="0"/>
    <n v="0"/>
    <n v="0"/>
    <s v="France"/>
    <s v="France win on penalties "/>
    <n v="3"/>
    <n v="4"/>
    <n v="-1"/>
    <n v="0"/>
    <x v="18"/>
    <s v="Away Team"/>
    <n v="77000"/>
    <n v="0"/>
    <n v="0"/>
    <s v="DALLAS Hugh (SCO)"/>
    <s v="WARREN Mark (ENG)"/>
    <s v="GRIGORESCU Nicolae (ROU)"/>
    <s v="ITA"/>
    <s v="FRA"/>
  </r>
  <r>
    <x v="67"/>
    <n v="514"/>
    <x v="10"/>
    <d v="1962-06-13T00:00:00"/>
    <s v=" 14:30 "/>
    <x v="6"/>
    <x v="12"/>
    <x v="13"/>
    <s v="Brazil"/>
    <n v="4"/>
    <n v="2"/>
    <n v="2"/>
    <s v="Chile"/>
    <s v=" "/>
    <n v="0"/>
    <n v="0"/>
    <n v="0"/>
    <n v="6"/>
    <x v="1"/>
    <s v="Home Team"/>
    <n v="76594"/>
    <n v="2"/>
    <n v="1"/>
    <s v="YAMASAKI MALDONADO Arturo (MEX)"/>
    <s v="MARINO Esteban (URU)"/>
    <s v="VENTRE Luis Antonio (ARG)"/>
    <s v="BRA"/>
    <s v="CHI"/>
  </r>
  <r>
    <x v="68"/>
    <n v="337"/>
    <x v="5"/>
    <d v="1994-06-25T00:00:00"/>
    <s v=" 12:30 "/>
    <x v="15"/>
    <x v="13"/>
    <x v="14"/>
    <s v="Saudi Arabia"/>
    <n v="2"/>
    <n v="1"/>
    <n v="1"/>
    <s v="Morocco"/>
    <s v=" "/>
    <n v="0"/>
    <n v="0"/>
    <n v="0"/>
    <n v="3"/>
    <x v="22"/>
    <s v="Home Team"/>
    <n v="76322"/>
    <n v="2"/>
    <n v="1"/>
    <s v="DON Philip (ENG)"/>
    <s v="PEARSON Roy (ENG)"/>
    <s v="YLI-KARRO Tapio (FIN)"/>
    <s v="KSA"/>
    <s v="MAR"/>
  </r>
  <r>
    <x v="69"/>
    <n v="1026"/>
    <x v="8"/>
    <d v="1998-07-08T00:00:00"/>
    <s v=" 21:00 "/>
    <x v="6"/>
    <x v="9"/>
    <x v="9"/>
    <s v="France"/>
    <n v="2"/>
    <n v="1"/>
    <n v="1"/>
    <s v="Croatia"/>
    <s v=" "/>
    <n v="0"/>
    <n v="0"/>
    <n v="0"/>
    <n v="3"/>
    <x v="18"/>
    <s v="Home Team"/>
    <n v="76000"/>
    <n v="0"/>
    <n v="0"/>
    <s v="GARCIA ARANDA Jose Maria (ESP)"/>
    <s v="TRESACO GRACIA Fernando (ESP)"/>
    <s v="DIAZ GALVEZ Jorge (CHI)"/>
    <s v="FRA"/>
    <s v="CRO"/>
  </r>
  <r>
    <x v="70"/>
    <n v="337"/>
    <x v="5"/>
    <d v="1994-06-18T00:00:00"/>
    <s v=" 16:00 "/>
    <x v="12"/>
    <x v="13"/>
    <x v="14"/>
    <s v="Italy"/>
    <n v="0"/>
    <n v="1"/>
    <n v="-1"/>
    <s v="Republic of Ireland"/>
    <s v=" "/>
    <n v="0"/>
    <n v="0"/>
    <n v="0"/>
    <n v="1"/>
    <x v="23"/>
    <s v="Away Team"/>
    <n v="75338"/>
    <n v="0"/>
    <n v="1"/>
    <s v="VAN DER ENDE Mario (NED)"/>
    <s v="DOLSTRA Jan (NED)"/>
    <s v="PARK Hae-Yong (KOR)"/>
    <s v="ITA"/>
    <s v="IRL"/>
  </r>
  <r>
    <x v="71"/>
    <n v="294"/>
    <x v="4"/>
    <d v="1982-06-29T00:00:00"/>
    <s v=" 21:00 "/>
    <x v="10"/>
    <x v="5"/>
    <x v="5"/>
    <s v="Germany FR"/>
    <n v="0"/>
    <n v="0"/>
    <n v="0"/>
    <s v="England"/>
    <s v=" "/>
    <n v="0"/>
    <n v="0"/>
    <n v="0"/>
    <n v="0"/>
    <x v="8"/>
    <s v="Away Team"/>
    <n v="75000"/>
    <n v="0"/>
    <n v="0"/>
    <s v="COELHO Arnaldo (BRA)"/>
    <s v="ORTIZ Hector (PAR)"/>
    <s v="MENDEZ MOLINA Romulo (GUA)"/>
    <s v="FRG"/>
    <s v="ENG"/>
  </r>
  <r>
    <x v="72"/>
    <n v="294"/>
    <x v="4"/>
    <d v="1982-07-05T00:00:00"/>
    <s v=" 21:00 "/>
    <x v="10"/>
    <x v="5"/>
    <x v="5"/>
    <s v="Spain"/>
    <n v="0"/>
    <n v="0"/>
    <n v="0"/>
    <s v="England"/>
    <s v=" "/>
    <n v="0"/>
    <n v="0"/>
    <n v="0"/>
    <n v="0"/>
    <x v="8"/>
    <s v="Away Team"/>
    <n v="75000"/>
    <n v="0"/>
    <n v="0"/>
    <s v="PONNET Alexis (BEL)"/>
    <s v="VAUTROT Michel (FRA)"/>
    <s v="LACARNE Belaid (ALG)"/>
    <s v="ESP"/>
    <s v="ENG"/>
  </r>
  <r>
    <x v="73"/>
    <n v="337"/>
    <x v="5"/>
    <d v="1994-06-28T00:00:00"/>
    <s v=" 16:00 "/>
    <x v="2"/>
    <x v="7"/>
    <x v="7"/>
    <s v="Russia"/>
    <n v="6"/>
    <n v="1"/>
    <n v="5"/>
    <s v="Cameroon"/>
    <s v=" "/>
    <n v="0"/>
    <n v="0"/>
    <n v="0"/>
    <n v="7"/>
    <x v="24"/>
    <s v="Home Team"/>
    <n v="74914"/>
    <n v="3"/>
    <n v="0"/>
    <s v="AL SHARIF Jamal (SYR)"/>
    <s v="DUNSTER Gordon (AUS)"/>
    <s v="DOLSTRA Jan (NED)"/>
    <s v="RUS"/>
    <s v="CMR"/>
  </r>
  <r>
    <x v="74"/>
    <n v="322"/>
    <x v="11"/>
    <d v="1990-06-10T00:00:00"/>
    <s v=" 21:00 "/>
    <x v="13"/>
    <x v="14"/>
    <x v="15"/>
    <s v="Germany FR"/>
    <n v="4"/>
    <n v="1"/>
    <n v="3"/>
    <s v="Yugoslavia"/>
    <s v=" "/>
    <n v="0"/>
    <n v="0"/>
    <n v="0"/>
    <n v="5"/>
    <x v="6"/>
    <s v="Home Team"/>
    <n v="74765"/>
    <n v="2"/>
    <n v="0"/>
    <s v="MIKKELSEN Peter (DEN)"/>
    <s v="MANDI Jassim (BHR)"/>
    <s v="LISTKIEWICZ Michal (POL)"/>
    <s v="FRG"/>
    <s v="YUG"/>
  </r>
  <r>
    <x v="75"/>
    <n v="255931"/>
    <x v="12"/>
    <d v="2014-06-15T00:00:00"/>
    <s v=" 19:00 "/>
    <x v="15"/>
    <x v="15"/>
    <x v="0"/>
    <s v="Argentina"/>
    <n v="2"/>
    <n v="1"/>
    <n v="1"/>
    <s v="Bosnia and Herzegovina"/>
    <s v=" "/>
    <n v="0"/>
    <n v="0"/>
    <n v="0"/>
    <n v="3"/>
    <x v="3"/>
    <s v="Home Team"/>
    <n v="74738"/>
    <n v="1"/>
    <n v="0"/>
    <s v="AGUILAR Joel (SLV)"/>
    <s v="TORRES William (SLV)"/>
    <s v="ZUMBA Juan (SLV)"/>
    <s v="ARG"/>
    <s v="BIH"/>
  </r>
  <r>
    <x v="76"/>
    <n v="255959"/>
    <x v="12"/>
    <d v="2014-07-13T00:00:00"/>
    <s v=" 16:00 "/>
    <x v="3"/>
    <x v="15"/>
    <x v="0"/>
    <s v="Germany"/>
    <n v="1"/>
    <n v="0"/>
    <n v="1"/>
    <s v="Argentina"/>
    <s v="Germany win after extra time "/>
    <n v="0"/>
    <n v="0"/>
    <n v="0"/>
    <n v="1"/>
    <x v="17"/>
    <s v="Home Team"/>
    <n v="74738"/>
    <n v="0"/>
    <n v="0"/>
    <s v="Nicola RIZZOLI (ITA)"/>
    <s v="Renato FAVERANI (ITA)"/>
    <s v="Andrea STEFANI (ITA)"/>
    <s v="GER"/>
    <s v="ARG"/>
  </r>
  <r>
    <x v="77"/>
    <n v="337"/>
    <x v="5"/>
    <d v="1994-06-23T00:00:00"/>
    <s v=" 16:00 "/>
    <x v="12"/>
    <x v="13"/>
    <x v="14"/>
    <s v="Italy"/>
    <n v="1"/>
    <n v="0"/>
    <n v="1"/>
    <s v="Norway"/>
    <s v=" "/>
    <n v="0"/>
    <n v="0"/>
    <n v="0"/>
    <n v="1"/>
    <x v="7"/>
    <s v="Home Team"/>
    <n v="74624"/>
    <n v="0"/>
    <n v="0"/>
    <s v="KRUG Hellmut (GER)"/>
    <s v="YLI-KARRO Tapio (FIN)"/>
    <s v="PEARSON Roy (ENG)"/>
    <s v="ITA"/>
    <s v="NOR"/>
  </r>
  <r>
    <x v="78"/>
    <n v="323"/>
    <x v="11"/>
    <d v="1990-06-24T00:00:00"/>
    <s v=" 21:00 "/>
    <x v="4"/>
    <x v="14"/>
    <x v="15"/>
    <s v="Germany FR"/>
    <n v="2"/>
    <n v="1"/>
    <n v="1"/>
    <s v="Netherlands"/>
    <s v=" "/>
    <n v="0"/>
    <n v="0"/>
    <n v="0"/>
    <n v="3"/>
    <x v="6"/>
    <s v="Home Team"/>
    <n v="74559"/>
    <n v="0"/>
    <n v="0"/>
    <s v="LOUSTAU Juan (ARG)"/>
    <s v="JACOME GUERRERO Elias V. (ECU)"/>
    <s v="MAURO Vincent (USA)"/>
    <s v="FRG"/>
    <s v="NED"/>
  </r>
  <r>
    <x v="79"/>
    <n v="208"/>
    <x v="0"/>
    <d v="1950-07-02T00:00:00"/>
    <s v=" 15:00 "/>
    <x v="10"/>
    <x v="0"/>
    <x v="0"/>
    <s v="Spain"/>
    <n v="1"/>
    <n v="0"/>
    <n v="1"/>
    <s v="England"/>
    <s v=" "/>
    <n v="0"/>
    <n v="0"/>
    <n v="0"/>
    <n v="1"/>
    <x v="14"/>
    <s v="Home Team"/>
    <n v="74462"/>
    <n v="0"/>
    <n v="0"/>
    <s v="GALEATI Giovanni (ITA)"/>
    <s v="LUTZ Jean (SUI)"/>
    <s v="DATTILO Generoso (ITA)"/>
    <s v="ESP"/>
    <s v="ENG"/>
  </r>
  <r>
    <x v="80"/>
    <n v="255953"/>
    <x v="12"/>
    <d v="2014-07-04T00:00:00"/>
    <s v=" 13:00 "/>
    <x v="5"/>
    <x v="15"/>
    <x v="0"/>
    <s v="France"/>
    <n v="0"/>
    <n v="1"/>
    <n v="-1"/>
    <s v="Germany"/>
    <s v=" "/>
    <n v="0"/>
    <n v="0"/>
    <n v="0"/>
    <n v="1"/>
    <x v="17"/>
    <s v="Away Team"/>
    <n v="74240"/>
    <n v="0"/>
    <n v="1"/>
    <s v="PITANA Nestor (ARG)"/>
    <s v="MAIDANA Hernan (ARG)"/>
    <s v="BELATTI Juan Pablo (ARG)"/>
    <s v="FRA"/>
    <s v="GER"/>
  </r>
  <r>
    <x v="81"/>
    <n v="3461"/>
    <x v="5"/>
    <d v="1994-07-13T00:00:00"/>
    <s v=" 16:00 "/>
    <x v="6"/>
    <x v="13"/>
    <x v="14"/>
    <s v="Bulgaria"/>
    <n v="1"/>
    <n v="2"/>
    <n v="-1"/>
    <s v="Italy"/>
    <s v=" "/>
    <n v="0"/>
    <n v="0"/>
    <n v="0"/>
    <n v="3"/>
    <x v="7"/>
    <s v="Away Team"/>
    <n v="74110"/>
    <n v="1"/>
    <n v="2"/>
    <s v="QUINIOU Joel (FRA)"/>
    <s v="CHRISTENSEN Carl-Johan Meyer (DEN)"/>
    <s v="PEARSON Roy (ENG)"/>
    <s v="BUL"/>
    <s v="ITA"/>
  </r>
  <r>
    <x v="82"/>
    <n v="255931"/>
    <x v="12"/>
    <d v="2014-06-18T00:00:00"/>
    <s v=" 16:00 "/>
    <x v="2"/>
    <x v="15"/>
    <x v="0"/>
    <s v="Spain"/>
    <n v="0"/>
    <n v="2"/>
    <n v="-2"/>
    <s v="Chile"/>
    <s v=" "/>
    <n v="0"/>
    <n v="0"/>
    <n v="0"/>
    <n v="2"/>
    <x v="25"/>
    <s v="Away Team"/>
    <n v="74101"/>
    <n v="0"/>
    <n v="2"/>
    <s v="GEIGER Mark (USA)"/>
    <s v="HURD Sean (USA)"/>
    <s v="FLETCHER Joe (CAN)"/>
    <s v="ESP"/>
    <s v="CHI"/>
  </r>
  <r>
    <x v="83"/>
    <n v="255931"/>
    <x v="12"/>
    <d v="2014-06-22T00:00:00"/>
    <s v=" 13:00 "/>
    <x v="16"/>
    <x v="15"/>
    <x v="0"/>
    <s v="Belgium"/>
    <n v="1"/>
    <n v="0"/>
    <n v="1"/>
    <s v="Russia"/>
    <s v=" "/>
    <n v="0"/>
    <n v="0"/>
    <n v="0"/>
    <n v="1"/>
    <x v="9"/>
    <s v="Home Team"/>
    <n v="73819"/>
    <n v="0"/>
    <n v="0"/>
    <s v="BRYCH Felix (GER)"/>
    <s v="BORSCH Mark (GER)"/>
    <s v="LUPP Stefan (GER)"/>
    <s v="BEL"/>
    <s v="RUS"/>
  </r>
  <r>
    <x v="84"/>
    <n v="255951"/>
    <x v="12"/>
    <d v="2014-06-28T00:00:00"/>
    <s v=" 17:00 "/>
    <x v="4"/>
    <x v="15"/>
    <x v="0"/>
    <s v="Colombia"/>
    <n v="2"/>
    <n v="0"/>
    <n v="2"/>
    <s v="Uruguay"/>
    <s v=" "/>
    <n v="0"/>
    <n v="0"/>
    <n v="0"/>
    <n v="2"/>
    <x v="16"/>
    <s v="Home Team"/>
    <n v="73804"/>
    <n v="1"/>
    <n v="0"/>
    <s v="Bjï¿½rn KUIPERS (NED)"/>
    <s v="Sander VAN ROEKEL (NED)"/>
    <s v="Erwin ZEINSTRA (NED)"/>
    <s v="COL"/>
    <s v="URU"/>
  </r>
  <r>
    <x v="85"/>
    <n v="322"/>
    <x v="11"/>
    <d v="1990-06-08T00:00:00"/>
    <s v=" 18:00 "/>
    <x v="2"/>
    <x v="14"/>
    <x v="15"/>
    <s v="Argentina"/>
    <n v="0"/>
    <n v="1"/>
    <n v="-1"/>
    <s v="Cameroon"/>
    <s v=" "/>
    <n v="0"/>
    <n v="0"/>
    <n v="0"/>
    <n v="1"/>
    <x v="26"/>
    <s v="Away Team"/>
    <n v="73780"/>
    <n v="0"/>
    <n v="0"/>
    <s v="VAUTROT Michel (FRA)"/>
    <s v="MAURO Vincent (USA)"/>
    <s v="LISTKIEWICZ Michal (POL)"/>
    <s v="ARG"/>
    <s v="CMR"/>
  </r>
  <r>
    <x v="86"/>
    <n v="255931"/>
    <x v="12"/>
    <d v="2014-06-25T00:00:00"/>
    <s v=" 17:00 "/>
    <x v="12"/>
    <x v="15"/>
    <x v="0"/>
    <s v="Ecuador"/>
    <n v="0"/>
    <n v="0"/>
    <n v="0"/>
    <s v="France"/>
    <s v=" "/>
    <n v="0"/>
    <n v="0"/>
    <n v="0"/>
    <n v="0"/>
    <x v="18"/>
    <s v="Away Team"/>
    <n v="73749"/>
    <n v="0"/>
    <n v="0"/>
    <s v="Noumandiez DOUE (CIV)"/>
    <s v="YEO Songuifolo (CIV)"/>
    <s v="BIRUMUSHAHU Jean Claude (BDI)"/>
    <s v="ECU"/>
    <s v="FRA"/>
  </r>
  <r>
    <x v="87"/>
    <n v="3462"/>
    <x v="11"/>
    <d v="1990-07-08T00:00:00"/>
    <s v=" 20:00 "/>
    <x v="3"/>
    <x v="16"/>
    <x v="16"/>
    <s v="Germany FR"/>
    <n v="1"/>
    <n v="0"/>
    <n v="1"/>
    <s v="Argentina"/>
    <s v=" "/>
    <n v="0"/>
    <n v="0"/>
    <n v="0"/>
    <n v="1"/>
    <x v="6"/>
    <s v="Home Team"/>
    <n v="73603"/>
    <n v="0"/>
    <n v="0"/>
    <s v="CODESAL MENDEZ Edgardo (MEX)"/>
    <s v="PEREZ HOYOS Armando (COL)"/>
    <s v="LISTKIEWICZ Michal (POL)"/>
    <s v="FRG"/>
    <s v="ARG"/>
  </r>
  <r>
    <x v="88"/>
    <n v="337"/>
    <x v="5"/>
    <d v="1994-06-18T00:00:00"/>
    <s v=" 11:30 "/>
    <x v="8"/>
    <x v="11"/>
    <x v="12"/>
    <s v="USA"/>
    <n v="1"/>
    <n v="1"/>
    <n v="0"/>
    <s v="Switzerland"/>
    <s v=" "/>
    <n v="0"/>
    <n v="0"/>
    <n v="0"/>
    <n v="2"/>
    <x v="27"/>
    <s v="Away Team"/>
    <n v="73425"/>
    <n v="1"/>
    <n v="1"/>
    <s v="LAMOLINA Francisco Oscar (ARG)"/>
    <s v="TAIBI Ernesto (ARG)"/>
    <s v="ZARATE Venancio (PAR)"/>
    <s v="USA"/>
    <s v="SUI"/>
  </r>
  <r>
    <x v="89"/>
    <n v="322"/>
    <x v="11"/>
    <d v="1990-06-14T00:00:00"/>
    <s v=" 21:00 "/>
    <x v="8"/>
    <x v="16"/>
    <x v="16"/>
    <s v="Italy"/>
    <n v="1"/>
    <n v="0"/>
    <n v="1"/>
    <s v="USA"/>
    <s v=" "/>
    <n v="0"/>
    <n v="0"/>
    <n v="0"/>
    <n v="1"/>
    <x v="7"/>
    <s v="Home Team"/>
    <n v="73423"/>
    <n v="1"/>
    <n v="0"/>
    <s v="CODESAL MENDEZ Edgardo (MEX)"/>
    <s v="CARDELLINO DE SAN VICENTE Juan (URU)"/>
    <s v="ULLOA MORERA Berny (CRC)"/>
    <s v="ITA"/>
    <s v="USA"/>
  </r>
  <r>
    <x v="90"/>
    <n v="751"/>
    <x v="11"/>
    <d v="1990-07-01T00:00:00"/>
    <s v=" 17:00 "/>
    <x v="5"/>
    <x v="14"/>
    <x v="15"/>
    <s v="Germany FR"/>
    <n v="1"/>
    <n v="0"/>
    <n v="1"/>
    <s v="Czechoslovakia"/>
    <s v=" "/>
    <n v="0"/>
    <n v="0"/>
    <n v="0"/>
    <n v="1"/>
    <x v="6"/>
    <s v="Home Team"/>
    <n v="73347"/>
    <n v="1"/>
    <n v="0"/>
    <s v="KOHL Helmut (AUT)"/>
    <s v="MIKKELSEN Peter (DEN)"/>
    <s v="LISTKIEWICZ Michal (POL)"/>
    <s v="FRG"/>
    <s v="TCH"/>
  </r>
  <r>
    <x v="91"/>
    <n v="322"/>
    <x v="11"/>
    <d v="1990-06-09T00:00:00"/>
    <s v=" 21:00 "/>
    <x v="8"/>
    <x v="16"/>
    <x v="16"/>
    <s v="Italy"/>
    <n v="1"/>
    <n v="0"/>
    <n v="1"/>
    <s v="Austria"/>
    <s v=" "/>
    <n v="0"/>
    <n v="0"/>
    <n v="0"/>
    <n v="1"/>
    <x v="7"/>
    <s v="Home Team"/>
    <n v="73303"/>
    <n v="0"/>
    <n v="0"/>
    <s v="RAMIZ WRIGHT Jose (BRA)"/>
    <s v="PEREZ HOYOS Armando (COL)"/>
    <s v="SILVA VALENTE Carlos Alberto (POR)"/>
    <s v="ITA"/>
    <s v="AUT"/>
  </r>
  <r>
    <x v="92"/>
    <n v="322"/>
    <x v="11"/>
    <d v="1990-06-19T00:00:00"/>
    <s v=" 21:00 "/>
    <x v="8"/>
    <x v="16"/>
    <x v="16"/>
    <s v="Italy"/>
    <n v="2"/>
    <n v="0"/>
    <n v="2"/>
    <s v="Czechoslovakia"/>
    <s v=" "/>
    <n v="0"/>
    <n v="0"/>
    <n v="0"/>
    <n v="2"/>
    <x v="7"/>
    <s v="Home Team"/>
    <n v="73303"/>
    <n v="1"/>
    <n v="0"/>
    <s v="QUINIOU Joel (FRA)"/>
    <s v="VAN LANGENHOVE Marcel (BEL)"/>
    <s v="SMITH George (SCO)"/>
    <s v="ITA"/>
    <s v="TCH"/>
  </r>
  <r>
    <x v="93"/>
    <n v="323"/>
    <x v="11"/>
    <d v="1990-06-25T00:00:00"/>
    <s v=" 21:00 "/>
    <x v="4"/>
    <x v="16"/>
    <x v="16"/>
    <s v="Italy"/>
    <n v="2"/>
    <n v="0"/>
    <n v="2"/>
    <s v="Uruguay"/>
    <s v=" "/>
    <n v="0"/>
    <n v="0"/>
    <n v="0"/>
    <n v="2"/>
    <x v="7"/>
    <s v="Home Team"/>
    <n v="73303"/>
    <n v="0"/>
    <n v="0"/>
    <s v="COURTNEY George (ENG)"/>
    <s v="ROETHLISBERGER Kurt (SUI)"/>
    <s v="PETROVIC Zoran (SRB)"/>
    <s v="ITA"/>
    <s v="URU"/>
  </r>
  <r>
    <x v="94"/>
    <n v="751"/>
    <x v="11"/>
    <d v="1990-06-30T00:00:00"/>
    <s v=" 21:00 "/>
    <x v="5"/>
    <x v="16"/>
    <x v="16"/>
    <s v="Italy"/>
    <n v="1"/>
    <n v="0"/>
    <n v="1"/>
    <s v="Republic of Ireland"/>
    <s v=" "/>
    <n v="0"/>
    <n v="0"/>
    <n v="0"/>
    <n v="1"/>
    <x v="7"/>
    <s v="Home Team"/>
    <n v="73303"/>
    <n v="1"/>
    <n v="0"/>
    <s v="SILVA VALENTE Carlos Alberto (POR)"/>
    <s v="PEREZ HOYOS Armando (COL)"/>
    <s v="ULLOA MORERA Berny (CRC)"/>
    <s v="ITA"/>
    <s v="IRL"/>
  </r>
  <r>
    <x v="95"/>
    <n v="202"/>
    <x v="9"/>
    <d v="1930-07-26T00:00:00"/>
    <s v=" 14:45 "/>
    <x v="6"/>
    <x v="10"/>
    <x v="10"/>
    <s v="Argentina"/>
    <n v="6"/>
    <n v="1"/>
    <n v="5"/>
    <s v="USA"/>
    <s v=" "/>
    <n v="0"/>
    <n v="0"/>
    <n v="0"/>
    <n v="7"/>
    <x v="3"/>
    <s v="Home Team"/>
    <n v="72886"/>
    <n v="1"/>
    <n v="0"/>
    <s v="LANGENUS Jean (BEL)"/>
    <s v="VALLEJO Gaspar (MEX)"/>
    <s v="WARNKEN Alberto (CHI)"/>
    <s v="ARG"/>
    <s v="USA"/>
  </r>
  <r>
    <x v="96"/>
    <n v="322"/>
    <x v="11"/>
    <d v="1990-06-19T00:00:00"/>
    <s v=" 17:00 "/>
    <x v="13"/>
    <x v="14"/>
    <x v="15"/>
    <s v="Germany FR"/>
    <n v="1"/>
    <n v="1"/>
    <n v="0"/>
    <s v="Colombia"/>
    <s v=" "/>
    <n v="0"/>
    <n v="0"/>
    <n v="0"/>
    <n v="2"/>
    <x v="16"/>
    <s v="Away Team"/>
    <n v="72510"/>
    <n v="0"/>
    <n v="0"/>
    <s v="SNODDY Alan (NIR)"/>
    <s v="MANDI Jassim (BHR)"/>
    <s v="LANESE Tullio (ITA)"/>
    <s v="FRG"/>
    <s v="COL"/>
  </r>
  <r>
    <x v="97"/>
    <n v="337"/>
    <x v="5"/>
    <d v="1994-06-28T00:00:00"/>
    <s v=" 12:30 "/>
    <x v="12"/>
    <x v="13"/>
    <x v="14"/>
    <s v="Republic of Ireland"/>
    <n v="0"/>
    <n v="0"/>
    <n v="0"/>
    <s v="Norway"/>
    <s v=" "/>
    <n v="0"/>
    <n v="0"/>
    <n v="0"/>
    <n v="0"/>
    <x v="28"/>
    <s v="Away Team"/>
    <n v="72404"/>
    <n v="0"/>
    <n v="0"/>
    <s v="TORRES CADENA Jose Joaquin (COL)"/>
    <s v="ALVES Paulo Jorge (BRA)"/>
    <s v="PARK Hae-Yong (KOR)"/>
    <s v="IRL"/>
    <s v="NOR"/>
  </r>
  <r>
    <x v="98"/>
    <n v="796"/>
    <x v="5"/>
    <d v="1994-07-10T00:00:00"/>
    <s v=" 12:00 "/>
    <x v="5"/>
    <x v="13"/>
    <x v="14"/>
    <s v="Bulgaria"/>
    <n v="2"/>
    <n v="1"/>
    <n v="1"/>
    <s v="Germany"/>
    <s v=" "/>
    <n v="0"/>
    <n v="0"/>
    <n v="0"/>
    <n v="3"/>
    <x v="29"/>
    <s v="Home Team"/>
    <n v="72000"/>
    <n v="0"/>
    <n v="0"/>
    <s v="TORRES CADENA Jose Joaquin (COL)"/>
    <s v="ZARATE Venancio (PAR)"/>
    <s v="MARTON Sandor (HUN)"/>
    <s v="BUL"/>
    <s v="GER"/>
  </r>
  <r>
    <x v="99"/>
    <n v="97410100"/>
    <x v="13"/>
    <d v="2006-06-13T00:00:00"/>
    <s v=" 21:00 "/>
    <x v="15"/>
    <x v="8"/>
    <x v="17"/>
    <s v="Brazil"/>
    <n v="1"/>
    <n v="0"/>
    <n v="1"/>
    <s v="Croatia"/>
    <s v=" "/>
    <n v="0"/>
    <n v="0"/>
    <n v="0"/>
    <n v="1"/>
    <x v="1"/>
    <s v="Home Team"/>
    <n v="72000"/>
    <n v="1"/>
    <n v="0"/>
    <s v="ARCHUNDIA Benito (MEX)"/>
    <s v="RAMIREZ Jose (MEX)"/>
    <s v="VERGARA Hector (CAN)"/>
    <s v="BRA"/>
    <s v="CRO"/>
  </r>
  <r>
    <x v="100"/>
    <n v="97410100"/>
    <x v="13"/>
    <d v="2006-06-15T00:00:00"/>
    <s v=" 21:00 "/>
    <x v="2"/>
    <x v="8"/>
    <x v="17"/>
    <s v="Sweden"/>
    <n v="1"/>
    <n v="0"/>
    <n v="1"/>
    <s v="Paraguay"/>
    <s v=" "/>
    <n v="0"/>
    <n v="0"/>
    <n v="0"/>
    <n v="1"/>
    <x v="12"/>
    <s v="Home Team"/>
    <n v="72000"/>
    <n v="0"/>
    <n v="0"/>
    <s v="MICHEL Lubos (SVK)"/>
    <s v="Roman SLYSKO (SVK)"/>
    <s v="BALKO Martin (SVK)"/>
    <s v="SWE"/>
    <s v="PAR"/>
  </r>
  <r>
    <x v="101"/>
    <n v="97410100"/>
    <x v="13"/>
    <d v="2006-06-20T00:00:00"/>
    <s v=" 16:00 "/>
    <x v="8"/>
    <x v="8"/>
    <x v="17"/>
    <s v="Ecuador"/>
    <n v="0"/>
    <n v="3"/>
    <n v="-3"/>
    <s v="Germany"/>
    <s v=" "/>
    <n v="0"/>
    <n v="0"/>
    <n v="0"/>
    <n v="3"/>
    <x v="17"/>
    <s v="Away Team"/>
    <n v="72000"/>
    <n v="0"/>
    <n v="2"/>
    <s v="IVANOV Valentin (RUS)"/>
    <s v="GOLUBEV Nikolai (RUS)"/>
    <s v="VOLNIN Evgueni (RUS)"/>
    <s v="ECU"/>
    <s v="GER"/>
  </r>
  <r>
    <x v="102"/>
    <n v="97410100"/>
    <x v="13"/>
    <d v="2006-06-23T00:00:00"/>
    <s v=" 16:00 "/>
    <x v="16"/>
    <x v="8"/>
    <x v="17"/>
    <s v="Ukraine"/>
    <n v="1"/>
    <n v="0"/>
    <n v="1"/>
    <s v="Tunisia"/>
    <s v=" "/>
    <n v="0"/>
    <n v="0"/>
    <n v="0"/>
    <n v="1"/>
    <x v="30"/>
    <s v="Home Team"/>
    <n v="72000"/>
    <n v="0"/>
    <n v="0"/>
    <s v="AMARILLA Carlos (PAR)"/>
    <s v="ANDINO Amelio (PAR)"/>
    <s v="BERNAL Manuel (PAR)"/>
    <s v="UKR"/>
    <s v="TUN"/>
  </r>
  <r>
    <x v="103"/>
    <n v="97410300"/>
    <x v="13"/>
    <d v="2006-06-30T00:00:00"/>
    <s v=" 17:00 "/>
    <x v="5"/>
    <x v="8"/>
    <x v="17"/>
    <s v="Germany"/>
    <n v="1"/>
    <n v="1"/>
    <n v="0"/>
    <s v="Argentina"/>
    <s v="Germany win on penalties "/>
    <n v="4"/>
    <n v="2"/>
    <n v="2"/>
    <n v="2"/>
    <x v="17"/>
    <s v="Home Team"/>
    <n v="72000"/>
    <n v="0"/>
    <n v="0"/>
    <s v="MICHEL Lubos (SVK)"/>
    <s v="Roman SLYSKO (SVK)"/>
    <s v="BALKO Martin (SVK)"/>
    <s v="GER"/>
    <s v="ARG"/>
  </r>
  <r>
    <x v="104"/>
    <n v="278"/>
    <x v="14"/>
    <d v="1978-06-10T00:00:00"/>
    <s v=" 19:15 "/>
    <x v="1"/>
    <x v="17"/>
    <x v="18"/>
    <s v="Italy"/>
    <n v="1"/>
    <n v="0"/>
    <n v="1"/>
    <s v="Argentina"/>
    <s v=" "/>
    <n v="0"/>
    <n v="0"/>
    <n v="0"/>
    <n v="1"/>
    <x v="7"/>
    <s v="Home Team"/>
    <n v="71712"/>
    <n v="0"/>
    <n v="0"/>
    <s v="KLEIN Abraham (ISR)"/>
    <s v="GONZALEZ ARCHUNDIA Alfonso (MEX)"/>
    <s v="RION Francis (BEL)"/>
    <s v="ITA"/>
    <s v="ARG"/>
  </r>
  <r>
    <x v="105"/>
    <n v="278"/>
    <x v="14"/>
    <d v="1978-06-06T00:00:00"/>
    <s v=" 19:15 "/>
    <x v="1"/>
    <x v="17"/>
    <x v="18"/>
    <s v="Argentina"/>
    <n v="2"/>
    <n v="1"/>
    <n v="1"/>
    <s v="France"/>
    <s v=" "/>
    <n v="0"/>
    <n v="0"/>
    <n v="0"/>
    <n v="3"/>
    <x v="3"/>
    <s v="Home Team"/>
    <n v="71666"/>
    <n v="1"/>
    <n v="0"/>
    <s v="DUBACH Jean (SUI)"/>
    <s v="OROZCO GUERRERO Cesar (PER)"/>
    <s v="WINSEMANN Werner (CAN)"/>
    <s v="ARG"/>
    <s v="FRA"/>
  </r>
  <r>
    <x v="106"/>
    <n v="278"/>
    <x v="14"/>
    <d v="1978-06-02T00:00:00"/>
    <s v=" 19:15 "/>
    <x v="1"/>
    <x v="17"/>
    <x v="18"/>
    <s v="Argentina"/>
    <n v="2"/>
    <n v="1"/>
    <n v="1"/>
    <s v="Hungary"/>
    <s v=" "/>
    <n v="0"/>
    <n v="0"/>
    <n v="0"/>
    <n v="3"/>
    <x v="3"/>
    <s v="Home Team"/>
    <n v="71615"/>
    <n v="1"/>
    <n v="1"/>
    <s v="GARRIDO Antonio (POR)"/>
    <s v="NDIAYE Youssou (SEN)"/>
    <s v="PARTRIDGE Pat (ENG)"/>
    <s v="ARG"/>
    <s v="HUN"/>
  </r>
  <r>
    <x v="107"/>
    <n v="337"/>
    <x v="5"/>
    <d v="1994-06-24T00:00:00"/>
    <s v=" 19:30 "/>
    <x v="2"/>
    <x v="11"/>
    <x v="12"/>
    <s v="Sweden"/>
    <n v="3"/>
    <n v="1"/>
    <n v="2"/>
    <s v="Russia"/>
    <s v=" "/>
    <n v="0"/>
    <n v="0"/>
    <n v="0"/>
    <n v="4"/>
    <x v="12"/>
    <s v="Home Team"/>
    <n v="71528"/>
    <n v="1"/>
    <n v="1"/>
    <s v="QUINIOU Joel (FRA)"/>
    <s v="FANAEI Mohammad (IRN)"/>
    <s v="HASSAN Abdel-Magid (EGY)"/>
    <s v="SWE"/>
    <s v="RUS"/>
  </r>
  <r>
    <x v="108"/>
    <n v="639"/>
    <x v="14"/>
    <d v="1978-06-25T00:00:00"/>
    <s v=" 15:00 "/>
    <x v="3"/>
    <x v="17"/>
    <x v="18"/>
    <s v="Argentina"/>
    <n v="3"/>
    <n v="1"/>
    <n v="2"/>
    <s v="Netherlands"/>
    <s v="Argentina win after extra time "/>
    <n v="0"/>
    <n v="0"/>
    <n v="0"/>
    <n v="4"/>
    <x v="3"/>
    <s v="Home Team"/>
    <n v="71483"/>
    <n v="0"/>
    <n v="0"/>
    <s v="GONELLA Sergio (ITA)"/>
    <s v="BARRETO RUIZ Ramon (URU)"/>
    <s v="LINEMAYR Erich (AUT)"/>
    <s v="ARG"/>
    <s v="NED"/>
  </r>
  <r>
    <x v="109"/>
    <n v="322"/>
    <x v="11"/>
    <d v="1990-06-15T00:00:00"/>
    <s v=" 21:00 "/>
    <x v="13"/>
    <x v="14"/>
    <x v="15"/>
    <s v="Germany FR"/>
    <n v="5"/>
    <n v="1"/>
    <n v="4"/>
    <s v="United Arab Emirates"/>
    <s v=" "/>
    <n v="0"/>
    <n v="0"/>
    <n v="0"/>
    <n v="6"/>
    <x v="6"/>
    <s v="Home Team"/>
    <n v="71169"/>
    <n v="2"/>
    <n v="0"/>
    <s v="SPIRIN Alexey (RUS)"/>
    <s v="TAKADA Shizuo (JPN)"/>
    <s v="PAIRETTO Pierluigi (ITA)"/>
    <s v="FRG"/>
    <s v="UAE"/>
  </r>
  <r>
    <x v="110"/>
    <n v="338"/>
    <x v="5"/>
    <d v="1994-07-05T00:00:00"/>
    <s v=" 16:30 "/>
    <x v="4"/>
    <x v="13"/>
    <x v="14"/>
    <s v="Mexico"/>
    <n v="1"/>
    <n v="1"/>
    <n v="0"/>
    <s v="Bulgaria"/>
    <s v="Bulgaria win on penalties "/>
    <n v="1"/>
    <n v="3"/>
    <n v="-2"/>
    <n v="2"/>
    <x v="29"/>
    <s v="Away Team"/>
    <n v="71030"/>
    <n v="0"/>
    <n v="0"/>
    <s v="AL SHARIF Jamal (SYR)"/>
    <s v="FANAEI Mohammad (IRN)"/>
    <s v="AL GHATTAN Yousif Abdulla (BAH)"/>
    <s v="MEX"/>
    <s v="BUL"/>
  </r>
  <r>
    <x v="111"/>
    <n v="262"/>
    <x v="7"/>
    <d v="1974-06-19T00:00:00"/>
    <s v=" 19:30 "/>
    <x v="17"/>
    <x v="18"/>
    <x v="19"/>
    <s v="Argentina"/>
    <n v="1"/>
    <n v="1"/>
    <n v="0"/>
    <s v="Italy"/>
    <s v=" "/>
    <n v="0"/>
    <n v="0"/>
    <n v="0"/>
    <n v="2"/>
    <x v="7"/>
    <s v="Away Team"/>
    <n v="70100"/>
    <n v="1"/>
    <n v="1"/>
    <s v="KAZAKOV Pavel (URS)"/>
    <s v="GLOECKNER Rudolf (GDR)"/>
    <s v="RAINEA Nicolae (ROU)"/>
    <s v="ARG"/>
    <s v="ITA"/>
  </r>
  <r>
    <x v="112"/>
    <n v="262"/>
    <x v="7"/>
    <d v="1974-06-23T00:00:00"/>
    <s v=" 16:00 "/>
    <x v="17"/>
    <x v="18"/>
    <x v="19"/>
    <s v="Poland"/>
    <n v="2"/>
    <n v="1"/>
    <n v="1"/>
    <s v="Italy"/>
    <s v=" "/>
    <n v="0"/>
    <n v="0"/>
    <n v="0"/>
    <n v="3"/>
    <x v="19"/>
    <s v="Home Team"/>
    <n v="70100"/>
    <n v="2"/>
    <n v="0"/>
    <s v="WEYLAND Hans Joachim (FRG)"/>
    <s v="WINSEMANN Werner (CAN)"/>
    <s v="SCHULENBURG Gerhard (GER)"/>
    <s v="POL"/>
    <s v="ITA"/>
  </r>
  <r>
    <x v="113"/>
    <n v="201"/>
    <x v="9"/>
    <d v="1930-07-21T00:00:00"/>
    <s v=" 14:50 "/>
    <x v="9"/>
    <x v="10"/>
    <x v="10"/>
    <s v="Uruguay"/>
    <n v="4"/>
    <n v="0"/>
    <n v="4"/>
    <s v="Romania"/>
    <s v=" "/>
    <n v="0"/>
    <n v="0"/>
    <n v="0"/>
    <n v="4"/>
    <x v="0"/>
    <s v="Home Team"/>
    <n v="70022"/>
    <n v="4"/>
    <n v="0"/>
    <s v="REGO Gilberto (BRA)"/>
    <s v="WARNKEN Alberto (CHI)"/>
    <s v="SAUCEDO Ulises (BOL)"/>
    <s v="URU"/>
    <s v="ROU"/>
  </r>
  <r>
    <x v="114"/>
    <n v="295"/>
    <x v="4"/>
    <d v="1982-07-08T00:00:00"/>
    <s v=" 21:00 "/>
    <x v="6"/>
    <x v="19"/>
    <x v="20"/>
    <s v="Germany FR"/>
    <n v="3"/>
    <n v="3"/>
    <n v="0"/>
    <s v="France"/>
    <s v=" win on penalties "/>
    <n v="5"/>
    <n v="4"/>
    <n v="1"/>
    <n v="6"/>
    <x v="6"/>
    <s v="Home Team"/>
    <n v="70000"/>
    <n v="0"/>
    <n v="0"/>
    <s v="CORVER Charles (NED)"/>
    <s v="GALLER Bruno (SUI)"/>
    <s v="VALENTINE Robert (SCO)"/>
    <s v="FRG"/>
    <s v="FRA"/>
  </r>
  <r>
    <x v="115"/>
    <n v="309"/>
    <x v="1"/>
    <d v="1986-06-17T00:00:00"/>
    <s v=" 12:00 "/>
    <x v="4"/>
    <x v="20"/>
    <x v="1"/>
    <s v="Italy"/>
    <n v="0"/>
    <n v="2"/>
    <n v="-2"/>
    <s v="France"/>
    <s v=" "/>
    <n v="0"/>
    <n v="0"/>
    <n v="0"/>
    <n v="2"/>
    <x v="18"/>
    <s v="Away Team"/>
    <n v="70000"/>
    <n v="0"/>
    <n v="1"/>
    <s v="ESPOSITO Carlos (ARG)"/>
    <s v="MARTINEZ BAZAN Jose Luis (URU)"/>
    <s v="DIAZ PALACIO Jesus (COL)"/>
    <s v="ITA"/>
    <s v="FRA"/>
  </r>
  <r>
    <x v="116"/>
    <n v="280"/>
    <x v="14"/>
    <d v="1978-06-24T00:00:00"/>
    <s v=" 15:00 "/>
    <x v="7"/>
    <x v="17"/>
    <x v="18"/>
    <s v="Brazil"/>
    <n v="2"/>
    <n v="1"/>
    <n v="1"/>
    <s v="Italy"/>
    <s v=" "/>
    <n v="0"/>
    <n v="0"/>
    <n v="0"/>
    <n v="3"/>
    <x v="1"/>
    <s v="Home Team"/>
    <n v="69659"/>
    <n v="0"/>
    <n v="1"/>
    <s v="KLEIN Abraham (ISR)"/>
    <s v="GONZALEZ ARCHUNDIA Alfonso (MEX)"/>
    <s v="PALOTAI Karoly (HUN)"/>
    <s v="BRA"/>
    <s v="ITA"/>
  </r>
  <r>
    <x v="117"/>
    <n v="238"/>
    <x v="3"/>
    <d v="1966-07-13T00:00:00"/>
    <s v=" 19:30 "/>
    <x v="1"/>
    <x v="2"/>
    <x v="2"/>
    <s v="France"/>
    <n v="1"/>
    <n v="1"/>
    <n v="0"/>
    <s v="Mexico"/>
    <s v=" "/>
    <n v="0"/>
    <n v="0"/>
    <n v="0"/>
    <n v="2"/>
    <x v="4"/>
    <s v="Away Team"/>
    <n v="69237"/>
    <n v="0"/>
    <n v="0"/>
    <s v="ASHKENAZI Menachem (ISR)"/>
    <s v="FERNANDES CAMPOS Joaquim (POR)"/>
    <s v="GALBA Karol (TCH)"/>
    <s v="FRA"/>
    <s v="MEX"/>
  </r>
  <r>
    <x v="118"/>
    <n v="255931"/>
    <x v="12"/>
    <d v="2014-06-23T00:00:00"/>
    <s v=" 17:00 "/>
    <x v="8"/>
    <x v="21"/>
    <x v="21"/>
    <s v="Cameroon"/>
    <n v="1"/>
    <n v="4"/>
    <n v="-3"/>
    <s v="Brazil"/>
    <s v=" "/>
    <n v="0"/>
    <n v="0"/>
    <n v="0"/>
    <n v="5"/>
    <x v="1"/>
    <s v="Away Team"/>
    <n v="69112"/>
    <n v="1"/>
    <n v="2"/>
    <s v="ERIKSSON Jonas (SWE)"/>
    <s v="KLASENIUS Mathias (SWE)"/>
    <s v="WARNMARK Daniel (SWE)"/>
    <s v="CMR"/>
    <s v="BRA"/>
  </r>
  <r>
    <x v="119"/>
    <n v="43950600"/>
    <x v="15"/>
    <d v="2002-06-30T00:00:00"/>
    <s v=" 20:00 "/>
    <x v="3"/>
    <x v="22"/>
    <x v="22"/>
    <s v="Germany"/>
    <n v="0"/>
    <n v="2"/>
    <n v="-2"/>
    <s v="Brazil"/>
    <s v=" "/>
    <n v="0"/>
    <n v="0"/>
    <n v="0"/>
    <n v="2"/>
    <x v="1"/>
    <s v="Away Team"/>
    <n v="69029"/>
    <n v="0"/>
    <n v="0"/>
    <s v="COLLINA Pierluigi (ITA)"/>
    <s v="LINDBERG Leif (SWE)"/>
    <s v="SHARP Philip (ENG)"/>
    <s v="GER"/>
    <s v="BRA"/>
  </r>
  <r>
    <x v="120"/>
    <n v="97410600"/>
    <x v="13"/>
    <d v="2006-07-09T00:00:00"/>
    <s v=" 20:00 "/>
    <x v="3"/>
    <x v="8"/>
    <x v="17"/>
    <s v="Italy"/>
    <n v="1"/>
    <n v="1"/>
    <n v="0"/>
    <s v="France"/>
    <s v="Italy win on penalties "/>
    <n v="5"/>
    <n v="3"/>
    <n v="2"/>
    <n v="2"/>
    <x v="7"/>
    <s v="Home Team"/>
    <n v="69000"/>
    <n v="0"/>
    <n v="0"/>
    <s v="ELIZONDO Horacio (ARG)"/>
    <s v="GARCIA Dario (ARG)"/>
    <s v="OTERO Rodolfo (ARG)"/>
    <s v="ITA"/>
    <s v="FRA"/>
  </r>
  <r>
    <x v="121"/>
    <n v="255931"/>
    <x v="12"/>
    <d v="2014-06-19T00:00:00"/>
    <s v=" 13:00 "/>
    <x v="14"/>
    <x v="21"/>
    <x v="21"/>
    <s v="Colombia"/>
    <n v="2"/>
    <n v="1"/>
    <n v="1"/>
    <s v="Cï¿½te d'Ivoire"/>
    <s v=" "/>
    <n v="0"/>
    <n v="0"/>
    <n v="0"/>
    <n v="3"/>
    <x v="16"/>
    <s v="Home Team"/>
    <n v="68748"/>
    <n v="0"/>
    <n v="0"/>
    <s v="WEBB Howard (ENG)"/>
    <s v="MULLARKEY Michael (ENG)"/>
    <s v="Darren CANN (ENG)"/>
    <s v="COL"/>
    <s v="CIV"/>
  </r>
  <r>
    <x v="122"/>
    <n v="3480"/>
    <x v="10"/>
    <d v="1962-06-17T00:00:00"/>
    <s v=" 14:30 "/>
    <x v="3"/>
    <x v="12"/>
    <x v="13"/>
    <s v="Brazil"/>
    <n v="3"/>
    <n v="1"/>
    <n v="2"/>
    <s v="Czechoslovakia"/>
    <s v=" "/>
    <n v="0"/>
    <n v="0"/>
    <n v="0"/>
    <n v="4"/>
    <x v="1"/>
    <s v="Home Team"/>
    <n v="68679"/>
    <n v="1"/>
    <n v="1"/>
    <s v="LATYCHEV Nikolaj (URS)"/>
    <s v="HORN Leo (NED)"/>
    <s v="DAVIDSON Bob (SCO)"/>
    <s v="BRA"/>
    <s v="TCH"/>
  </r>
  <r>
    <x v="123"/>
    <n v="255953"/>
    <x v="12"/>
    <d v="2014-07-05T00:00:00"/>
    <s v=" 13:00 "/>
    <x v="5"/>
    <x v="21"/>
    <x v="21"/>
    <s v="Argentina"/>
    <n v="1"/>
    <n v="0"/>
    <n v="1"/>
    <s v="Belgium"/>
    <s v=" "/>
    <n v="0"/>
    <n v="0"/>
    <n v="0"/>
    <n v="1"/>
    <x v="3"/>
    <s v="Home Team"/>
    <n v="68551"/>
    <n v="1"/>
    <n v="0"/>
    <s v="Nicola RIZZOLI (ITA)"/>
    <s v="Renato FAVERANI (ITA)"/>
    <s v="Andrea STEFANI (ITA)"/>
    <s v="ARG"/>
    <s v="BEL"/>
  </r>
  <r>
    <x v="124"/>
    <n v="255931"/>
    <x v="12"/>
    <d v="2014-06-15T00:00:00"/>
    <s v=" 13:00 "/>
    <x v="12"/>
    <x v="21"/>
    <x v="21"/>
    <s v="Switzerland"/>
    <n v="2"/>
    <n v="1"/>
    <n v="1"/>
    <s v="Ecuador"/>
    <s v=" "/>
    <n v="0"/>
    <n v="0"/>
    <n v="0"/>
    <n v="3"/>
    <x v="27"/>
    <s v="Home Team"/>
    <n v="68351"/>
    <n v="0"/>
    <n v="1"/>
    <s v="Ravshan IRMATOV (UZB)"/>
    <s v="RASULOV Abduxamidullo (UZB)"/>
    <s v="KOCHKAROV Bakhadyr (KGZ)"/>
    <s v="SUI"/>
    <s v="ECU"/>
  </r>
  <r>
    <x v="125"/>
    <n v="263"/>
    <x v="7"/>
    <d v="1974-06-30T00:00:00"/>
    <s v=" 16:00 "/>
    <x v="8"/>
    <x v="23"/>
    <x v="23"/>
    <s v="German DR"/>
    <n v="0"/>
    <n v="2"/>
    <n v="-2"/>
    <s v="Netherlands"/>
    <s v=" "/>
    <n v="0"/>
    <n v="0"/>
    <n v="0"/>
    <n v="2"/>
    <x v="15"/>
    <s v="Away Team"/>
    <n v="68348"/>
    <n v="0"/>
    <n v="1"/>
    <s v="SCHEURER Ruedi (SUI)"/>
    <s v="LINEMAYR Erich (AUT)"/>
    <s v="DELGADO Omar (COL)"/>
    <s v="GDR"/>
    <s v="NED"/>
  </r>
  <r>
    <x v="126"/>
    <n v="405"/>
    <x v="9"/>
    <d v="1930-07-30T00:00:00"/>
    <s v=" 14:15 "/>
    <x v="3"/>
    <x v="10"/>
    <x v="10"/>
    <s v="Uruguay"/>
    <n v="4"/>
    <n v="2"/>
    <n v="2"/>
    <s v="Argentina"/>
    <s v=" "/>
    <n v="0"/>
    <n v="0"/>
    <n v="0"/>
    <n v="6"/>
    <x v="0"/>
    <s v="Home Team"/>
    <n v="68346"/>
    <n v="1"/>
    <n v="2"/>
    <s v="LANGENUS Jean (BEL)"/>
    <s v="SAUCEDO Ulises (BOL)"/>
    <s v="CRISTOPHE Henry (BEL)"/>
    <s v="URU"/>
    <s v="ARG"/>
  </r>
  <r>
    <x v="127"/>
    <n v="255957"/>
    <x v="12"/>
    <d v="2014-07-12T00:00:00"/>
    <s v=" 17:00 "/>
    <x v="18"/>
    <x v="21"/>
    <x v="21"/>
    <s v="Brazil"/>
    <n v="0"/>
    <n v="3"/>
    <n v="-3"/>
    <s v="Netherlands"/>
    <s v=" "/>
    <n v="0"/>
    <n v="0"/>
    <n v="0"/>
    <n v="3"/>
    <x v="15"/>
    <s v="Away Team"/>
    <n v="68034"/>
    <n v="0"/>
    <n v="2"/>
    <s v="HAIMOUDI Djamel (ALG)"/>
    <s v="ACHIK Redouane (MAR)"/>
    <s v="ETCHIALI Abdelhak (ALG)"/>
    <s v="BRA"/>
    <s v="NED"/>
  </r>
  <r>
    <x v="128"/>
    <n v="293"/>
    <x v="4"/>
    <d v="1982-06-14T00:00:00"/>
    <s v=" 21:00 "/>
    <x v="0"/>
    <x v="19"/>
    <x v="20"/>
    <s v="Brazil"/>
    <n v="2"/>
    <n v="1"/>
    <n v="1"/>
    <s v="Soviet Union"/>
    <s v=" "/>
    <n v="0"/>
    <n v="0"/>
    <n v="0"/>
    <n v="3"/>
    <x v="1"/>
    <s v="Home Team"/>
    <n v="68000"/>
    <n v="0"/>
    <n v="1"/>
    <s v="LAMO CASTILLO Augusto (ESP)"/>
    <s v="SANCHEZ ARMINIO Victoriano (ESP)"/>
    <s v="GARCIA CARRION Jose L. (ESP)"/>
    <s v="BRA"/>
    <s v="URS"/>
  </r>
  <r>
    <x v="129"/>
    <n v="255951"/>
    <x v="12"/>
    <d v="2014-06-30T00:00:00"/>
    <s v=" 13:00 "/>
    <x v="4"/>
    <x v="21"/>
    <x v="21"/>
    <s v="France"/>
    <n v="2"/>
    <n v="0"/>
    <n v="2"/>
    <s v="Nigeria"/>
    <s v=" "/>
    <n v="0"/>
    <n v="0"/>
    <n v="0"/>
    <n v="2"/>
    <x v="18"/>
    <s v="Home Team"/>
    <n v="67882"/>
    <n v="0"/>
    <n v="0"/>
    <s v="GEIGER Mark (USA)"/>
    <s v="HURD Sean (USA)"/>
    <s v="FLETCHER Joe (CAN)"/>
    <s v="FRA"/>
    <s v="NGA"/>
  </r>
  <r>
    <x v="130"/>
    <n v="263"/>
    <x v="7"/>
    <d v="1974-06-30T00:00:00"/>
    <s v=" 19:30 "/>
    <x v="2"/>
    <x v="24"/>
    <x v="24"/>
    <s v="Germany FR"/>
    <n v="4"/>
    <n v="2"/>
    <n v="2"/>
    <s v="Sweden"/>
    <s v=" "/>
    <n v="0"/>
    <n v="0"/>
    <n v="0"/>
    <n v="6"/>
    <x v="6"/>
    <s v="Home Team"/>
    <n v="67800"/>
    <n v="0"/>
    <n v="1"/>
    <s v="KAZAKOV Pavel (URS)"/>
    <s v="RAINEA Nicolae (ROU)"/>
    <s v="SANCHEZ IBANEZ Pablo (ESP)"/>
    <s v="FRG"/>
    <s v="SWE"/>
  </r>
  <r>
    <x v="131"/>
    <n v="278"/>
    <x v="14"/>
    <d v="1978-06-01T00:00:00"/>
    <s v=" 15:00 "/>
    <x v="10"/>
    <x v="17"/>
    <x v="18"/>
    <s v="Germany FR"/>
    <n v="0"/>
    <n v="0"/>
    <n v="0"/>
    <s v="Poland"/>
    <s v=" "/>
    <n v="0"/>
    <n v="0"/>
    <n v="0"/>
    <n v="0"/>
    <x v="19"/>
    <s v="Away Team"/>
    <n v="67579"/>
    <n v="0"/>
    <n v="0"/>
    <s v="COEREZZA Norberto Angel (ARG)"/>
    <s v="ITHURRALDE Arturo Andres (ARG)"/>
    <s v="COMESANA Miguel (ARG)"/>
    <s v="FRG"/>
    <s v="POL"/>
  </r>
  <r>
    <x v="132"/>
    <n v="279"/>
    <x v="14"/>
    <d v="1978-06-14T00:00:00"/>
    <s v=" 13:45 "/>
    <x v="8"/>
    <x v="17"/>
    <x v="18"/>
    <s v="Germany FR"/>
    <n v="0"/>
    <n v="0"/>
    <n v="0"/>
    <s v="Italy"/>
    <s v=" "/>
    <n v="0"/>
    <n v="0"/>
    <n v="0"/>
    <n v="0"/>
    <x v="7"/>
    <s v="Away Team"/>
    <n v="67547"/>
    <n v="0"/>
    <n v="0"/>
    <s v="MAKSIMOVIC Dusan (SCG)"/>
    <s v="GONZALEZ ARCHUNDIA Alfonso (MEX)"/>
    <s v="COMESANA Miguel (ARG)"/>
    <s v="FRG"/>
    <s v="ITA"/>
  </r>
  <r>
    <x v="133"/>
    <n v="255931"/>
    <x v="12"/>
    <d v="2014-06-26T00:00:00"/>
    <s v=" 13:00 "/>
    <x v="11"/>
    <x v="21"/>
    <x v="21"/>
    <s v="Portugal"/>
    <n v="2"/>
    <n v="1"/>
    <n v="1"/>
    <s v="Ghana"/>
    <s v=" "/>
    <n v="0"/>
    <n v="0"/>
    <n v="0"/>
    <n v="3"/>
    <x v="13"/>
    <s v="Home Team"/>
    <n v="67540"/>
    <n v="1"/>
    <n v="0"/>
    <s v="SHUKRALLA Nawaf (BHR)"/>
    <s v="TULEFAT Yaser (BHR)"/>
    <s v="SALEH Ebrahim (BHR)"/>
    <s v="POR"/>
    <s v="GHA"/>
  </r>
  <r>
    <x v="134"/>
    <n v="279"/>
    <x v="14"/>
    <d v="1978-06-21T00:00:00"/>
    <s v=" 13:45 "/>
    <x v="8"/>
    <x v="17"/>
    <x v="18"/>
    <s v="Netherlands"/>
    <n v="2"/>
    <n v="1"/>
    <n v="1"/>
    <s v="Italy"/>
    <s v=" "/>
    <n v="0"/>
    <n v="0"/>
    <n v="0"/>
    <n v="3"/>
    <x v="15"/>
    <s v="Home Team"/>
    <n v="67433"/>
    <n v="0"/>
    <n v="1"/>
    <s v="MARTINEZ Angel (ESP)"/>
    <s v="PESTARINO Luis (ARG)"/>
    <s v="OROZCO GUERRERO Cesar (PER)"/>
    <s v="NED"/>
    <s v="ITA"/>
  </r>
  <r>
    <x v="135"/>
    <n v="263"/>
    <x v="7"/>
    <d v="1974-06-26T00:00:00"/>
    <s v=" 16:00 "/>
    <x v="2"/>
    <x v="24"/>
    <x v="24"/>
    <s v="Yugoslavia"/>
    <n v="0"/>
    <n v="2"/>
    <n v="-2"/>
    <s v="Germany FR"/>
    <s v=" "/>
    <n v="0"/>
    <n v="0"/>
    <n v="0"/>
    <n v="2"/>
    <x v="6"/>
    <s v="Away Team"/>
    <n v="67385"/>
    <n v="0"/>
    <n v="1"/>
    <s v="MARQUES Armando (BRA)"/>
    <s v="ANGONESE Aurelio (ITA)"/>
    <s v="PEREZ NUNEZ Edison A. (PER)"/>
    <s v="YUG"/>
    <s v="FRG"/>
  </r>
  <r>
    <x v="136"/>
    <n v="231"/>
    <x v="10"/>
    <d v="1962-06-06T00:00:00"/>
    <s v=" 15:00 "/>
    <x v="10"/>
    <x v="12"/>
    <x v="13"/>
    <s v="Germany FR"/>
    <n v="2"/>
    <n v="0"/>
    <n v="2"/>
    <s v="Chile"/>
    <s v=" "/>
    <n v="0"/>
    <n v="0"/>
    <n v="0"/>
    <n v="2"/>
    <x v="6"/>
    <s v="Home Team"/>
    <n v="67224"/>
    <n v="1"/>
    <n v="0"/>
    <s v="DAVIDSON Bob (SCO)"/>
    <s v="ASTON Ken (ENG)"/>
    <s v="HORN Leo (NED)"/>
    <s v="FRG"/>
    <s v="CHI"/>
  </r>
  <r>
    <x v="137"/>
    <n v="250"/>
    <x v="2"/>
    <d v="1970-06-07T00:00:00"/>
    <s v=" 12:00 "/>
    <x v="9"/>
    <x v="25"/>
    <x v="25"/>
    <s v="Brazil"/>
    <n v="1"/>
    <n v="0"/>
    <n v="1"/>
    <s v="England"/>
    <s v=" "/>
    <n v="0"/>
    <n v="0"/>
    <n v="0"/>
    <n v="1"/>
    <x v="1"/>
    <s v="Home Team"/>
    <n v="66843"/>
    <n v="0"/>
    <n v="0"/>
    <s v="KLEIN Abraham (ISR)"/>
    <s v="YAMASAKI MALDONADO Arturo (MEX)"/>
    <s v="MACHIN Roger (FRA)"/>
    <s v="BRA"/>
    <s v="ENG"/>
  </r>
  <r>
    <x v="138"/>
    <n v="3481"/>
    <x v="10"/>
    <d v="1962-06-16T00:00:00"/>
    <s v=" 14:30 "/>
    <x v="7"/>
    <x v="12"/>
    <x v="13"/>
    <s v="Chile"/>
    <n v="1"/>
    <n v="0"/>
    <n v="1"/>
    <s v="Yugoslavia"/>
    <s v=" "/>
    <n v="0"/>
    <n v="0"/>
    <n v="0"/>
    <n v="1"/>
    <x v="25"/>
    <s v="Home Team"/>
    <n v="66697"/>
    <n v="0"/>
    <n v="0"/>
    <s v="GARDEAZABAL Juan (ESP)"/>
    <s v="DUSCH Albert (GER)"/>
    <s v="DOROGI Andor (HUN)"/>
    <s v="CHI"/>
    <s v="YUG"/>
  </r>
  <r>
    <x v="139"/>
    <n v="279"/>
    <x v="14"/>
    <d v="1978-06-18T00:00:00"/>
    <s v=" 16:45 "/>
    <x v="8"/>
    <x v="17"/>
    <x v="18"/>
    <s v="Italy"/>
    <n v="1"/>
    <n v="0"/>
    <n v="1"/>
    <s v="Austria"/>
    <s v=" "/>
    <n v="0"/>
    <n v="0"/>
    <n v="0"/>
    <n v="1"/>
    <x v="7"/>
    <s v="Home Team"/>
    <n v="66695"/>
    <n v="1"/>
    <n v="0"/>
    <s v="RION Francis (BEL)"/>
    <s v="COEREZZA Norberto Angel (ARG)"/>
    <s v="NDIAYE Youssou (SEN)"/>
    <s v="ITA"/>
    <s v="AUT"/>
  </r>
  <r>
    <x v="140"/>
    <n v="43950100"/>
    <x v="15"/>
    <d v="2002-06-09T00:00:00"/>
    <s v=" 20:30 "/>
    <x v="16"/>
    <x v="22"/>
    <x v="22"/>
    <s v="Japan"/>
    <n v="1"/>
    <n v="0"/>
    <n v="1"/>
    <s v="Russia"/>
    <s v=" "/>
    <n v="0"/>
    <n v="0"/>
    <n v="0"/>
    <n v="1"/>
    <x v="31"/>
    <s v="Home Team"/>
    <n v="66108"/>
    <n v="0"/>
    <n v="0"/>
    <s v="MERK Markus (GER)"/>
    <s v="MUELLER Heiner (GER)"/>
    <s v="AMLER Evzen (CZE)"/>
    <s v="JPN"/>
    <s v="RUS"/>
  </r>
  <r>
    <x v="141"/>
    <n v="231"/>
    <x v="10"/>
    <d v="1962-06-02T00:00:00"/>
    <s v=" 15:00 "/>
    <x v="10"/>
    <x v="12"/>
    <x v="13"/>
    <s v="Chile"/>
    <n v="2"/>
    <n v="0"/>
    <n v="2"/>
    <s v="Italy"/>
    <s v=" "/>
    <n v="0"/>
    <n v="0"/>
    <n v="0"/>
    <n v="2"/>
    <x v="25"/>
    <s v="Home Team"/>
    <n v="66057"/>
    <n v="0"/>
    <n v="0"/>
    <s v="ASTON Ken (ENG)"/>
    <s v="GOLDSTEIN Leo (USA)"/>
    <s v="BUERGO Fernando (MEX)"/>
    <s v="CHI"/>
    <s v="ITA"/>
  </r>
  <r>
    <x v="142"/>
    <n v="97410100"/>
    <x v="13"/>
    <d v="2006-06-09T00:00:00"/>
    <s v=" 18:00 "/>
    <x v="8"/>
    <x v="26"/>
    <x v="11"/>
    <s v="Germany"/>
    <n v="4"/>
    <n v="2"/>
    <n v="2"/>
    <s v="Costa Rica"/>
    <s v=" "/>
    <n v="0"/>
    <n v="0"/>
    <n v="0"/>
    <n v="6"/>
    <x v="17"/>
    <s v="Home Team"/>
    <n v="66000"/>
    <n v="2"/>
    <n v="1"/>
    <s v="ELIZONDO Horacio (ARG)"/>
    <s v="GARCIA Dario (ARG)"/>
    <s v="OTERO Rodolfo (ARG)"/>
    <s v="GER"/>
    <s v="CRC"/>
  </r>
  <r>
    <x v="143"/>
    <n v="97410100"/>
    <x v="13"/>
    <d v="2006-06-14T00:00:00"/>
    <s v=" 18:00 "/>
    <x v="16"/>
    <x v="26"/>
    <x v="11"/>
    <s v="Tunisia"/>
    <n v="2"/>
    <n v="2"/>
    <n v="0"/>
    <s v="Saudi Arabia"/>
    <s v=" "/>
    <n v="0"/>
    <n v="0"/>
    <n v="0"/>
    <n v="4"/>
    <x v="22"/>
    <s v="Away Team"/>
    <n v="66000"/>
    <n v="1"/>
    <n v="0"/>
    <s v="SHIELD Mark (AUS)"/>
    <s v="GIBSON Nathan (AUS)"/>
    <s v="WILSON Ben (AUS)"/>
    <s v="TUN"/>
    <s v="KSA"/>
  </r>
  <r>
    <x v="144"/>
    <n v="97410100"/>
    <x v="13"/>
    <d v="2006-06-18T00:00:00"/>
    <s v=" 18:00 "/>
    <x v="15"/>
    <x v="26"/>
    <x v="11"/>
    <s v="Brazil"/>
    <n v="2"/>
    <n v="0"/>
    <n v="2"/>
    <s v="Australia"/>
    <s v=" "/>
    <n v="0"/>
    <n v="0"/>
    <n v="0"/>
    <n v="2"/>
    <x v="1"/>
    <s v="Home Team"/>
    <n v="66000"/>
    <n v="0"/>
    <n v="0"/>
    <s v="MERK Markus (GER)"/>
    <s v="SCHRAER Christian (GER)"/>
    <s v="SALVER Jan-Hendrik (GER)"/>
    <s v="BRA"/>
    <s v="AUS"/>
  </r>
  <r>
    <x v="145"/>
    <n v="97410100"/>
    <x v="13"/>
    <d v="2006-06-21T00:00:00"/>
    <s v=" 21:00 "/>
    <x v="14"/>
    <x v="26"/>
    <x v="11"/>
    <s v="Cï¿½te d'Ivoire"/>
    <n v="3"/>
    <n v="2"/>
    <n v="1"/>
    <s v="Serbia and Montenegro"/>
    <s v=" "/>
    <n v="0"/>
    <n v="0"/>
    <n v="0"/>
    <n v="5"/>
    <x v="32"/>
    <s v="Home Team"/>
    <n v="66000"/>
    <n v="1"/>
    <n v="2"/>
    <s v="RODRIGUEZ Marco (MEX)"/>
    <s v="CAMARGO Jose Luis (MEX)"/>
    <s v="LEAL Leonel (CRC)"/>
    <s v="CIV"/>
    <s v="SCG"/>
  </r>
  <r>
    <x v="146"/>
    <n v="97410200"/>
    <x v="13"/>
    <d v="2006-06-24T00:00:00"/>
    <s v=" 17:00 "/>
    <x v="4"/>
    <x v="26"/>
    <x v="11"/>
    <s v="Germany"/>
    <n v="2"/>
    <n v="0"/>
    <n v="2"/>
    <s v="Sweden"/>
    <s v=" "/>
    <n v="0"/>
    <n v="0"/>
    <n v="0"/>
    <n v="2"/>
    <x v="17"/>
    <s v="Home Team"/>
    <n v="66000"/>
    <n v="2"/>
    <n v="0"/>
    <s v="SIMON Carlos (BRA)"/>
    <s v="TAVARES Aristeu (BRA)"/>
    <s v="CORONA Ednilson (BRA)"/>
    <s v="GER"/>
    <s v="SWE"/>
  </r>
  <r>
    <x v="147"/>
    <n v="97410400"/>
    <x v="13"/>
    <d v="2006-07-05T00:00:00"/>
    <s v=" 21:00 "/>
    <x v="6"/>
    <x v="26"/>
    <x v="11"/>
    <s v="Portugal"/>
    <n v="0"/>
    <n v="1"/>
    <n v="-1"/>
    <s v="France"/>
    <s v=" "/>
    <n v="0"/>
    <n v="0"/>
    <n v="0"/>
    <n v="1"/>
    <x v="18"/>
    <s v="Away Team"/>
    <n v="66000"/>
    <n v="0"/>
    <n v="1"/>
    <s v="LARRIONDA Jorge (URU)"/>
    <s v="RIAL Walter (URU)"/>
    <s v="FANDINO Pablo (URU)"/>
    <s v="POR"/>
    <s v="FRA"/>
  </r>
  <r>
    <x v="148"/>
    <n v="43950100"/>
    <x v="15"/>
    <d v="2002-06-13T00:00:00"/>
    <s v=" 20:30 "/>
    <x v="11"/>
    <x v="22"/>
    <x v="22"/>
    <s v="Ecuador"/>
    <n v="1"/>
    <n v="0"/>
    <n v="1"/>
    <s v="Croatia"/>
    <s v=" "/>
    <n v="0"/>
    <n v="0"/>
    <n v="0"/>
    <n v="1"/>
    <x v="33"/>
    <s v="Home Team"/>
    <n v="65862"/>
    <n v="0"/>
    <n v="0"/>
    <s v="MATTUS William (CRC)"/>
    <s v="GIACOMUZZI Miguel (PAR)"/>
    <s v="VAN NYLEN Roland (BEL)"/>
    <s v="ECU"/>
    <s v="CRO"/>
  </r>
  <r>
    <x v="149"/>
    <n v="308"/>
    <x v="1"/>
    <d v="1986-06-01T00:00:00"/>
    <s v=" 16:00 "/>
    <x v="14"/>
    <x v="27"/>
    <x v="26"/>
    <s v="Canada"/>
    <n v="0"/>
    <n v="1"/>
    <n v="-1"/>
    <s v="France"/>
    <s v=" "/>
    <n v="0"/>
    <n v="0"/>
    <n v="0"/>
    <n v="1"/>
    <x v="18"/>
    <s v="Away Team"/>
    <n v="65500"/>
    <n v="0"/>
    <n v="0"/>
    <s v="SILVA ARCE Hernan (CHI)"/>
    <s v="MENDEZ MOLINA Romulo (GUA)"/>
    <s v="ULLOA MORERA Berny (CRC)"/>
    <s v="CAN"/>
    <s v="FRA"/>
  </r>
  <r>
    <x v="150"/>
    <n v="231"/>
    <x v="10"/>
    <d v="1962-05-31T00:00:00"/>
    <s v=" 15:00 "/>
    <x v="10"/>
    <x v="12"/>
    <x v="13"/>
    <s v="Germany FR"/>
    <n v="0"/>
    <n v="0"/>
    <n v="0"/>
    <s v="Italy"/>
    <s v=" "/>
    <n v="0"/>
    <n v="0"/>
    <n v="0"/>
    <n v="0"/>
    <x v="7"/>
    <s v="Away Team"/>
    <n v="65440"/>
    <n v="0"/>
    <n v="0"/>
    <s v="DAVIDSON Bob (SCO)"/>
    <s v="MORGAN Raymond (CAN)"/>
    <s v="VENTRE Luis Antonio (ARG)"/>
    <s v="FRG"/>
    <s v="ITA"/>
  </r>
  <r>
    <x v="151"/>
    <n v="43950100"/>
    <x v="15"/>
    <d v="2002-06-11T00:00:00"/>
    <s v=" 20:30 "/>
    <x v="12"/>
    <x v="22"/>
    <x v="22"/>
    <s v="Saudi Arabia"/>
    <n v="0"/>
    <n v="3"/>
    <n v="-3"/>
    <s v="Republic of Ireland"/>
    <s v=" "/>
    <n v="0"/>
    <n v="0"/>
    <n v="0"/>
    <n v="3"/>
    <x v="23"/>
    <s v="Away Team"/>
    <n v="65320"/>
    <n v="0"/>
    <n v="1"/>
    <s v="NDOYE Falla (SEN)"/>
    <s v="WIERZBOWSKI Maciej (POL)"/>
    <s v="ARNAULT Frederic (FRA)"/>
    <s v="KSA"/>
    <s v="IRL"/>
  </r>
  <r>
    <x v="152"/>
    <n v="43950400"/>
    <x v="15"/>
    <d v="2002-06-25T00:00:00"/>
    <s v=" 20:30 "/>
    <x v="6"/>
    <x v="28"/>
    <x v="27"/>
    <s v="Germany"/>
    <n v="1"/>
    <n v="0"/>
    <n v="1"/>
    <s v="Korea Republic"/>
    <s v=" "/>
    <n v="0"/>
    <n v="0"/>
    <n v="0"/>
    <n v="1"/>
    <x v="17"/>
    <s v="Home Team"/>
    <n v="65256"/>
    <n v="0"/>
    <n v="0"/>
    <s v="MEIER Urs (SUI)"/>
    <s v="ARNAULT Frederic (FRA)"/>
    <s v="AMLER Evzen (CZE)"/>
    <s v="GER"/>
    <s v="KOR"/>
  </r>
  <r>
    <x v="153"/>
    <n v="231"/>
    <x v="10"/>
    <d v="1962-05-30T00:00:00"/>
    <s v=" 15:00 "/>
    <x v="10"/>
    <x v="12"/>
    <x v="13"/>
    <s v="Chile"/>
    <n v="3"/>
    <n v="1"/>
    <n v="2"/>
    <s v="Switzerland"/>
    <s v=" "/>
    <n v="0"/>
    <n v="0"/>
    <n v="0"/>
    <n v="4"/>
    <x v="25"/>
    <s v="Home Team"/>
    <n v="65006"/>
    <n v="1"/>
    <n v="1"/>
    <s v="ASTON Ken (ENG)"/>
    <s v="BLAVIER Arthur (BEL)"/>
    <s v="YAMASAKI MALDONADO Arturo (MEX)"/>
    <s v="CHI"/>
    <s v="SUI"/>
  </r>
  <r>
    <x v="154"/>
    <n v="294"/>
    <x v="4"/>
    <d v="1982-06-28T00:00:00"/>
    <s v=" 21:00 "/>
    <x v="1"/>
    <x v="3"/>
    <x v="3"/>
    <s v="Poland"/>
    <n v="3"/>
    <n v="0"/>
    <n v="3"/>
    <s v="Belgium"/>
    <s v=" "/>
    <n v="0"/>
    <n v="0"/>
    <n v="0"/>
    <n v="3"/>
    <x v="19"/>
    <s v="Home Team"/>
    <n v="65000"/>
    <n v="2"/>
    <n v="0"/>
    <s v="SILES Jesus Paulino (CRC)"/>
    <s v="LABO REVOREDO Enrique (PER)"/>
    <s v="CASTRO Gaston (CHI)"/>
    <s v="POL"/>
    <s v="BEL"/>
  </r>
  <r>
    <x v="155"/>
    <n v="294"/>
    <x v="4"/>
    <d v="1982-07-04T00:00:00"/>
    <s v=" 21:00 "/>
    <x v="1"/>
    <x v="3"/>
    <x v="3"/>
    <s v="Poland"/>
    <n v="0"/>
    <n v="0"/>
    <n v="0"/>
    <s v="Soviet Union"/>
    <s v=" "/>
    <n v="0"/>
    <n v="0"/>
    <n v="0"/>
    <n v="0"/>
    <x v="5"/>
    <s v="Away Team"/>
    <n v="65000"/>
    <n v="0"/>
    <n v="0"/>
    <s v="VALENTINE Robert (SCO)"/>
    <s v="LUND-SORENSEN Henning (DEN)"/>
    <s v="WHITE Clive (ENG)"/>
    <s v="POL"/>
    <s v="URS"/>
  </r>
  <r>
    <x v="156"/>
    <n v="308"/>
    <x v="1"/>
    <d v="1986-06-10T00:00:00"/>
    <s v=" 12:00 "/>
    <x v="8"/>
    <x v="20"/>
    <x v="1"/>
    <s v="Argentina"/>
    <n v="2"/>
    <n v="0"/>
    <n v="2"/>
    <s v="Bulgaria"/>
    <s v=" "/>
    <n v="0"/>
    <n v="0"/>
    <n v="0"/>
    <n v="2"/>
    <x v="3"/>
    <s v="Home Team"/>
    <n v="65000"/>
    <n v="1"/>
    <n v="0"/>
    <s v="ULLOA MORERA Berny (CRC)"/>
    <s v="ARPPI FILHO Romualdo (BRA)"/>
    <s v="MARTINEZ BAZAN Jose Luis (URU)"/>
    <s v="ARG"/>
    <s v="BUL"/>
  </r>
  <r>
    <x v="157"/>
    <n v="714"/>
    <x v="1"/>
    <d v="1986-06-21T00:00:00"/>
    <s v=" 12:00 "/>
    <x v="5"/>
    <x v="25"/>
    <x v="25"/>
    <s v="Brazil"/>
    <n v="1"/>
    <n v="1"/>
    <n v="0"/>
    <s v="France"/>
    <s v="France win on penalties "/>
    <n v="3"/>
    <n v="4"/>
    <n v="-1"/>
    <n v="2"/>
    <x v="18"/>
    <s v="Away Team"/>
    <n v="65000"/>
    <n v="0"/>
    <n v="0"/>
    <s v="IGNA Ioan (ROU)"/>
    <s v="NEMETH Lajos (HUN)"/>
    <s v="CHRISTOV Vojtech (TCH)"/>
    <s v="BRA"/>
    <s v="FRA"/>
  </r>
  <r>
    <x v="158"/>
    <n v="97410100"/>
    <x v="13"/>
    <d v="2006-06-14T00:00:00"/>
    <s v=" 21:00 "/>
    <x v="8"/>
    <x v="29"/>
    <x v="28"/>
    <s v="Germany"/>
    <n v="1"/>
    <n v="0"/>
    <n v="1"/>
    <s v="Poland"/>
    <s v=" "/>
    <n v="0"/>
    <n v="0"/>
    <n v="0"/>
    <n v="1"/>
    <x v="17"/>
    <s v="Home Team"/>
    <n v="65000"/>
    <n v="0"/>
    <n v="0"/>
    <s v="MEDINA CANTALEJO Luis (ESP)"/>
    <s v="GIRALDEZ CARRASCO Victoriano (ESP)"/>
    <s v="MEDINA HERNANDEZ Pedro (ESP)"/>
    <s v="GER"/>
    <s v="POL"/>
  </r>
  <r>
    <x v="159"/>
    <n v="97410100"/>
    <x v="13"/>
    <d v="2006-06-19T00:00:00"/>
    <s v=" 15:00 "/>
    <x v="11"/>
    <x v="29"/>
    <x v="28"/>
    <s v="Togo"/>
    <n v="0"/>
    <n v="2"/>
    <n v="-2"/>
    <s v="Switzerland"/>
    <s v=" "/>
    <n v="0"/>
    <n v="0"/>
    <n v="0"/>
    <n v="2"/>
    <x v="27"/>
    <s v="Away Team"/>
    <n v="65000"/>
    <n v="0"/>
    <n v="1"/>
    <s v="AMARILLA Carlos (PAR)"/>
    <s v="ANDINO Amelio (PAR)"/>
    <s v="BERNAL Manuel (PAR)"/>
    <s v="TOG"/>
    <s v="SUI"/>
  </r>
  <r>
    <x v="160"/>
    <n v="97410100"/>
    <x v="13"/>
    <d v="2006-06-22T00:00:00"/>
    <s v=" 21:00 "/>
    <x v="15"/>
    <x v="29"/>
    <x v="28"/>
    <s v="Japan"/>
    <n v="1"/>
    <n v="4"/>
    <n v="-3"/>
    <s v="Brazil"/>
    <s v=" "/>
    <n v="0"/>
    <n v="0"/>
    <n v="0"/>
    <n v="5"/>
    <x v="1"/>
    <s v="Away Team"/>
    <n v="65000"/>
    <n v="1"/>
    <n v="1"/>
    <s v="POULAT Eric (FRA)"/>
    <s v="DAGORNE Lionel (FRA)"/>
    <s v="TEXIER Vincent (FRA)"/>
    <s v="JPN"/>
    <s v="BRA"/>
  </r>
  <r>
    <x v="161"/>
    <n v="97410200"/>
    <x v="13"/>
    <d v="2006-06-27T00:00:00"/>
    <s v=" 17:00 "/>
    <x v="4"/>
    <x v="29"/>
    <x v="28"/>
    <s v="Brazil"/>
    <n v="3"/>
    <n v="0"/>
    <n v="3"/>
    <s v="Ghana"/>
    <s v=" "/>
    <n v="0"/>
    <n v="0"/>
    <n v="0"/>
    <n v="3"/>
    <x v="1"/>
    <s v="Home Team"/>
    <n v="65000"/>
    <n v="2"/>
    <n v="0"/>
    <s v="MICHEL Lubos (SVK)"/>
    <s v="Roman SLYSKO (SVK)"/>
    <s v="BALKO Martin (SVK)"/>
    <s v="BRA"/>
    <s v="GHA"/>
  </r>
  <r>
    <x v="162"/>
    <n v="97410400"/>
    <x v="13"/>
    <d v="2006-07-04T00:00:00"/>
    <s v=" 21:00 "/>
    <x v="6"/>
    <x v="29"/>
    <x v="28"/>
    <s v="Germany"/>
    <n v="0"/>
    <n v="2"/>
    <n v="-2"/>
    <s v="Italy"/>
    <s v="Italy win after extra time "/>
    <n v="0"/>
    <n v="0"/>
    <n v="0"/>
    <n v="2"/>
    <x v="7"/>
    <s v="Away Team"/>
    <n v="65000"/>
    <n v="0"/>
    <n v="0"/>
    <s v="ARCHUNDIA Benito (MEX)"/>
    <s v="RAMIREZ Jose (MEX)"/>
    <s v="VERGARA Hector (CAN)"/>
    <s v="GER"/>
    <s v="ITA"/>
  </r>
  <r>
    <x v="163"/>
    <n v="231"/>
    <x v="10"/>
    <d v="1962-06-03T00:00:00"/>
    <s v=" 15:00 "/>
    <x v="10"/>
    <x v="12"/>
    <x v="13"/>
    <s v="Germany FR"/>
    <n v="2"/>
    <n v="1"/>
    <n v="1"/>
    <s v="Switzerland"/>
    <s v=" "/>
    <n v="0"/>
    <n v="0"/>
    <n v="0"/>
    <n v="3"/>
    <x v="6"/>
    <s v="Home Team"/>
    <n v="64922"/>
    <n v="1"/>
    <n v="0"/>
    <s v="HORN Leo (NED)"/>
    <s v="LATYCHEV Nikolaj (URS)"/>
    <s v="VENTRE Luis Antonio (ARG)"/>
    <s v="FRG"/>
    <s v="SUI"/>
  </r>
  <r>
    <x v="164"/>
    <n v="249722"/>
    <x v="6"/>
    <d v="2010-06-11T00:00:00"/>
    <s v=" 20:30 "/>
    <x v="8"/>
    <x v="30"/>
    <x v="29"/>
    <s v="Uruguay"/>
    <n v="0"/>
    <n v="0"/>
    <n v="0"/>
    <s v="France"/>
    <s v=" "/>
    <n v="0"/>
    <n v="0"/>
    <n v="0"/>
    <n v="0"/>
    <x v="18"/>
    <s v="Away Team"/>
    <n v="64100"/>
    <n v="0"/>
    <n v="0"/>
    <s v="NISHIMURA Yuichi (JPN)"/>
    <s v="SAGARA Toru (JPN)"/>
    <s v="JEONG Hae Sang (KOR)"/>
    <s v="URU"/>
    <s v="FRA"/>
  </r>
  <r>
    <x v="165"/>
    <n v="249722"/>
    <x v="6"/>
    <d v="2010-06-18T00:00:00"/>
    <s v=" 20:30 "/>
    <x v="14"/>
    <x v="30"/>
    <x v="29"/>
    <s v="England"/>
    <n v="0"/>
    <n v="0"/>
    <n v="0"/>
    <s v="Algeria"/>
    <s v=" "/>
    <n v="0"/>
    <n v="0"/>
    <n v="0"/>
    <n v="0"/>
    <x v="34"/>
    <s v="Away Team"/>
    <n v="64100"/>
    <n v="0"/>
    <n v="0"/>
    <s v="Ravshan IRMATOV (UZB)"/>
    <s v="ILYASOV Rafael (UZB)"/>
    <s v="KOCHKAROV Bakhadyr (KGZ)"/>
    <s v="ENG"/>
    <s v="ALG"/>
  </r>
  <r>
    <x v="166"/>
    <n v="249718"/>
    <x v="6"/>
    <d v="2010-07-03T00:00:00"/>
    <s v=" 16:00 "/>
    <x v="5"/>
    <x v="30"/>
    <x v="29"/>
    <s v="Argentina"/>
    <n v="0"/>
    <n v="4"/>
    <n v="-4"/>
    <s v="Germany"/>
    <s v=" "/>
    <n v="0"/>
    <n v="0"/>
    <n v="0"/>
    <n v="4"/>
    <x v="17"/>
    <s v="Away Team"/>
    <n v="64100"/>
    <n v="0"/>
    <n v="1"/>
    <s v="Ravshan IRMATOV (UZB)"/>
    <s v="ILYASOV Rafael (UZB)"/>
    <s v="KOCHKAROV Bakhadyr (KGZ)"/>
    <s v="ARG"/>
    <s v="GER"/>
  </r>
  <r>
    <x v="167"/>
    <n v="337"/>
    <x v="5"/>
    <d v="1994-06-27T00:00:00"/>
    <s v=" 16:00 "/>
    <x v="14"/>
    <x v="31"/>
    <x v="30"/>
    <s v="Germany"/>
    <n v="3"/>
    <n v="2"/>
    <n v="1"/>
    <s v="Korea Republic"/>
    <s v=" "/>
    <n v="0"/>
    <n v="0"/>
    <n v="0"/>
    <n v="5"/>
    <x v="17"/>
    <s v="Home Team"/>
    <n v="63998"/>
    <n v="3"/>
    <n v="0"/>
    <s v="QUINIOU Joel (FRA)"/>
    <s v="IVANOV Valentin (RUS)"/>
    <s v="HASSAN Abdel-Magid (EGY)"/>
    <s v="GER"/>
    <s v="KOR"/>
  </r>
  <r>
    <x v="168"/>
    <n v="337"/>
    <x v="5"/>
    <d v="1994-06-30T00:00:00"/>
    <s v=" 19:30 "/>
    <x v="13"/>
    <x v="31"/>
    <x v="30"/>
    <s v="Argentina"/>
    <n v="0"/>
    <n v="2"/>
    <n v="-2"/>
    <s v="Bulgaria"/>
    <s v=" "/>
    <n v="0"/>
    <n v="0"/>
    <n v="0"/>
    <n v="2"/>
    <x v="29"/>
    <s v="Away Team"/>
    <n v="63998"/>
    <n v="0"/>
    <n v="0"/>
    <s v="JOUINI Neji (TUN)"/>
    <s v="YLI-KARRO Tapio (FIN)"/>
    <s v="RHARIB El Jilali Mohamed (MAR)"/>
    <s v="ARG"/>
    <s v="BUL"/>
  </r>
  <r>
    <x v="169"/>
    <n v="249722"/>
    <x v="6"/>
    <d v="2010-06-21T00:00:00"/>
    <s v=" 13:30 "/>
    <x v="11"/>
    <x v="30"/>
    <x v="29"/>
    <s v="Portugal"/>
    <n v="7"/>
    <n v="0"/>
    <n v="7"/>
    <s v="Korea DPR"/>
    <s v=" "/>
    <n v="0"/>
    <n v="0"/>
    <n v="0"/>
    <n v="7"/>
    <x v="13"/>
    <s v="Home Team"/>
    <n v="63644"/>
    <n v="1"/>
    <n v="0"/>
    <s v="POZO Pablo (CHI)"/>
    <s v="BASUALTO Patricio (CHI)"/>
    <s v="MONDRIA Francisco (CHI)"/>
    <s v="POR"/>
    <s v="PRK"/>
  </r>
  <r>
    <x v="170"/>
    <n v="796"/>
    <x v="5"/>
    <d v="1994-07-09T00:00:00"/>
    <s v=" 14:30 "/>
    <x v="5"/>
    <x v="31"/>
    <x v="30"/>
    <s v="Netherlands"/>
    <n v="2"/>
    <n v="3"/>
    <n v="-1"/>
    <s v="Brazil"/>
    <s v=" "/>
    <n v="0"/>
    <n v="0"/>
    <n v="0"/>
    <n v="5"/>
    <x v="1"/>
    <s v="Away Team"/>
    <n v="63500"/>
    <n v="0"/>
    <n v="0"/>
    <s v="BADILLA Rodrigo (CRC)"/>
    <s v="AL GHATTAN Yousif Abdulla (BAH)"/>
    <s v="FANAEI Mohammad (IRN)"/>
    <s v="NED"/>
    <s v="BRA"/>
  </r>
  <r>
    <x v="171"/>
    <n v="43950500"/>
    <x v="15"/>
    <d v="2002-06-29T00:00:00"/>
    <s v=" 20:00 "/>
    <x v="19"/>
    <x v="32"/>
    <x v="31"/>
    <s v="Korea Republic"/>
    <n v="2"/>
    <n v="3"/>
    <n v="-1"/>
    <s v="Turkey"/>
    <s v=" "/>
    <n v="0"/>
    <n v="0"/>
    <n v="0"/>
    <n v="5"/>
    <x v="35"/>
    <s v="Away Team"/>
    <n v="63483"/>
    <n v="1"/>
    <n v="3"/>
    <s v="MANE Saad (KUW)"/>
    <s v="ALTRAIFI Ali (KSA)"/>
    <s v="VERGARA Hector (CAN)"/>
    <s v="KOR"/>
    <s v="TUR"/>
  </r>
  <r>
    <x v="172"/>
    <n v="232"/>
    <x v="10"/>
    <d v="1962-06-10T00:00:00"/>
    <s v=" 14:30 "/>
    <x v="5"/>
    <x v="12"/>
    <x v="13"/>
    <s v="Yugoslavia"/>
    <n v="1"/>
    <n v="0"/>
    <n v="1"/>
    <s v="Germany FR"/>
    <s v=" "/>
    <n v="0"/>
    <n v="0"/>
    <n v="0"/>
    <n v="1"/>
    <x v="36"/>
    <s v="Home Team"/>
    <n v="63324"/>
    <n v="0"/>
    <n v="0"/>
    <s v="YAMASAKI MALDONADO Arturo (MEX)"/>
    <s v="VENTRE Luis Antonio (ARG)"/>
    <s v="SILVA Jose Antonio (CHI)"/>
    <s v="YUG"/>
    <s v="FRG"/>
  </r>
  <r>
    <x v="173"/>
    <n v="255955"/>
    <x v="12"/>
    <d v="2014-07-09T00:00:00"/>
    <s v=" 17:00 "/>
    <x v="6"/>
    <x v="33"/>
    <x v="32"/>
    <s v="Netherlands"/>
    <n v="0"/>
    <n v="0"/>
    <n v="0"/>
    <s v="Argentina"/>
    <s v="Argentina win on penalties "/>
    <n v="2"/>
    <n v="4"/>
    <n v="-2"/>
    <n v="0"/>
    <x v="3"/>
    <s v="Away Team"/>
    <n v="63267"/>
    <n v="0"/>
    <n v="0"/>
    <s v="Cï¿½neyt ï¿½AKIR (TUR)"/>
    <s v="DURAN Bahattin (TUR)"/>
    <s v="ONGUN Tarik (TUR)"/>
    <s v="NED"/>
    <s v="ARG"/>
  </r>
  <r>
    <x v="174"/>
    <n v="255951"/>
    <x v="12"/>
    <d v="2014-07-01T00:00:00"/>
    <s v=" 13:00 "/>
    <x v="4"/>
    <x v="33"/>
    <x v="32"/>
    <s v="Argentina"/>
    <n v="1"/>
    <n v="0"/>
    <n v="1"/>
    <s v="Switzerland"/>
    <s v="Argentina win after extra time "/>
    <n v="0"/>
    <n v="0"/>
    <n v="0"/>
    <n v="1"/>
    <x v="3"/>
    <s v="Home Team"/>
    <n v="63255"/>
    <n v="0"/>
    <n v="0"/>
    <s v="ERIKSSON Jonas (SWE)"/>
    <s v="KLASENIUS Mathias (SWE)"/>
    <s v="WARNMARK Daniel (SWE)"/>
    <s v="ARG"/>
    <s v="SUI"/>
  </r>
  <r>
    <x v="175"/>
    <n v="337"/>
    <x v="5"/>
    <d v="1994-06-26T00:00:00"/>
    <s v=" 12:30 "/>
    <x v="13"/>
    <x v="34"/>
    <x v="33"/>
    <s v="Bulgaria"/>
    <n v="4"/>
    <n v="0"/>
    <n v="4"/>
    <s v="Greece"/>
    <s v=" "/>
    <n v="0"/>
    <n v="0"/>
    <n v="0"/>
    <n v="4"/>
    <x v="29"/>
    <s v="Home Team"/>
    <n v="63160"/>
    <n v="1"/>
    <n v="0"/>
    <s v="BUJSAIM Ali (UAE)"/>
    <s v="AL GHATTAN Yousif Abdulla (BAH)"/>
    <s v="CALIX GARCIA Raimundo (HON)"/>
    <s v="BUL"/>
    <s v="GRE"/>
  </r>
  <r>
    <x v="176"/>
    <n v="337"/>
    <x v="5"/>
    <d v="1994-06-17T00:00:00"/>
    <s v=" 15:00 "/>
    <x v="14"/>
    <x v="34"/>
    <x v="33"/>
    <s v="Germany"/>
    <n v="1"/>
    <n v="0"/>
    <n v="1"/>
    <s v="Bolivia"/>
    <s v=" "/>
    <n v="0"/>
    <n v="0"/>
    <n v="0"/>
    <n v="1"/>
    <x v="17"/>
    <s v="Home Team"/>
    <n v="63117"/>
    <n v="0"/>
    <n v="0"/>
    <s v="BRIZIO CARTER Arturo (MEX)"/>
    <s v="BRAZZALE Eugene (AUS)"/>
    <s v="DUNSTER Gordon (AUS)"/>
    <s v="GER"/>
    <s v="BOL"/>
  </r>
  <r>
    <x v="177"/>
    <n v="337"/>
    <x v="5"/>
    <d v="1994-06-21T00:00:00"/>
    <s v=" 16:00 "/>
    <x v="14"/>
    <x v="34"/>
    <x v="33"/>
    <s v="Germany"/>
    <n v="1"/>
    <n v="1"/>
    <n v="0"/>
    <s v="Spain"/>
    <s v=" "/>
    <n v="0"/>
    <n v="0"/>
    <n v="0"/>
    <n v="2"/>
    <x v="14"/>
    <s v="Away Team"/>
    <n v="63113"/>
    <n v="0"/>
    <n v="1"/>
    <s v="FILIPPI Ernesto (URU)"/>
    <s v="ZARATE Venancio (PAR)"/>
    <s v="TAIBI Ernesto (ARG)"/>
    <s v="GER"/>
    <s v="ESP"/>
  </r>
  <r>
    <x v="178"/>
    <n v="249722"/>
    <x v="6"/>
    <d v="2010-06-24T00:00:00"/>
    <s v=" 20:30 "/>
    <x v="12"/>
    <x v="30"/>
    <x v="29"/>
    <s v="Cameroon"/>
    <n v="1"/>
    <n v="2"/>
    <n v="-1"/>
    <s v="Netherlands"/>
    <s v=" "/>
    <n v="0"/>
    <n v="0"/>
    <n v="0"/>
    <n v="3"/>
    <x v="15"/>
    <s v="Away Team"/>
    <n v="63093"/>
    <n v="0"/>
    <n v="1"/>
    <s v="POZO Pablo (CHI)"/>
    <s v="BASUALTO Patricio (CHI)"/>
    <s v="MONDRIA Francisco (CHI)"/>
    <s v="CMR"/>
    <s v="NED"/>
  </r>
  <r>
    <x v="179"/>
    <n v="337"/>
    <x v="5"/>
    <d v="1994-06-27T00:00:00"/>
    <s v=" 16:00 "/>
    <x v="14"/>
    <x v="34"/>
    <x v="33"/>
    <s v="Bolivia"/>
    <n v="1"/>
    <n v="3"/>
    <n v="-2"/>
    <s v="Spain"/>
    <s v=" "/>
    <n v="0"/>
    <n v="0"/>
    <n v="0"/>
    <n v="4"/>
    <x v="14"/>
    <s v="Away Team"/>
    <n v="63089"/>
    <n v="0"/>
    <n v="1"/>
    <s v="BADILLA Rodrigo (CRC)"/>
    <s v="CALIX GARCIA Raimundo (HON)"/>
    <s v="AL GHATTAN Yousif Abdulla (BAH)"/>
    <s v="BOL"/>
    <s v="ESP"/>
  </r>
  <r>
    <x v="180"/>
    <n v="255931"/>
    <x v="12"/>
    <d v="2014-06-23T00:00:00"/>
    <s v=" 13:00 "/>
    <x v="2"/>
    <x v="33"/>
    <x v="32"/>
    <s v="Netherlands"/>
    <n v="2"/>
    <n v="0"/>
    <n v="2"/>
    <s v="Chile"/>
    <s v=" "/>
    <n v="0"/>
    <n v="0"/>
    <n v="0"/>
    <n v="2"/>
    <x v="15"/>
    <s v="Home Team"/>
    <n v="62996"/>
    <n v="0"/>
    <n v="0"/>
    <s v="Bakary GASSAMA (GAM)"/>
    <s v="MENKOUANDE Evarist (CMR)"/>
    <s v="KABANDA Felicien (RWA)"/>
    <s v="NED"/>
    <s v="CHI"/>
  </r>
  <r>
    <x v="181"/>
    <n v="97410100"/>
    <x v="13"/>
    <d v="2006-06-10T00:00:00"/>
    <s v=" 18:00 "/>
    <x v="2"/>
    <x v="29"/>
    <x v="28"/>
    <s v="Trinidad and Tobago"/>
    <n v="0"/>
    <n v="0"/>
    <n v="0"/>
    <s v="Sweden"/>
    <s v=" "/>
    <n v="0"/>
    <n v="0"/>
    <n v="0"/>
    <n v="0"/>
    <x v="12"/>
    <s v="Away Team"/>
    <n v="62959"/>
    <n v="0"/>
    <n v="0"/>
    <s v="MAIDIN Shamsul (SIN)"/>
    <s v="PERMPANICH Prachya (THA)"/>
    <s v="GHULOUM Eisa (UAE)"/>
    <s v="TRI"/>
    <s v="SWE"/>
  </r>
  <r>
    <x v="182"/>
    <n v="249717"/>
    <x v="6"/>
    <d v="2010-06-29T00:00:00"/>
    <s v=" 20:30 "/>
    <x v="4"/>
    <x v="30"/>
    <x v="29"/>
    <s v="Spain"/>
    <n v="1"/>
    <n v="0"/>
    <n v="1"/>
    <s v="Portugal"/>
    <s v=" "/>
    <n v="0"/>
    <n v="0"/>
    <n v="0"/>
    <n v="1"/>
    <x v="14"/>
    <s v="Home Team"/>
    <n v="62955"/>
    <n v="0"/>
    <n v="0"/>
    <s v="BALDASSI Hector (ARG)"/>
    <s v="CASAS Ricardo (ARG)"/>
    <s v="MAIDANA Hernan (ARG)"/>
    <s v="ESP"/>
    <s v="POR"/>
  </r>
  <r>
    <x v="183"/>
    <n v="249722"/>
    <x v="6"/>
    <d v="2010-06-14T00:00:00"/>
    <s v=" 20:30 "/>
    <x v="15"/>
    <x v="30"/>
    <x v="29"/>
    <s v="Italy"/>
    <n v="1"/>
    <n v="1"/>
    <n v="0"/>
    <s v="Paraguay"/>
    <s v=" "/>
    <n v="0"/>
    <n v="0"/>
    <n v="0"/>
    <n v="2"/>
    <x v="2"/>
    <s v="Away Team"/>
    <n v="62869"/>
    <n v="0"/>
    <n v="1"/>
    <s v="ARCHUNDIA Benito (MEX)"/>
    <s v="VERGARA Hector (CAN)"/>
    <s v="TORRENTERA Marvin (MEX)"/>
    <s v="ITA"/>
    <s v="PAR"/>
  </r>
  <r>
    <x v="184"/>
    <n v="249722"/>
    <x v="6"/>
    <d v="2010-06-25T00:00:00"/>
    <s v=" 16:00 "/>
    <x v="11"/>
    <x v="35"/>
    <x v="34"/>
    <s v="Portugal"/>
    <n v="0"/>
    <n v="0"/>
    <n v="0"/>
    <s v="Brazil"/>
    <s v=" "/>
    <n v="0"/>
    <n v="0"/>
    <n v="0"/>
    <n v="0"/>
    <x v="1"/>
    <s v="Away Team"/>
    <n v="62712"/>
    <n v="0"/>
    <n v="0"/>
    <s v="ARCHUNDIA Benito (MEX)"/>
    <s v="VERGARA Hector (CAN)"/>
    <s v="TORRENTERA Marvin (MEX)"/>
    <s v="POR"/>
    <s v="BRA"/>
  </r>
  <r>
    <x v="185"/>
    <n v="249722"/>
    <x v="6"/>
    <d v="2010-06-13T00:00:00"/>
    <s v=" 20:30 "/>
    <x v="13"/>
    <x v="35"/>
    <x v="34"/>
    <s v="Germany"/>
    <n v="4"/>
    <n v="0"/>
    <n v="4"/>
    <s v="Australia"/>
    <s v=" "/>
    <n v="0"/>
    <n v="0"/>
    <n v="0"/>
    <n v="4"/>
    <x v="17"/>
    <s v="Home Team"/>
    <n v="62660"/>
    <n v="2"/>
    <n v="0"/>
    <s v="RODRIGUEZ Marco (MEX)"/>
    <s v="CAMARGO Jose Luis (MEX)"/>
    <s v="MORIN Alberto (MEX)"/>
    <s v="GER"/>
    <s v="AUS"/>
  </r>
  <r>
    <x v="186"/>
    <n v="322"/>
    <x v="11"/>
    <d v="1990-06-10T00:00:00"/>
    <s v=" 21:00 "/>
    <x v="14"/>
    <x v="36"/>
    <x v="35"/>
    <s v="Brazil"/>
    <n v="2"/>
    <n v="1"/>
    <n v="1"/>
    <s v="Sweden"/>
    <s v=" "/>
    <n v="0"/>
    <n v="0"/>
    <n v="0"/>
    <n v="3"/>
    <x v="1"/>
    <s v="Home Team"/>
    <n v="62628"/>
    <n v="1"/>
    <n v="0"/>
    <s v="LANESE Tullio (ITA)"/>
    <s v="VAUTROT Michel (FRA)"/>
    <s v="JOUINI Neji (TUN)"/>
    <s v="BRA"/>
    <s v="SWE"/>
  </r>
  <r>
    <x v="187"/>
    <n v="3464"/>
    <x v="11"/>
    <d v="1990-07-04T00:00:00"/>
    <s v=" 20:00 "/>
    <x v="6"/>
    <x v="36"/>
    <x v="35"/>
    <s v="Germany FR"/>
    <n v="1"/>
    <n v="1"/>
    <n v="0"/>
    <s v="England"/>
    <s v=" win on penalties "/>
    <n v="4"/>
    <n v="3"/>
    <n v="1"/>
    <n v="2"/>
    <x v="6"/>
    <s v="Home Team"/>
    <n v="62628"/>
    <n v="0"/>
    <n v="0"/>
    <s v="RAMIZ WRIGHT Jose (BRA)"/>
    <s v="QUINIOU Joel (FRA)"/>
    <s v="PEREZ HOYOS Armando (COL)"/>
    <s v="FRG"/>
    <s v="ENG"/>
  </r>
  <r>
    <x v="188"/>
    <n v="255931"/>
    <x v="12"/>
    <d v="2014-06-19T00:00:00"/>
    <s v=" 16:00 "/>
    <x v="13"/>
    <x v="33"/>
    <x v="32"/>
    <s v="Uruguay"/>
    <n v="2"/>
    <n v="1"/>
    <n v="1"/>
    <s v="England"/>
    <s v=" "/>
    <n v="0"/>
    <n v="0"/>
    <n v="0"/>
    <n v="3"/>
    <x v="0"/>
    <s v="Home Team"/>
    <n v="62575"/>
    <n v="1"/>
    <n v="0"/>
    <s v="Carlos VELASCO CARBALLO (ESP)"/>
    <s v="ALONSO FERNANDEZ Roberto (ESP)"/>
    <s v="YUSTE Juan (ESP)"/>
    <s v="URU"/>
    <s v="ENG"/>
  </r>
  <r>
    <x v="189"/>
    <n v="43950100"/>
    <x v="15"/>
    <d v="2002-05-31T00:00:00"/>
    <s v=" 20:30 "/>
    <x v="8"/>
    <x v="28"/>
    <x v="27"/>
    <s v="France"/>
    <n v="0"/>
    <n v="1"/>
    <n v="-1"/>
    <s v="Senegal"/>
    <s v=" "/>
    <n v="0"/>
    <n v="0"/>
    <n v="0"/>
    <n v="1"/>
    <x v="37"/>
    <s v="Away Team"/>
    <n v="62561"/>
    <n v="0"/>
    <n v="1"/>
    <s v="BUJSAIM Ali (UAE)"/>
    <s v="ALTRAIFI Ali (KSA)"/>
    <s v="RATTALINO Jorge (ARG)"/>
    <s v="FRA"/>
    <s v="SEN"/>
  </r>
  <r>
    <x v="190"/>
    <n v="322"/>
    <x v="11"/>
    <d v="1990-06-20T00:00:00"/>
    <s v=" 21:00 "/>
    <x v="14"/>
    <x v="36"/>
    <x v="35"/>
    <s v="Brazil"/>
    <n v="1"/>
    <n v="0"/>
    <n v="1"/>
    <s v="Scotland"/>
    <s v=" "/>
    <n v="0"/>
    <n v="0"/>
    <n v="0"/>
    <n v="1"/>
    <x v="1"/>
    <s v="Home Team"/>
    <n v="62502"/>
    <n v="0"/>
    <n v="0"/>
    <s v="KOHL Helmut (AUT)"/>
    <s v="LISTKIEWICZ Michal (POL)"/>
    <s v="KIRSCHEN Siegfried (GER)"/>
    <s v="BRA"/>
    <s v="SCO"/>
  </r>
  <r>
    <x v="191"/>
    <n v="3484"/>
    <x v="16"/>
    <d v="1954-07-04T00:00:00"/>
    <s v=" 17:00 "/>
    <x v="3"/>
    <x v="37"/>
    <x v="36"/>
    <s v="Germany FR"/>
    <n v="3"/>
    <n v="2"/>
    <n v="1"/>
    <s v="Hungary"/>
    <s v=" "/>
    <n v="0"/>
    <n v="0"/>
    <n v="0"/>
    <n v="5"/>
    <x v="6"/>
    <s v="Home Team"/>
    <n v="62500"/>
    <n v="2"/>
    <n v="2"/>
    <s v="LING William (ENG)"/>
    <s v="ORLANDINI Vincenzo (ITA)"/>
    <s v="GRIFFITHS Benjamin (WAL)"/>
    <s v="FRG"/>
    <s v="HUN"/>
  </r>
  <r>
    <x v="192"/>
    <n v="249719"/>
    <x v="6"/>
    <d v="2010-07-06T00:00:00"/>
    <s v=" 20:30 "/>
    <x v="6"/>
    <x v="30"/>
    <x v="29"/>
    <s v="Uruguay"/>
    <n v="2"/>
    <n v="3"/>
    <n v="-1"/>
    <s v="Netherlands"/>
    <s v=" "/>
    <n v="0"/>
    <n v="0"/>
    <n v="0"/>
    <n v="5"/>
    <x v="15"/>
    <s v="Away Team"/>
    <n v="62479"/>
    <n v="1"/>
    <n v="1"/>
    <s v="Ravshan IRMATOV (UZB)"/>
    <s v="ILYASOV Rafael (UZB)"/>
    <s v="KOCHKAROV Bakhadyr (KGZ)"/>
    <s v="URU"/>
    <s v="NED"/>
  </r>
  <r>
    <x v="193"/>
    <n v="249722"/>
    <x v="6"/>
    <d v="2010-06-16T00:00:00"/>
    <s v=" 16:00 "/>
    <x v="16"/>
    <x v="35"/>
    <x v="34"/>
    <s v="Spain"/>
    <n v="0"/>
    <n v="1"/>
    <n v="-1"/>
    <s v="Switzerland"/>
    <s v=" "/>
    <n v="0"/>
    <n v="0"/>
    <n v="0"/>
    <n v="1"/>
    <x v="27"/>
    <s v="Away Team"/>
    <n v="62453"/>
    <n v="0"/>
    <n v="0"/>
    <s v="WEBB Howard (ENG)"/>
    <s v="Darren CANN (ENG)"/>
    <s v="MULLARKEY Michael (ENG)"/>
    <s v="ESP"/>
    <s v="SUI"/>
  </r>
  <r>
    <x v="194"/>
    <n v="337"/>
    <x v="5"/>
    <d v="1994-06-25T00:00:00"/>
    <s v=" 12:30 "/>
    <x v="15"/>
    <x v="38"/>
    <x v="37"/>
    <s v="Belgium"/>
    <n v="1"/>
    <n v="0"/>
    <n v="1"/>
    <s v="Netherlands"/>
    <s v=" "/>
    <n v="0"/>
    <n v="0"/>
    <n v="0"/>
    <n v="1"/>
    <x v="9"/>
    <s v="Home Team"/>
    <n v="62387"/>
    <n v="0"/>
    <n v="0"/>
    <s v="MARSIGLIA Renato (BRA)"/>
    <s v="ALVES Paulo Jorge (BRA)"/>
    <s v="LISTKIEWICZ Michal (POL)"/>
    <s v="BEL"/>
    <s v="NED"/>
  </r>
  <r>
    <x v="195"/>
    <n v="255931"/>
    <x v="12"/>
    <d v="2014-06-12T00:00:00"/>
    <s v=" 17:00 "/>
    <x v="8"/>
    <x v="33"/>
    <x v="32"/>
    <s v="Brazil"/>
    <n v="3"/>
    <n v="1"/>
    <n v="2"/>
    <s v="Croatia"/>
    <s v=" "/>
    <n v="0"/>
    <n v="0"/>
    <n v="0"/>
    <n v="4"/>
    <x v="1"/>
    <s v="Home Team"/>
    <n v="62103"/>
    <n v="1"/>
    <n v="1"/>
    <s v="NISHIMURA Yuichi (JPN)"/>
    <s v="SAGARA Toru (JPN)"/>
    <s v="NAGI Toshiyuki (JPN)"/>
    <s v="BRA"/>
    <s v="CRO"/>
  </r>
  <r>
    <x v="196"/>
    <n v="249722"/>
    <x v="6"/>
    <d v="2010-06-19T00:00:00"/>
    <s v=" 13:30 "/>
    <x v="12"/>
    <x v="35"/>
    <x v="34"/>
    <s v="Netherlands"/>
    <n v="1"/>
    <n v="0"/>
    <n v="1"/>
    <s v="Japan"/>
    <s v=" "/>
    <n v="0"/>
    <n v="0"/>
    <n v="0"/>
    <n v="1"/>
    <x v="15"/>
    <s v="Home Team"/>
    <n v="62010"/>
    <n v="0"/>
    <n v="0"/>
    <s v="BALDASSI Hector (ARG)"/>
    <s v="CASAS Ricardo (ARG)"/>
    <s v="MAIDANA Hernan (ARG)"/>
    <s v="NED"/>
    <s v="JPN"/>
  </r>
  <r>
    <x v="197"/>
    <n v="262"/>
    <x v="7"/>
    <d v="1974-06-13T00:00:00"/>
    <s v=" 17:00 "/>
    <x v="10"/>
    <x v="39"/>
    <x v="38"/>
    <s v="Brazil"/>
    <n v="0"/>
    <n v="0"/>
    <n v="0"/>
    <s v="Yugoslavia"/>
    <s v=" "/>
    <n v="0"/>
    <n v="0"/>
    <n v="0"/>
    <n v="0"/>
    <x v="36"/>
    <s v="Away Team"/>
    <n v="62000"/>
    <n v="0"/>
    <n v="0"/>
    <s v="SCHEURER Ruedi (SUI)"/>
    <s v="LORAUX Vital (BEL)"/>
    <s v="PESTARINO Luis (ARG)"/>
    <s v="BRA"/>
    <s v="YUG"/>
  </r>
  <r>
    <x v="198"/>
    <n v="262"/>
    <x v="7"/>
    <d v="1974-06-18T00:00:00"/>
    <s v=" 19:30 "/>
    <x v="10"/>
    <x v="39"/>
    <x v="38"/>
    <s v="Scotland"/>
    <n v="0"/>
    <n v="0"/>
    <n v="0"/>
    <s v="Brazil"/>
    <s v=" "/>
    <n v="0"/>
    <n v="0"/>
    <n v="0"/>
    <n v="0"/>
    <x v="1"/>
    <s v="Away Team"/>
    <n v="62000"/>
    <n v="0"/>
    <n v="0"/>
    <s v="VAN GEMERT Arie (NED)"/>
    <s v="PALOTAI Karoly (HUN)"/>
    <s v="LINEMAYR Erich (AUT)"/>
    <s v="SCO"/>
    <s v="BRA"/>
  </r>
  <r>
    <x v="199"/>
    <n v="263"/>
    <x v="7"/>
    <d v="1974-07-03T00:00:00"/>
    <s v=" 17:00 "/>
    <x v="2"/>
    <x v="39"/>
    <x v="38"/>
    <s v="Poland"/>
    <n v="0"/>
    <n v="1"/>
    <n v="-1"/>
    <s v="Germany FR"/>
    <s v=" "/>
    <n v="0"/>
    <n v="0"/>
    <n v="0"/>
    <n v="1"/>
    <x v="6"/>
    <s v="Away Team"/>
    <n v="62000"/>
    <n v="0"/>
    <n v="0"/>
    <s v="LINEMAYR Erich (AUT)"/>
    <s v="PALOTAI Karoly (HUN)"/>
    <s v="SCHEURER Ruedi (SUI)"/>
    <s v="POL"/>
    <s v="FRG"/>
  </r>
  <r>
    <x v="200"/>
    <n v="249717"/>
    <x v="6"/>
    <d v="2010-06-28T00:00:00"/>
    <s v=" 16:00 "/>
    <x v="4"/>
    <x v="35"/>
    <x v="34"/>
    <s v="Netherlands"/>
    <n v="2"/>
    <n v="1"/>
    <n v="1"/>
    <s v="Slovakia"/>
    <s v=" "/>
    <n v="0"/>
    <n v="0"/>
    <n v="0"/>
    <n v="3"/>
    <x v="15"/>
    <s v="Home Team"/>
    <n v="61962"/>
    <n v="1"/>
    <n v="0"/>
    <s v="Alberto UNDIANO MALLENCO (ESP)"/>
    <s v="MARTINEZ Fermin (ESP)"/>
    <s v="YUSTE Juan (ESP)"/>
    <s v="NED"/>
    <s v="SVK"/>
  </r>
  <r>
    <x v="201"/>
    <n v="249722"/>
    <x v="6"/>
    <d v="2010-06-22T00:00:00"/>
    <s v=" 20:30 "/>
    <x v="2"/>
    <x v="35"/>
    <x v="34"/>
    <s v="Nigeria"/>
    <n v="2"/>
    <n v="2"/>
    <n v="0"/>
    <s v="Korea Republic"/>
    <s v=" "/>
    <n v="0"/>
    <n v="0"/>
    <n v="0"/>
    <n v="4"/>
    <x v="38"/>
    <s v="Away Team"/>
    <n v="61874"/>
    <n v="1"/>
    <n v="1"/>
    <s v="Olegï¿½rio BENQUERENï¿½A (POR)"/>
    <s v="CARDINAL Jose (POR)"/>
    <s v="MIRANDA Bertino (POR)"/>
    <s v="NGA"/>
    <s v="KOR"/>
  </r>
  <r>
    <x v="202"/>
    <n v="337"/>
    <x v="5"/>
    <d v="1994-06-22T00:00:00"/>
    <s v=" 16:00 "/>
    <x v="8"/>
    <x v="11"/>
    <x v="12"/>
    <s v="Romania"/>
    <n v="1"/>
    <n v="4"/>
    <n v="-3"/>
    <s v="Switzerland"/>
    <s v=" "/>
    <n v="0"/>
    <n v="0"/>
    <n v="0"/>
    <n v="5"/>
    <x v="27"/>
    <s v="Away Team"/>
    <n v="61428"/>
    <n v="1"/>
    <n v="1"/>
    <s v="JOUINI Neji (TUN)"/>
    <s v="HASSAN Abdel-Magid (EGY)"/>
    <s v="FANAEI Mohammad (IRN)"/>
    <s v="ROU"/>
    <s v="SUI"/>
  </r>
  <r>
    <x v="203"/>
    <n v="255931"/>
    <x v="12"/>
    <d v="2014-06-26T00:00:00"/>
    <s v=" 17:00 "/>
    <x v="16"/>
    <x v="33"/>
    <x v="32"/>
    <s v="Korea Republic"/>
    <n v="0"/>
    <n v="1"/>
    <n v="-1"/>
    <s v="Belgium"/>
    <s v=" "/>
    <n v="0"/>
    <n v="0"/>
    <n v="0"/>
    <n v="1"/>
    <x v="9"/>
    <s v="Away Team"/>
    <n v="61397"/>
    <n v="0"/>
    <n v="0"/>
    <s v="Ben WILLIAMS (AUS)"/>
    <s v="CREAM Matthew (AUS)"/>
    <s v="ANAZ Hakan (AUS)"/>
    <s v="KOR"/>
    <s v="BEL"/>
  </r>
  <r>
    <x v="204"/>
    <n v="323"/>
    <x v="11"/>
    <d v="1990-06-24T00:00:00"/>
    <s v=" 17:00 "/>
    <x v="4"/>
    <x v="36"/>
    <x v="35"/>
    <s v="Brazil"/>
    <n v="0"/>
    <n v="1"/>
    <n v="-1"/>
    <s v="Argentina"/>
    <s v=" "/>
    <n v="0"/>
    <n v="0"/>
    <n v="0"/>
    <n v="1"/>
    <x v="3"/>
    <s v="Away Team"/>
    <n v="61381"/>
    <n v="0"/>
    <n v="0"/>
    <s v="QUINIOU Joel (FRA)"/>
    <s v="SPIRIN Alexey (RUS)"/>
    <s v="PAIRETTO Pierluigi (ITA)"/>
    <s v="BRA"/>
    <s v="ARG"/>
  </r>
  <r>
    <x v="205"/>
    <n v="338"/>
    <x v="5"/>
    <d v="1994-07-04T00:00:00"/>
    <s v=" 12:00 "/>
    <x v="4"/>
    <x v="38"/>
    <x v="37"/>
    <s v="Netherlands"/>
    <n v="2"/>
    <n v="0"/>
    <n v="2"/>
    <s v="Republic of Ireland"/>
    <s v=" "/>
    <n v="0"/>
    <n v="0"/>
    <n v="0"/>
    <n v="2"/>
    <x v="15"/>
    <s v="Home Team"/>
    <n v="61355"/>
    <n v="2"/>
    <n v="0"/>
    <s v="MIKKELSEN Peter (DEN)"/>
    <s v="DUNSTER Gordon (AUS)"/>
    <s v="BRAZZALE Eugene (AUS)"/>
    <s v="NED"/>
    <s v="IRL"/>
  </r>
  <r>
    <x v="206"/>
    <n v="337"/>
    <x v="5"/>
    <d v="1994-06-19T00:00:00"/>
    <s v=" 12:30 "/>
    <x v="15"/>
    <x v="38"/>
    <x v="37"/>
    <s v="Belgium"/>
    <n v="1"/>
    <n v="0"/>
    <n v="1"/>
    <s v="Morocco"/>
    <s v=" "/>
    <n v="0"/>
    <n v="0"/>
    <n v="0"/>
    <n v="1"/>
    <x v="9"/>
    <s v="Home Team"/>
    <n v="61219"/>
    <n v="1"/>
    <n v="0"/>
    <s v="TORRES CADENA Jose Joaquin (COL)"/>
    <s v="CALIX GARCIA Raimundo (HON)"/>
    <s v="YLI-KARRO Tapio (FIN)"/>
    <s v="BEL"/>
    <s v="MAR"/>
  </r>
  <r>
    <x v="207"/>
    <n v="238"/>
    <x v="3"/>
    <d v="1966-07-19T00:00:00"/>
    <s v=" 16:30 "/>
    <x v="1"/>
    <x v="2"/>
    <x v="2"/>
    <s v="Uruguay"/>
    <n v="0"/>
    <n v="0"/>
    <n v="0"/>
    <s v="Mexico"/>
    <s v=" "/>
    <n v="0"/>
    <n v="0"/>
    <n v="0"/>
    <n v="0"/>
    <x v="4"/>
    <s v="Away Team"/>
    <n v="61112"/>
    <n v="0"/>
    <n v="0"/>
    <s v="LOEOEW Bertil (SWE)"/>
    <s v="VICUNA Claudio (CHI)"/>
    <s v="LO BELLO Concetto (ITA)"/>
    <s v="URU"/>
    <s v="MEX"/>
  </r>
  <r>
    <x v="208"/>
    <n v="43950400"/>
    <x v="15"/>
    <d v="2002-06-26T00:00:00"/>
    <s v=" 20:30 "/>
    <x v="6"/>
    <x v="40"/>
    <x v="39"/>
    <s v="Brazil"/>
    <n v="1"/>
    <n v="0"/>
    <n v="1"/>
    <s v="Turkey"/>
    <s v=" "/>
    <n v="0"/>
    <n v="0"/>
    <n v="0"/>
    <n v="1"/>
    <x v="1"/>
    <s v="Home Team"/>
    <n v="61058"/>
    <n v="0"/>
    <n v="0"/>
    <s v="NIELSEN Kim Milton (DEN)"/>
    <s v="WIERZBOWSKI Maciej (POL)"/>
    <s v="SRAMKA Igor (SVK)"/>
    <s v="BRA"/>
    <s v="TUR"/>
  </r>
  <r>
    <x v="209"/>
    <n v="249719"/>
    <x v="6"/>
    <d v="2010-07-07T00:00:00"/>
    <s v=" 20:30 "/>
    <x v="6"/>
    <x v="35"/>
    <x v="34"/>
    <s v="Germany"/>
    <n v="0"/>
    <n v="1"/>
    <n v="-1"/>
    <s v="Spain"/>
    <s v=" "/>
    <n v="0"/>
    <n v="0"/>
    <n v="0"/>
    <n v="1"/>
    <x v="14"/>
    <s v="Away Team"/>
    <n v="60960"/>
    <n v="0"/>
    <n v="0"/>
    <s v="KASSAI Viktor (HUN)"/>
    <s v="EROS Gabor (HUN)"/>
    <s v="VAMOS Tibor (HUN)"/>
    <s v="GER"/>
    <s v="ESP"/>
  </r>
  <r>
    <x v="210"/>
    <n v="337"/>
    <x v="5"/>
    <d v="1994-06-24T00:00:00"/>
    <s v=" 12:30 "/>
    <x v="12"/>
    <x v="38"/>
    <x v="37"/>
    <s v="Mexico"/>
    <n v="2"/>
    <n v="1"/>
    <n v="1"/>
    <s v="Republic of Ireland"/>
    <s v=" "/>
    <n v="0"/>
    <n v="0"/>
    <n v="0"/>
    <n v="3"/>
    <x v="4"/>
    <s v="Home Team"/>
    <n v="60790"/>
    <n v="1"/>
    <n v="0"/>
    <s v="ROETHLISBERGER Kurt (SUI)"/>
    <s v="LISTKIEWICZ Michal (POL)"/>
    <s v="ALVES Paulo Jorge (BRA)"/>
    <s v="MEX"/>
    <s v="IRL"/>
  </r>
  <r>
    <x v="211"/>
    <n v="43950100"/>
    <x v="15"/>
    <d v="2002-06-10T00:00:00"/>
    <s v=" 15:30 "/>
    <x v="13"/>
    <x v="32"/>
    <x v="31"/>
    <s v="Korea Republic"/>
    <n v="1"/>
    <n v="1"/>
    <n v="0"/>
    <s v="USA"/>
    <s v=" "/>
    <n v="0"/>
    <n v="0"/>
    <n v="0"/>
    <n v="2"/>
    <x v="10"/>
    <s v="Away Team"/>
    <n v="60778"/>
    <n v="0"/>
    <n v="1"/>
    <s v="MEIER Urs (SUI)"/>
    <s v="BEREUTER Egon (AUT)"/>
    <s v="TOMUSANGE Ali (UGA)"/>
    <s v="KOR"/>
    <s v="USA"/>
  </r>
  <r>
    <x v="212"/>
    <n v="337"/>
    <x v="5"/>
    <d v="1994-06-29T00:00:00"/>
    <s v=" 12:30 "/>
    <x v="15"/>
    <x v="38"/>
    <x v="37"/>
    <s v="Morocco"/>
    <n v="1"/>
    <n v="2"/>
    <n v="-1"/>
    <s v="Netherlands"/>
    <s v=" "/>
    <n v="0"/>
    <n v="0"/>
    <n v="0"/>
    <n v="3"/>
    <x v="15"/>
    <s v="Away Team"/>
    <n v="60578"/>
    <n v="0"/>
    <n v="1"/>
    <s v="TEJADA NORIEGA Alberto (PER)"/>
    <s v="ZARATE Venancio (PAR)"/>
    <s v="EVERSTIG Mikael (SWE)"/>
    <s v="MAR"/>
    <s v="NED"/>
  </r>
  <r>
    <x v="213"/>
    <n v="255931"/>
    <x v="12"/>
    <d v="2014-06-17T00:00:00"/>
    <s v=" 16:00 "/>
    <x v="8"/>
    <x v="41"/>
    <x v="40"/>
    <s v="Brazil"/>
    <n v="0"/>
    <n v="0"/>
    <n v="0"/>
    <s v="Mexico"/>
    <s v=" "/>
    <n v="0"/>
    <n v="0"/>
    <n v="0"/>
    <n v="0"/>
    <x v="4"/>
    <s v="Away Team"/>
    <n v="60342"/>
    <n v="0"/>
    <n v="0"/>
    <s v="Cï¿½neyt ï¿½AKIR (TUR)"/>
    <s v="DURAN Bahattin (TUR)"/>
    <s v="ONGUN Tarik (TUR)"/>
    <s v="BRA"/>
    <s v="MEX"/>
  </r>
  <r>
    <x v="214"/>
    <n v="255953"/>
    <x v="12"/>
    <d v="2014-07-04T00:00:00"/>
    <s v=" 17:00 "/>
    <x v="5"/>
    <x v="41"/>
    <x v="40"/>
    <s v="Brazil"/>
    <n v="2"/>
    <n v="1"/>
    <n v="1"/>
    <s v="Colombia"/>
    <s v=" "/>
    <n v="0"/>
    <n v="0"/>
    <n v="0"/>
    <n v="3"/>
    <x v="1"/>
    <s v="Home Team"/>
    <n v="60342"/>
    <n v="1"/>
    <n v="0"/>
    <s v="Carlos VELASCO CARBALLO (ESP)"/>
    <s v="ALONSO FERNANDEZ Roberto (ESP)"/>
    <s v="YUSTE Juan (ESP)"/>
    <s v="BRA"/>
    <s v="COL"/>
  </r>
  <r>
    <x v="215"/>
    <n v="338"/>
    <x v="5"/>
    <d v="1994-07-03T00:00:00"/>
    <s v=" 12:00 "/>
    <x v="4"/>
    <x v="31"/>
    <x v="30"/>
    <s v="Saudi Arabia"/>
    <n v="1"/>
    <n v="3"/>
    <n v="-2"/>
    <s v="Sweden"/>
    <s v=" "/>
    <n v="0"/>
    <n v="0"/>
    <n v="0"/>
    <n v="4"/>
    <x v="12"/>
    <s v="Away Team"/>
    <n v="60277"/>
    <n v="0"/>
    <n v="1"/>
    <s v="MARSIGLIA Renato (BRA)"/>
    <s v="ALVES Paulo Jorge (BRA)"/>
    <s v="CALIX GARCIA Raimundo (HON)"/>
    <s v="KSA"/>
    <s v="SWE"/>
  </r>
  <r>
    <x v="216"/>
    <n v="338"/>
    <x v="5"/>
    <d v="1994-07-02T00:00:00"/>
    <s v=" 12:00 "/>
    <x v="4"/>
    <x v="34"/>
    <x v="33"/>
    <s v="Germany"/>
    <n v="3"/>
    <n v="2"/>
    <n v="1"/>
    <s v="Belgium"/>
    <s v=" "/>
    <n v="0"/>
    <n v="0"/>
    <n v="0"/>
    <n v="5"/>
    <x v="17"/>
    <s v="Home Team"/>
    <n v="60246"/>
    <n v="3"/>
    <n v="1"/>
    <s v="ROETHLISBERGER Kurt (SUI)"/>
    <s v="LISTKIEWICZ Michal (POL)"/>
    <s v="CHRISTENSEN Carl-Johan Meyer (DEN)"/>
    <s v="GER"/>
    <s v="BEL"/>
  </r>
  <r>
    <x v="217"/>
    <n v="262"/>
    <x v="7"/>
    <d v="1974-06-22T00:00:00"/>
    <s v=" 19:30 "/>
    <x v="1"/>
    <x v="42"/>
    <x v="41"/>
    <s v="German DR"/>
    <n v="1"/>
    <n v="0"/>
    <n v="1"/>
    <s v="Germany FR"/>
    <s v=" "/>
    <n v="0"/>
    <n v="0"/>
    <n v="0"/>
    <n v="1"/>
    <x v="39"/>
    <s v="Home Team"/>
    <n v="60200"/>
    <n v="0"/>
    <n v="0"/>
    <s v="BARRETO RUIZ Ramon (URU)"/>
    <s v="MARQUES Armando (BRA)"/>
    <s v="PESTARINO Luis (ARG)"/>
    <s v="GDR"/>
    <s v="FRG"/>
  </r>
  <r>
    <x v="218"/>
    <n v="308"/>
    <x v="1"/>
    <d v="1986-06-02T00:00:00"/>
    <s v=" 12:00 "/>
    <x v="8"/>
    <x v="20"/>
    <x v="1"/>
    <s v="Argentina"/>
    <n v="3"/>
    <n v="1"/>
    <n v="2"/>
    <s v="Korea Republic"/>
    <s v=" "/>
    <n v="0"/>
    <n v="0"/>
    <n v="0"/>
    <n v="4"/>
    <x v="3"/>
    <s v="Home Team"/>
    <n v="60000"/>
    <n v="2"/>
    <n v="0"/>
    <s v="SANCHEZ ARMINIO Victoriano (ESP)"/>
    <s v="GONZALEZ ROA Gabriel (PAR)"/>
    <s v="DIAZ PALACIO Jesus (COL)"/>
    <s v="ARG"/>
    <s v="KOR"/>
  </r>
  <r>
    <x v="219"/>
    <n v="3464"/>
    <x v="11"/>
    <d v="1990-07-03T00:00:00"/>
    <s v=" 20:00 "/>
    <x v="6"/>
    <x v="43"/>
    <x v="42"/>
    <s v="Italy"/>
    <n v="1"/>
    <n v="1"/>
    <n v="0"/>
    <s v="Argentina"/>
    <s v=" win on penalties "/>
    <n v="3"/>
    <n v="4"/>
    <n v="-1"/>
    <n v="2"/>
    <x v="3"/>
    <s v="Away Team"/>
    <n v="59978"/>
    <n v="0"/>
    <n v="0"/>
    <s v="VAUTROT Michel (FRA)"/>
    <s v="LISTKIEWICZ Michal (POL)"/>
    <s v="MIKKELSEN Peter (DEN)"/>
    <s v="ITA"/>
    <s v="ARG"/>
  </r>
  <r>
    <x v="220"/>
    <n v="263"/>
    <x v="7"/>
    <d v="1974-06-26T00:00:00"/>
    <s v=" 19:30 "/>
    <x v="8"/>
    <x v="44"/>
    <x v="43"/>
    <s v="Brazil"/>
    <n v="1"/>
    <n v="0"/>
    <n v="1"/>
    <s v="German DR"/>
    <s v=" "/>
    <n v="0"/>
    <n v="0"/>
    <n v="0"/>
    <n v="1"/>
    <x v="1"/>
    <s v="Home Team"/>
    <n v="59863"/>
    <n v="0"/>
    <n v="0"/>
    <s v="THOMAS Clive (WAL)"/>
    <s v="BABACAN Dogan (TUR)"/>
    <s v="BOSKOVIC Tony (AUS)"/>
    <s v="BRA"/>
    <s v="GDR"/>
  </r>
  <r>
    <x v="221"/>
    <n v="231"/>
    <x v="10"/>
    <d v="1962-06-07T00:00:00"/>
    <s v=" 15:00 "/>
    <x v="10"/>
    <x v="12"/>
    <x v="13"/>
    <s v="Italy"/>
    <n v="3"/>
    <n v="0"/>
    <n v="3"/>
    <s v="Switzerland"/>
    <s v=" "/>
    <n v="0"/>
    <n v="0"/>
    <n v="0"/>
    <n v="3"/>
    <x v="7"/>
    <s v="Home Team"/>
    <n v="59828"/>
    <n v="1"/>
    <n v="0"/>
    <s v="LATYCHEV Nikolaj (URS)"/>
    <s v="DAVIDSON Bob (SCO)"/>
    <s v="RUMENTCHEV Dimitar (BUL)"/>
    <s v="ITA"/>
    <s v="SUI"/>
  </r>
  <r>
    <x v="222"/>
    <n v="255931"/>
    <x v="12"/>
    <d v="2014-06-21T00:00:00"/>
    <s v=" 16:00 "/>
    <x v="11"/>
    <x v="41"/>
    <x v="40"/>
    <s v="Germany"/>
    <n v="2"/>
    <n v="2"/>
    <n v="0"/>
    <s v="Ghana"/>
    <s v=" "/>
    <n v="0"/>
    <n v="0"/>
    <n v="0"/>
    <n v="4"/>
    <x v="40"/>
    <s v="Away Team"/>
    <n v="59621"/>
    <n v="0"/>
    <n v="0"/>
    <s v="RICCI Sandro (BRA)"/>
    <s v="DE CARVALHO Emerson (BRA)"/>
    <s v="VAN GASSE Marcelo (BRA)"/>
    <s v="GER"/>
    <s v="GHA"/>
  </r>
  <r>
    <x v="223"/>
    <n v="255931"/>
    <x v="12"/>
    <d v="2014-06-24T00:00:00"/>
    <s v=" 17:00 "/>
    <x v="14"/>
    <x v="41"/>
    <x v="40"/>
    <s v="Greece"/>
    <n v="2"/>
    <n v="1"/>
    <n v="1"/>
    <s v="Cï¿½te d'Ivoire"/>
    <s v=" "/>
    <n v="0"/>
    <n v="0"/>
    <n v="0"/>
    <n v="3"/>
    <x v="41"/>
    <s v="Home Team"/>
    <n v="59095"/>
    <n v="1"/>
    <n v="0"/>
    <s v="VERA Carlos (ECU)"/>
    <s v="LESCANO Christian (ECU)"/>
    <s v="ROMERO Byron (ECU)"/>
    <s v="GRE"/>
    <s v="CIV"/>
  </r>
  <r>
    <x v="224"/>
    <n v="255951"/>
    <x v="12"/>
    <d v="2014-06-29T00:00:00"/>
    <s v=" 13:00 "/>
    <x v="4"/>
    <x v="41"/>
    <x v="40"/>
    <s v="Netherlands"/>
    <n v="2"/>
    <n v="1"/>
    <n v="1"/>
    <s v="Mexico"/>
    <s v=" "/>
    <n v="0"/>
    <n v="0"/>
    <n v="0"/>
    <n v="3"/>
    <x v="15"/>
    <s v="Home Team"/>
    <n v="58817"/>
    <n v="0"/>
    <n v="0"/>
    <s v="PROENCA Pedro (POR)"/>
    <s v="MIRANDA Bertino (POR)"/>
    <s v="TRIGO Jose (POR)"/>
    <s v="NED"/>
    <s v="MEX"/>
  </r>
  <r>
    <x v="225"/>
    <n v="255931"/>
    <x v="12"/>
    <d v="2014-06-14T00:00:00"/>
    <s v=" 16:00 "/>
    <x v="13"/>
    <x v="41"/>
    <x v="40"/>
    <s v="Uruguay"/>
    <n v="1"/>
    <n v="3"/>
    <n v="-2"/>
    <s v="Costa Rica"/>
    <s v=" "/>
    <n v="0"/>
    <n v="0"/>
    <n v="0"/>
    <n v="4"/>
    <x v="42"/>
    <s v="Away Team"/>
    <n v="58679"/>
    <n v="1"/>
    <n v="0"/>
    <s v="BRYCH Felix (GER)"/>
    <s v="BORSCH Mark (GER)"/>
    <s v="LUPP Stefan (GER)"/>
    <s v="URU"/>
    <s v="CRC"/>
  </r>
  <r>
    <x v="226"/>
    <n v="238"/>
    <x v="3"/>
    <d v="1966-07-19T00:00:00"/>
    <s v=" 19:30 "/>
    <x v="9"/>
    <x v="45"/>
    <x v="44"/>
    <s v="Portugal"/>
    <n v="3"/>
    <n v="1"/>
    <n v="2"/>
    <s v="Brazil"/>
    <s v=" "/>
    <n v="0"/>
    <n v="0"/>
    <n v="0"/>
    <n v="4"/>
    <x v="13"/>
    <s v="Home Team"/>
    <n v="58479"/>
    <n v="2"/>
    <n v="0"/>
    <s v="McCABE George (ENG)"/>
    <s v="CALLAGHAN Leo (WAL)"/>
    <s v="DAGNALL Kenneth (ENG)"/>
    <s v="POR"/>
    <s v="BRA"/>
  </r>
  <r>
    <x v="227"/>
    <n v="429"/>
    <x v="17"/>
    <d v="1938-06-12T00:00:00"/>
    <s v=" 17:00 "/>
    <x v="5"/>
    <x v="46"/>
    <x v="45"/>
    <s v="Italy"/>
    <n v="3"/>
    <n v="1"/>
    <n v="2"/>
    <s v="France"/>
    <s v=" "/>
    <n v="0"/>
    <n v="0"/>
    <n v="0"/>
    <n v="4"/>
    <x v="7"/>
    <s v="Home Team"/>
    <n v="58455"/>
    <n v="1"/>
    <n v="1"/>
    <s v="BAERT Louis (BEL)"/>
    <s v="WUETHRICH Hans (SUI)"/>
    <s v="EKLIND Ivan (SWE)"/>
    <s v="ITA"/>
    <s v="FRA"/>
  </r>
  <r>
    <x v="228"/>
    <n v="255955"/>
    <x v="12"/>
    <d v="2014-07-08T00:00:00"/>
    <s v=" 17:00 "/>
    <x v="6"/>
    <x v="47"/>
    <x v="46"/>
    <s v="Brazil"/>
    <n v="1"/>
    <n v="7"/>
    <n v="-6"/>
    <s v="Germany"/>
    <s v=" "/>
    <n v="0"/>
    <n v="0"/>
    <n v="0"/>
    <n v="8"/>
    <x v="17"/>
    <s v="Away Team"/>
    <n v="58141"/>
    <n v="0"/>
    <n v="5"/>
    <s v="RODRIGUEZ Marco (MEX)"/>
    <s v="TORRENTERA Marvin (MEX)"/>
    <s v="QUINTERO Marcos (MEX)"/>
    <s v="BRA"/>
    <s v="GER"/>
  </r>
  <r>
    <x v="229"/>
    <n v="322"/>
    <x v="11"/>
    <d v="1990-06-16T00:00:00"/>
    <s v=" 17:00 "/>
    <x v="14"/>
    <x v="36"/>
    <x v="35"/>
    <s v="Brazil"/>
    <n v="1"/>
    <n v="0"/>
    <n v="1"/>
    <s v="Costa Rica"/>
    <s v=" "/>
    <n v="0"/>
    <n v="0"/>
    <n v="0"/>
    <n v="1"/>
    <x v="1"/>
    <s v="Home Team"/>
    <n v="58007"/>
    <n v="1"/>
    <n v="0"/>
    <s v="JOUINI Neji (TUN)"/>
    <s v="DIRAMBA Jean Fidele (GAB)"/>
    <s v="MANDI Jassim (BHR)"/>
    <s v="BRA"/>
    <s v="CRC"/>
  </r>
  <r>
    <x v="230"/>
    <n v="462"/>
    <x v="16"/>
    <d v="1954-06-30T00:00:00"/>
    <s v=" 18:00 "/>
    <x v="6"/>
    <x v="48"/>
    <x v="47"/>
    <s v="Germany FR"/>
    <n v="6"/>
    <n v="1"/>
    <n v="5"/>
    <s v="Austria"/>
    <s v=" "/>
    <n v="0"/>
    <n v="0"/>
    <n v="0"/>
    <n v="7"/>
    <x v="6"/>
    <s v="Home Team"/>
    <n v="58000"/>
    <n v="1"/>
    <n v="0"/>
    <s v="ORLANDINI Vincenzo (ITA)"/>
    <s v="ELLIS Arthur (ENG)"/>
    <s v="BUCHMUELLER Fritz (SUI)"/>
    <s v="FRG"/>
    <s v="AUT"/>
  </r>
  <r>
    <x v="231"/>
    <n v="263"/>
    <x v="7"/>
    <d v="1974-06-30T00:00:00"/>
    <s v=" 16:00 "/>
    <x v="2"/>
    <x v="39"/>
    <x v="38"/>
    <s v="Poland"/>
    <n v="2"/>
    <n v="1"/>
    <n v="1"/>
    <s v="Yugoslavia"/>
    <s v=" "/>
    <n v="0"/>
    <n v="0"/>
    <n v="0"/>
    <n v="3"/>
    <x v="19"/>
    <s v="Home Team"/>
    <n v="58000"/>
    <n v="1"/>
    <n v="1"/>
    <s v="GLOECKNER Rudolf (GDR)"/>
    <s v="MARQUES Armando (BRA)"/>
    <s v="WINSEMANN Werner (CAN)"/>
    <s v="POL"/>
    <s v="YUG"/>
  </r>
  <r>
    <x v="232"/>
    <n v="255931"/>
    <x v="12"/>
    <d v="2014-06-24T00:00:00"/>
    <s v=" 13:00 "/>
    <x v="13"/>
    <x v="47"/>
    <x v="46"/>
    <s v="Costa Rica"/>
    <n v="0"/>
    <n v="0"/>
    <n v="0"/>
    <s v="England"/>
    <s v=" "/>
    <n v="0"/>
    <n v="0"/>
    <n v="0"/>
    <n v="0"/>
    <x v="8"/>
    <s v="Away Team"/>
    <n v="57823"/>
    <n v="0"/>
    <n v="0"/>
    <s v="HAIMOUDI Djamel (ALG)"/>
    <s v="ACHIK Redouane (MAR)"/>
    <s v="ETCHIALI Abdelhak (ALG)"/>
    <s v="CRC"/>
    <s v="ENG"/>
  </r>
  <r>
    <x v="233"/>
    <n v="201"/>
    <x v="9"/>
    <d v="1930-07-18T00:00:00"/>
    <s v=" 14:30 "/>
    <x v="9"/>
    <x v="10"/>
    <x v="10"/>
    <s v="Uruguay"/>
    <n v="1"/>
    <n v="0"/>
    <n v="1"/>
    <s v="Peru"/>
    <s v=" "/>
    <n v="0"/>
    <n v="0"/>
    <n v="0"/>
    <n v="1"/>
    <x v="0"/>
    <s v="Home Team"/>
    <n v="57735"/>
    <n v="0"/>
    <n v="0"/>
    <s v="LANGENUS Jean (BEL)"/>
    <s v="BALWAY Thomas (FRA)"/>
    <s v="CRISTOPHE Henry (BEL)"/>
    <s v="URU"/>
    <s v="PER"/>
  </r>
  <r>
    <x v="234"/>
    <n v="255951"/>
    <x v="12"/>
    <d v="2014-06-28T00:00:00"/>
    <s v=" 13:00 "/>
    <x v="4"/>
    <x v="47"/>
    <x v="46"/>
    <s v="Brazil"/>
    <n v="1"/>
    <n v="1"/>
    <n v="0"/>
    <s v="Chile"/>
    <s v="Brazil win on penalties "/>
    <n v="3"/>
    <n v="2"/>
    <n v="1"/>
    <n v="2"/>
    <x v="1"/>
    <s v="Home Team"/>
    <n v="57714"/>
    <n v="0"/>
    <n v="0"/>
    <s v="WEBB Howard (ENG)"/>
    <s v="MULLARKEY Michael (ENG)"/>
    <s v="Darren CANN (ENG)"/>
    <s v="BRA"/>
    <s v="CHI"/>
  </r>
  <r>
    <x v="235"/>
    <n v="255931"/>
    <x v="12"/>
    <d v="2014-06-21T00:00:00"/>
    <s v=" 13:00 "/>
    <x v="15"/>
    <x v="47"/>
    <x v="46"/>
    <s v="Argentina"/>
    <n v="1"/>
    <n v="0"/>
    <n v="1"/>
    <s v="IR Iran"/>
    <s v=" "/>
    <n v="0"/>
    <n v="0"/>
    <n v="0"/>
    <n v="1"/>
    <x v="3"/>
    <s v="Home Team"/>
    <n v="57698"/>
    <n v="0"/>
    <n v="0"/>
    <s v="MAZIC Milorad (SRB)"/>
    <s v="RISTIC Milovan (SRB)"/>
    <s v="DJURDJEVIC Dalibor (SRB)"/>
    <s v="ARG"/>
    <s v="IRN"/>
  </r>
  <r>
    <x v="236"/>
    <n v="255931"/>
    <x v="12"/>
    <d v="2014-06-14T00:00:00"/>
    <s v=" 13:00 "/>
    <x v="14"/>
    <x v="47"/>
    <x v="46"/>
    <s v="Colombia"/>
    <n v="3"/>
    <n v="0"/>
    <n v="3"/>
    <s v="Greece"/>
    <s v=" "/>
    <n v="0"/>
    <n v="0"/>
    <n v="0"/>
    <n v="3"/>
    <x v="16"/>
    <s v="Home Team"/>
    <n v="57174"/>
    <n v="1"/>
    <n v="0"/>
    <s v="GEIGER Mark (USA)"/>
    <s v="HURD Sean (USA)"/>
    <s v="FLETCHER Joe (CAN)"/>
    <s v="COL"/>
    <s v="GRE"/>
  </r>
  <r>
    <x v="237"/>
    <n v="250"/>
    <x v="2"/>
    <d v="1970-06-06T00:00:00"/>
    <s v=" 16:00 "/>
    <x v="9"/>
    <x v="25"/>
    <x v="25"/>
    <s v="Romania"/>
    <n v="2"/>
    <n v="1"/>
    <n v="1"/>
    <s v="Czechoslovakia"/>
    <s v=" "/>
    <n v="0"/>
    <n v="0"/>
    <n v="0"/>
    <n v="3"/>
    <x v="11"/>
    <s v="Home Team"/>
    <n v="56818"/>
    <n v="0"/>
    <n v="1"/>
    <s v="DE LEO Diego (MEX)"/>
    <s v="EMSBERGER Gyula (HUN)"/>
    <s v="LORAUX Vital (BEL)"/>
    <s v="ROU"/>
    <s v="TCH"/>
  </r>
  <r>
    <x v="238"/>
    <n v="255931"/>
    <x v="12"/>
    <d v="2014-06-17T00:00:00"/>
    <s v=" 13:00 "/>
    <x v="16"/>
    <x v="47"/>
    <x v="46"/>
    <s v="Belgium"/>
    <n v="2"/>
    <n v="1"/>
    <n v="1"/>
    <s v="Algeria"/>
    <s v=" "/>
    <n v="0"/>
    <n v="0"/>
    <n v="0"/>
    <n v="3"/>
    <x v="9"/>
    <s v="Home Team"/>
    <n v="56800"/>
    <n v="0"/>
    <n v="1"/>
    <s v="RODRIGUEZ Marco (MEX)"/>
    <s v="TORRENTERA Marvin (MEX)"/>
    <s v="QUINTERO Marcos (MEX)"/>
    <s v="BEL"/>
    <s v="ALG"/>
  </r>
  <r>
    <x v="239"/>
    <n v="263"/>
    <x v="7"/>
    <d v="1974-06-26T00:00:00"/>
    <s v=" 19:30 "/>
    <x v="8"/>
    <x v="23"/>
    <x v="23"/>
    <s v="Netherlands"/>
    <n v="4"/>
    <n v="0"/>
    <n v="4"/>
    <s v="Argentina"/>
    <s v=" "/>
    <n v="0"/>
    <n v="0"/>
    <n v="0"/>
    <n v="4"/>
    <x v="15"/>
    <s v="Home Team"/>
    <n v="56548"/>
    <n v="2"/>
    <n v="0"/>
    <s v="DAVIDSON Bob (SCO)"/>
    <s v="TSCHENSCHER Kurt (GER)"/>
    <s v="KAZAKOV Pavel (URS)"/>
    <s v="NED"/>
    <s v="ARG"/>
  </r>
  <r>
    <x v="240"/>
    <n v="337"/>
    <x v="5"/>
    <d v="1994-06-17T00:00:00"/>
    <s v=" 19:30 "/>
    <x v="14"/>
    <x v="31"/>
    <x v="30"/>
    <s v="Spain"/>
    <n v="2"/>
    <n v="2"/>
    <n v="0"/>
    <s v="Korea Republic"/>
    <s v=" "/>
    <n v="0"/>
    <n v="0"/>
    <n v="0"/>
    <n v="4"/>
    <x v="38"/>
    <s v="Away Team"/>
    <n v="56247"/>
    <n v="0"/>
    <n v="0"/>
    <s v="MIKKELSEN Peter (DEN)"/>
    <s v="CHRISTENSEN Carl-Johan Meyer (DEN)"/>
    <s v="PEARSON Roy (ENG)"/>
    <s v="ESP"/>
    <s v="KOR"/>
  </r>
  <r>
    <x v="241"/>
    <n v="211"/>
    <x v="16"/>
    <d v="1954-06-20T00:00:00"/>
    <s v=" 16:50 "/>
    <x v="10"/>
    <x v="48"/>
    <x v="47"/>
    <s v="Hungary"/>
    <n v="8"/>
    <n v="3"/>
    <n v="5"/>
    <s v="Germany FR"/>
    <s v=" "/>
    <n v="0"/>
    <n v="0"/>
    <n v="0"/>
    <n v="11"/>
    <x v="43"/>
    <s v="Home Team"/>
    <n v="56000"/>
    <n v="3"/>
    <n v="1"/>
    <s v="LING William (ENG)"/>
    <s v="SCHICKER Werner (SUI)"/>
    <s v="GRIFFITHS Benjamin (WAL)"/>
    <s v="HUN"/>
    <s v="FRG"/>
  </r>
  <r>
    <x v="242"/>
    <n v="262"/>
    <x v="7"/>
    <d v="1974-06-22T00:00:00"/>
    <s v=" 16:00 "/>
    <x v="10"/>
    <x v="39"/>
    <x v="38"/>
    <s v="Scotland"/>
    <n v="1"/>
    <n v="1"/>
    <n v="0"/>
    <s v="Yugoslavia"/>
    <s v=" "/>
    <n v="0"/>
    <n v="0"/>
    <n v="0"/>
    <n v="2"/>
    <x v="36"/>
    <s v="Away Team"/>
    <n v="56000"/>
    <n v="0"/>
    <n v="0"/>
    <s v="GONZALEZ ARCHUNDIA Alfonso (MEX)"/>
    <s v="GLOECKNER Rudolf (GDR)"/>
    <s v="TSCHENSCHER Kurt (GER)"/>
    <s v="SCO"/>
    <s v="YUG"/>
  </r>
  <r>
    <x v="243"/>
    <n v="322"/>
    <x v="11"/>
    <d v="1990-06-13T00:00:00"/>
    <s v=" 21:00 "/>
    <x v="2"/>
    <x v="43"/>
    <x v="42"/>
    <s v="Argentina"/>
    <n v="2"/>
    <n v="0"/>
    <n v="2"/>
    <s v="Soviet Union"/>
    <s v=" "/>
    <n v="0"/>
    <n v="0"/>
    <n v="0"/>
    <n v="2"/>
    <x v="3"/>
    <s v="Home Team"/>
    <n v="55759"/>
    <n v="1"/>
    <n v="0"/>
    <s v="FREDRIKSSON Erik (SWE)"/>
    <s v="RAMIZ WRIGHT Jose (BRA)"/>
    <s v="AL SHARIF Jamal (SYR)"/>
    <s v="ARG"/>
    <s v="URS"/>
  </r>
  <r>
    <x v="244"/>
    <n v="249722"/>
    <x v="6"/>
    <d v="2010-06-12T00:00:00"/>
    <s v=" 16:00 "/>
    <x v="2"/>
    <x v="49"/>
    <x v="6"/>
    <s v="Argentina"/>
    <n v="1"/>
    <n v="0"/>
    <n v="1"/>
    <s v="Nigeria"/>
    <s v=" "/>
    <n v="0"/>
    <n v="0"/>
    <n v="0"/>
    <n v="1"/>
    <x v="3"/>
    <s v="Home Team"/>
    <n v="55686"/>
    <n v="1"/>
    <n v="0"/>
    <s v="Wolfgang STARK (GER)"/>
    <s v="SALVER Jan-Hendrik (GER)"/>
    <s v="PICKEL Mike (GER)"/>
    <s v="ARG"/>
    <s v="NGA"/>
  </r>
  <r>
    <x v="245"/>
    <n v="249718"/>
    <x v="6"/>
    <d v="2010-07-03T00:00:00"/>
    <s v=" 20:30 "/>
    <x v="5"/>
    <x v="49"/>
    <x v="6"/>
    <s v="Paraguay"/>
    <n v="0"/>
    <n v="1"/>
    <n v="-1"/>
    <s v="Spain"/>
    <s v=" "/>
    <n v="0"/>
    <n v="0"/>
    <n v="0"/>
    <n v="1"/>
    <x v="14"/>
    <s v="Away Team"/>
    <n v="55359"/>
    <n v="0"/>
    <n v="0"/>
    <s v="BATRES Carlos (GUA)"/>
    <s v="LEAL Leonel (CRC)"/>
    <s v="PASTRANA Carlos (HON)"/>
    <s v="PAR"/>
    <s v="ESP"/>
  </r>
  <r>
    <x v="246"/>
    <n v="43950100"/>
    <x v="15"/>
    <d v="2002-06-04T00:00:00"/>
    <s v=" 18:00 "/>
    <x v="16"/>
    <x v="40"/>
    <x v="39"/>
    <s v="Japan"/>
    <n v="2"/>
    <n v="2"/>
    <n v="0"/>
    <s v="Belgium"/>
    <s v=" "/>
    <n v="0"/>
    <n v="0"/>
    <n v="0"/>
    <n v="4"/>
    <x v="9"/>
    <s v="Away Team"/>
    <n v="55256"/>
    <n v="0"/>
    <n v="0"/>
    <s v="MATTUS William (CRC)"/>
    <s v="KOLEIT Haidar (LIB)"/>
    <s v="DUPANOV Yuri (BLR)"/>
    <s v="JPN"/>
    <s v="BEL"/>
  </r>
  <r>
    <x v="247"/>
    <n v="751"/>
    <x v="11"/>
    <d v="1990-07-01T00:00:00"/>
    <s v=" 21:00 "/>
    <x v="5"/>
    <x v="43"/>
    <x v="42"/>
    <s v="England"/>
    <n v="3"/>
    <n v="2"/>
    <n v="1"/>
    <s v="Cameroon"/>
    <s v="England win after extra time "/>
    <n v="0"/>
    <n v="0"/>
    <n v="0"/>
    <n v="5"/>
    <x v="8"/>
    <s v="Home Team"/>
    <n v="55205"/>
    <n v="0"/>
    <n v="0"/>
    <s v="CODESAL MENDEZ Edgardo (MEX)"/>
    <s v="MAURO Vincent (USA)"/>
    <s v="MANDI Jassim (BHR)"/>
    <s v="ENG"/>
    <s v="CMR"/>
  </r>
  <r>
    <x v="248"/>
    <n v="262"/>
    <x v="7"/>
    <d v="1974-06-15T00:00:00"/>
    <s v=" 16:00 "/>
    <x v="9"/>
    <x v="44"/>
    <x v="43"/>
    <s v="Uruguay"/>
    <n v="0"/>
    <n v="2"/>
    <n v="-2"/>
    <s v="Netherlands"/>
    <s v=" "/>
    <n v="0"/>
    <n v="0"/>
    <n v="0"/>
    <n v="2"/>
    <x v="15"/>
    <s v="Away Team"/>
    <n v="55100"/>
    <n v="0"/>
    <n v="1"/>
    <s v="PALOTAI Karoly (HUN)"/>
    <s v="KAZAKOV Pavel (URS)"/>
    <s v="RAINEA Nicolae (ROU)"/>
    <s v="URU"/>
    <s v="NED"/>
  </r>
  <r>
    <x v="249"/>
    <n v="3490"/>
    <x v="18"/>
    <d v="1934-06-10T00:00:00"/>
    <s v=" 17:30 "/>
    <x v="3"/>
    <x v="50"/>
    <x v="16"/>
    <s v="Italy"/>
    <n v="2"/>
    <n v="1"/>
    <n v="1"/>
    <s v="Czechoslovakia"/>
    <s v="Italy win after extra time "/>
    <n v="0"/>
    <n v="0"/>
    <n v="0"/>
    <n v="3"/>
    <x v="7"/>
    <s v="Home Team"/>
    <n v="55000"/>
    <n v="0"/>
    <n v="0"/>
    <s v="EKLIND Ivan (SWE)"/>
    <s v="BAERT Louis (BEL)"/>
    <s v="IVANCSICS Mihaly (HUN)"/>
    <s v="ITA"/>
    <s v="TCH"/>
  </r>
  <r>
    <x v="250"/>
    <n v="1014"/>
    <x v="8"/>
    <d v="1998-06-12T00:00:00"/>
    <s v=" 21:00 "/>
    <x v="14"/>
    <x v="51"/>
    <x v="48"/>
    <s v="France"/>
    <n v="3"/>
    <n v="0"/>
    <n v="3"/>
    <s v="South Africa"/>
    <s v=" "/>
    <n v="0"/>
    <n v="0"/>
    <n v="0"/>
    <n v="3"/>
    <x v="18"/>
    <s v="Home Team"/>
    <n v="55000"/>
    <n v="1"/>
    <n v="0"/>
    <s v="REZENDE Marcio (BRA)"/>
    <s v="PINTO Arnaldo (BRA)"/>
    <s v="GONZALES Merere (TRI)"/>
    <s v="FRA"/>
    <s v="RSA"/>
  </r>
  <r>
    <x v="251"/>
    <n v="1014"/>
    <x v="8"/>
    <d v="1998-06-15T00:00:00"/>
    <s v=" 14:30 "/>
    <x v="11"/>
    <x v="51"/>
    <x v="48"/>
    <s v="England"/>
    <n v="2"/>
    <n v="0"/>
    <n v="2"/>
    <s v="Tunisia"/>
    <s v=" "/>
    <n v="0"/>
    <n v="0"/>
    <n v="0"/>
    <n v="2"/>
    <x v="8"/>
    <s v="Home Team"/>
    <n v="55000"/>
    <n v="1"/>
    <n v="0"/>
    <s v="OKADA Masayoshi (JPN)"/>
    <s v="JEON Young Hyun (KOR)"/>
    <s v="DANTE Dramane (MLI)"/>
    <s v="ENG"/>
    <s v="TUN"/>
  </r>
  <r>
    <x v="252"/>
    <n v="1014"/>
    <x v="8"/>
    <d v="1998-06-20T00:00:00"/>
    <s v=" 21:00 "/>
    <x v="12"/>
    <x v="51"/>
    <x v="48"/>
    <s v="Netherlands"/>
    <n v="5"/>
    <n v="0"/>
    <n v="5"/>
    <s v="Korea Republic"/>
    <s v=" "/>
    <n v="0"/>
    <n v="0"/>
    <n v="0"/>
    <n v="5"/>
    <x v="15"/>
    <s v="Home Team"/>
    <n v="55000"/>
    <n v="2"/>
    <n v="0"/>
    <s v="WOJCIK Ryszard (POL)"/>
    <s v="POCIEGIEL Jacek (POL)"/>
    <s v="DUPANOV Yuri (BLR)"/>
    <s v="NED"/>
    <s v="KOR"/>
  </r>
  <r>
    <x v="253"/>
    <n v="1014"/>
    <x v="8"/>
    <d v="1998-06-23T00:00:00"/>
    <s v=" 21:00 "/>
    <x v="8"/>
    <x v="51"/>
    <x v="48"/>
    <s v="Brazil"/>
    <n v="1"/>
    <n v="2"/>
    <n v="-1"/>
    <s v="Norway"/>
    <s v=" "/>
    <n v="0"/>
    <n v="0"/>
    <n v="0"/>
    <n v="3"/>
    <x v="28"/>
    <s v="Away Team"/>
    <n v="55000"/>
    <n v="0"/>
    <n v="0"/>
    <s v="BAHARMAST Esse (USA)"/>
    <s v="MAZZEI Gennaro (ITA)"/>
    <s v="DANTE Dramane (MLI)"/>
    <s v="BRA"/>
    <s v="NOR"/>
  </r>
  <r>
    <x v="254"/>
    <n v="1024"/>
    <x v="8"/>
    <d v="1998-06-27T00:00:00"/>
    <s v=" 16:30 "/>
    <x v="4"/>
    <x v="51"/>
    <x v="48"/>
    <s v="Italy"/>
    <n v="1"/>
    <n v="0"/>
    <n v="1"/>
    <s v="Norway"/>
    <s v=" "/>
    <n v="0"/>
    <n v="0"/>
    <n v="0"/>
    <n v="1"/>
    <x v="7"/>
    <s v="Home Team"/>
    <n v="55000"/>
    <n v="1"/>
    <n v="0"/>
    <s v="HEYNEMANN Bernd (GER)"/>
    <s v="SCHNEIDER Erich (GER)"/>
    <s v="VAN DEN BROECK Marc (BEL)"/>
    <s v="ITA"/>
    <s v="NOR"/>
  </r>
  <r>
    <x v="255"/>
    <n v="1025"/>
    <x v="8"/>
    <d v="1998-07-04T00:00:00"/>
    <s v=" 16:30 "/>
    <x v="5"/>
    <x v="51"/>
    <x v="48"/>
    <s v="Netherlands"/>
    <n v="2"/>
    <n v="1"/>
    <n v="1"/>
    <s v="Argentina"/>
    <s v=" "/>
    <n v="0"/>
    <n v="0"/>
    <n v="0"/>
    <n v="3"/>
    <x v="15"/>
    <s v="Home Team"/>
    <n v="55000"/>
    <n v="1"/>
    <n v="1"/>
    <s v="BRIZIO CARTER Arturo (MEX)"/>
    <s v="POWELL Owen (JAM)"/>
    <s v="SALINAS Reynaldo (HON)"/>
    <s v="NED"/>
    <s v="ARG"/>
  </r>
  <r>
    <x v="256"/>
    <n v="337"/>
    <x v="5"/>
    <d v="1994-06-21T00:00:00"/>
    <s v=" 12:30 "/>
    <x v="13"/>
    <x v="52"/>
    <x v="49"/>
    <s v="Argentina"/>
    <n v="4"/>
    <n v="0"/>
    <n v="4"/>
    <s v="Greece"/>
    <s v=" "/>
    <n v="0"/>
    <n v="0"/>
    <n v="0"/>
    <n v="4"/>
    <x v="3"/>
    <s v="Home Team"/>
    <n v="54456"/>
    <n v="2"/>
    <n v="0"/>
    <s v="ANGELES Arturo (USA)"/>
    <s v="PARK Hae-Yong (KOR)"/>
    <s v="DOLSTRA Jan (NED)"/>
    <s v="ARG"/>
    <s v="GRE"/>
  </r>
  <r>
    <x v="257"/>
    <n v="337"/>
    <x v="5"/>
    <d v="1994-06-23T00:00:00"/>
    <s v=" 19:30 "/>
    <x v="14"/>
    <x v="52"/>
    <x v="49"/>
    <s v="Korea Republic"/>
    <n v="0"/>
    <n v="0"/>
    <n v="0"/>
    <s v="Bolivia"/>
    <s v=" "/>
    <n v="0"/>
    <n v="0"/>
    <n v="0"/>
    <n v="0"/>
    <x v="44"/>
    <s v="Away Team"/>
    <n v="54453"/>
    <n v="0"/>
    <n v="0"/>
    <s v="MOTTRAM Leslie (SCO)"/>
    <s v="MATTHYS Luc (BEL)"/>
    <s v="EVERSTIG Mikael (SWE)"/>
    <s v="KOR"/>
    <s v="BOL"/>
  </r>
  <r>
    <x v="258"/>
    <n v="337"/>
    <x v="5"/>
    <d v="1994-06-25T00:00:00"/>
    <s v=" 16:00 "/>
    <x v="13"/>
    <x v="52"/>
    <x v="49"/>
    <s v="Argentina"/>
    <n v="2"/>
    <n v="1"/>
    <n v="1"/>
    <s v="Nigeria"/>
    <s v=" "/>
    <n v="0"/>
    <n v="0"/>
    <n v="0"/>
    <n v="3"/>
    <x v="3"/>
    <s v="Home Team"/>
    <n v="54453"/>
    <n v="2"/>
    <n v="1"/>
    <s v="KARLSSON Bo (SWE)"/>
    <s v="EVERSTIG Mikael (SWE)"/>
    <s v="MATTHYS Luc (BEL)"/>
    <s v="ARG"/>
    <s v="NGA"/>
  </r>
  <r>
    <x v="259"/>
    <n v="249722"/>
    <x v="6"/>
    <d v="2010-06-21T00:00:00"/>
    <s v=" 20:30 "/>
    <x v="16"/>
    <x v="49"/>
    <x v="6"/>
    <s v="Spain"/>
    <n v="2"/>
    <n v="0"/>
    <n v="2"/>
    <s v="Honduras"/>
    <s v=" "/>
    <n v="0"/>
    <n v="0"/>
    <n v="0"/>
    <n v="2"/>
    <x v="14"/>
    <s v="Home Team"/>
    <n v="54386"/>
    <n v="1"/>
    <n v="0"/>
    <s v="NISHIMURA Yuichi (JPN)"/>
    <s v="SAGARA Toru (JPN)"/>
    <s v="JEONG Hae Sang (KOR)"/>
    <s v="ESP"/>
    <s v="HON"/>
  </r>
  <r>
    <x v="260"/>
    <n v="338"/>
    <x v="5"/>
    <d v="1994-07-05T00:00:00"/>
    <s v=" 13:00 "/>
    <x v="4"/>
    <x v="52"/>
    <x v="49"/>
    <s v="Nigeria"/>
    <n v="1"/>
    <n v="2"/>
    <n v="-1"/>
    <s v="Italy"/>
    <s v="Italy win after extra time "/>
    <n v="0"/>
    <n v="0"/>
    <n v="0"/>
    <n v="3"/>
    <x v="7"/>
    <s v="Away Team"/>
    <n v="54367"/>
    <n v="0"/>
    <n v="0"/>
    <s v="BRIZIO CARTER Arturo (MEX)"/>
    <s v="TAIBI Ernesto (ARG)"/>
    <s v="ZARATE Venancio (PAR)"/>
    <s v="NGA"/>
    <s v="ITA"/>
  </r>
  <r>
    <x v="261"/>
    <n v="249722"/>
    <x v="6"/>
    <d v="2010-06-15T00:00:00"/>
    <s v=" 20:30 "/>
    <x v="11"/>
    <x v="49"/>
    <x v="6"/>
    <s v="Brazil"/>
    <n v="2"/>
    <n v="1"/>
    <n v="1"/>
    <s v="Korea DPR"/>
    <s v=" "/>
    <n v="0"/>
    <n v="0"/>
    <n v="0"/>
    <n v="3"/>
    <x v="1"/>
    <s v="Home Team"/>
    <n v="54331"/>
    <n v="0"/>
    <n v="0"/>
    <s v="KASSAI Viktor (HUN)"/>
    <s v="EROS Gabor (HUN)"/>
    <s v="VAMOS Tibor (HUN)"/>
    <s v="BRA"/>
    <s v="PRK"/>
  </r>
  <r>
    <x v="262"/>
    <n v="263"/>
    <x v="7"/>
    <d v="1974-07-03T00:00:00"/>
    <s v=" 19:30 "/>
    <x v="8"/>
    <x v="23"/>
    <x v="23"/>
    <s v="Argentina"/>
    <n v="1"/>
    <n v="1"/>
    <n v="0"/>
    <s v="German DR"/>
    <s v=" "/>
    <n v="0"/>
    <n v="0"/>
    <n v="0"/>
    <n v="2"/>
    <x v="39"/>
    <s v="Away Team"/>
    <n v="54254"/>
    <n v="1"/>
    <n v="1"/>
    <s v="TAYLOR John (ENG)"/>
    <s v="KAMEL Mahmoud (EGY)"/>
    <s v="THOMAS Clive (WAL)"/>
    <s v="ARG"/>
    <s v="GDR"/>
  </r>
  <r>
    <x v="263"/>
    <n v="251"/>
    <x v="2"/>
    <d v="1970-06-14T00:00:00"/>
    <s v=" 12:00 "/>
    <x v="5"/>
    <x v="25"/>
    <x v="25"/>
    <s v="Brazil"/>
    <n v="4"/>
    <n v="2"/>
    <n v="2"/>
    <s v="Peru"/>
    <s v=" "/>
    <n v="0"/>
    <n v="0"/>
    <n v="0"/>
    <n v="6"/>
    <x v="1"/>
    <s v="Home Team"/>
    <n v="54233"/>
    <n v="2"/>
    <n v="1"/>
    <s v="LORAUX Vital (BEL)"/>
    <s v="MARSCHALL Ferdinand (AUT)"/>
    <s v="EMSBERGER Gyula (HUN)"/>
    <s v="BRA"/>
    <s v="PER"/>
  </r>
  <r>
    <x v="264"/>
    <n v="249717"/>
    <x v="6"/>
    <d v="2010-06-28T00:00:00"/>
    <s v=" 20:30 "/>
    <x v="4"/>
    <x v="49"/>
    <x v="6"/>
    <s v="Brazil"/>
    <n v="3"/>
    <n v="0"/>
    <n v="3"/>
    <s v="Chile"/>
    <s v=" "/>
    <n v="0"/>
    <n v="0"/>
    <n v="0"/>
    <n v="3"/>
    <x v="1"/>
    <s v="Home Team"/>
    <n v="54096"/>
    <n v="2"/>
    <n v="0"/>
    <s v="WEBB Howard (ENG)"/>
    <s v="Darren CANN (ENG)"/>
    <s v="MULLARKEY Michael (ENG)"/>
    <s v="BRA"/>
    <s v="CHI"/>
  </r>
  <r>
    <x v="265"/>
    <n v="1026"/>
    <x v="8"/>
    <d v="1998-07-07T00:00:00"/>
    <s v=" 21:00 "/>
    <x v="6"/>
    <x v="51"/>
    <x v="48"/>
    <s v="Brazil"/>
    <n v="1"/>
    <n v="1"/>
    <n v="0"/>
    <s v="Netherlands"/>
    <s v="Brazil win on penalties "/>
    <n v="4"/>
    <n v="2"/>
    <n v="2"/>
    <n v="2"/>
    <x v="1"/>
    <s v="Home Team"/>
    <n v="54000"/>
    <n v="0"/>
    <n v="0"/>
    <s v="BUJSAIM Ali (UAE)"/>
    <s v="GHADANFARI Hussain (KUW)"/>
    <s v="AL MUSAWI Mohamed (OMA)"/>
    <s v="BRA"/>
    <s v="NED"/>
  </r>
  <r>
    <x v="266"/>
    <n v="262"/>
    <x v="7"/>
    <d v="1974-06-19T00:00:00"/>
    <s v=" 19:30 "/>
    <x v="9"/>
    <x v="53"/>
    <x v="28"/>
    <s v="Netherlands"/>
    <n v="0"/>
    <n v="0"/>
    <n v="0"/>
    <s v="Sweden"/>
    <s v=" "/>
    <n v="0"/>
    <n v="0"/>
    <n v="0"/>
    <n v="0"/>
    <x v="12"/>
    <s v="Away Team"/>
    <n v="53700"/>
    <n v="0"/>
    <n v="0"/>
    <s v="WINSEMANN Werner (CAN)"/>
    <s v="TSCHENSCHER Kurt (GER)"/>
    <s v="THOMAS Clive (WAL)"/>
    <s v="NED"/>
    <s v="SWE"/>
  </r>
  <r>
    <x v="267"/>
    <n v="263"/>
    <x v="7"/>
    <d v="1974-07-03T00:00:00"/>
    <s v=" 19:30 "/>
    <x v="8"/>
    <x v="53"/>
    <x v="28"/>
    <s v="Netherlands"/>
    <n v="2"/>
    <n v="0"/>
    <n v="2"/>
    <s v="Brazil"/>
    <s v=" "/>
    <n v="0"/>
    <n v="0"/>
    <n v="0"/>
    <n v="2"/>
    <x v="15"/>
    <s v="Home Team"/>
    <n v="53700"/>
    <n v="0"/>
    <n v="0"/>
    <s v="TSCHENSCHER Kurt (GER)"/>
    <s v="DAVIDSON Bob (SCO)"/>
    <s v="SUPPIAH George (SIN)"/>
    <s v="NED"/>
    <s v="BRA"/>
  </r>
  <r>
    <x v="268"/>
    <n v="249722"/>
    <x v="6"/>
    <d v="2010-06-24T00:00:00"/>
    <s v=" 16:00 "/>
    <x v="15"/>
    <x v="49"/>
    <x v="6"/>
    <s v="Slovakia"/>
    <n v="3"/>
    <n v="2"/>
    <n v="1"/>
    <s v="Italy"/>
    <s v=" "/>
    <n v="0"/>
    <n v="0"/>
    <n v="0"/>
    <n v="5"/>
    <x v="45"/>
    <s v="Home Team"/>
    <n v="53412"/>
    <n v="1"/>
    <n v="0"/>
    <s v="WEBB Howard (ENG)"/>
    <s v="Darren CANN (ENG)"/>
    <s v="MULLARKEY Michael (ENG)"/>
    <s v="SVK"/>
    <s v="ITA"/>
  </r>
  <r>
    <x v="269"/>
    <n v="796"/>
    <x v="5"/>
    <d v="1994-07-09T00:00:00"/>
    <s v=" 12:00 "/>
    <x v="5"/>
    <x v="52"/>
    <x v="49"/>
    <s v="Italy"/>
    <n v="2"/>
    <n v="1"/>
    <n v="1"/>
    <s v="Spain"/>
    <s v=" "/>
    <n v="0"/>
    <n v="0"/>
    <n v="0"/>
    <n v="3"/>
    <x v="7"/>
    <s v="Home Team"/>
    <n v="53400"/>
    <n v="1"/>
    <n v="0"/>
    <s v="PUHL Sandor (HUN)"/>
    <s v="DUNSTER Gordon (AUS)"/>
    <s v="MATTHYS Luc (BEL)"/>
    <s v="ITA"/>
    <s v="ESP"/>
  </r>
  <r>
    <x v="270"/>
    <n v="262"/>
    <x v="7"/>
    <d v="1974-06-18T00:00:00"/>
    <s v=" 16:00 "/>
    <x v="1"/>
    <x v="42"/>
    <x v="41"/>
    <s v="Australia"/>
    <n v="0"/>
    <n v="3"/>
    <n v="-3"/>
    <s v="Germany FR"/>
    <s v=" "/>
    <n v="0"/>
    <n v="0"/>
    <n v="0"/>
    <n v="3"/>
    <x v="6"/>
    <s v="Away Team"/>
    <n v="53300"/>
    <n v="0"/>
    <n v="2"/>
    <s v="KAMEL Mahmoud (EGY)"/>
    <s v="GONZALEZ ARCHUNDIA Alfonso (MEX)"/>
    <s v="PEREZ NUNEZ Edison A. (PER)"/>
    <s v="AUS"/>
    <s v="FRG"/>
  </r>
  <r>
    <x v="271"/>
    <n v="262"/>
    <x v="7"/>
    <d v="1974-06-23T00:00:00"/>
    <s v=" 16:00 "/>
    <x v="9"/>
    <x v="53"/>
    <x v="28"/>
    <s v="Bulgaria"/>
    <n v="1"/>
    <n v="4"/>
    <n v="-3"/>
    <s v="Netherlands"/>
    <s v=" "/>
    <n v="0"/>
    <n v="0"/>
    <n v="0"/>
    <n v="5"/>
    <x v="15"/>
    <s v="Away Team"/>
    <n v="53300"/>
    <n v="0"/>
    <n v="2"/>
    <s v="BOSKOVIC Tony (AUS)"/>
    <s v="BIWERSI Ferdinand (GER)"/>
    <s v="ESCHWEILER Walter (GER)"/>
    <s v="BUL"/>
    <s v="NED"/>
  </r>
  <r>
    <x v="272"/>
    <n v="338"/>
    <x v="5"/>
    <d v="1994-07-02T00:00:00"/>
    <s v=" 16:30 "/>
    <x v="4"/>
    <x v="54"/>
    <x v="50"/>
    <s v="Spain"/>
    <n v="3"/>
    <n v="0"/>
    <n v="3"/>
    <s v="Switzerland"/>
    <s v=" "/>
    <n v="0"/>
    <n v="0"/>
    <n v="0"/>
    <n v="3"/>
    <x v="14"/>
    <s v="Home Team"/>
    <n v="53121"/>
    <n v="1"/>
    <n v="0"/>
    <s v="VAN DER ENDE Mario (NED)"/>
    <s v="DOLSTRA Jan (NED)"/>
    <s v="MARTON Sandor (HUN)"/>
    <s v="ESP"/>
    <s v="SUI"/>
  </r>
  <r>
    <x v="273"/>
    <n v="337"/>
    <x v="5"/>
    <d v="1994-06-30T00:00:00"/>
    <s v=" 19:30 "/>
    <x v="13"/>
    <x v="52"/>
    <x v="49"/>
    <s v="Greece"/>
    <n v="0"/>
    <n v="2"/>
    <n v="-2"/>
    <s v="Nigeria"/>
    <s v=" "/>
    <n v="0"/>
    <n v="0"/>
    <n v="0"/>
    <n v="2"/>
    <x v="46"/>
    <s v="Away Team"/>
    <n v="53001"/>
    <n v="0"/>
    <n v="1"/>
    <s v="MOTTRAM Leslie (SCO)"/>
    <s v="PARK Hae-Yong (KOR)"/>
    <s v="ALVES Paulo Jorge (BRA)"/>
    <s v="GRE"/>
    <s v="NGA"/>
  </r>
  <r>
    <x v="274"/>
    <n v="262"/>
    <x v="7"/>
    <d v="1974-06-15T00:00:00"/>
    <s v=" 18:00 "/>
    <x v="17"/>
    <x v="8"/>
    <x v="11"/>
    <s v="Italy"/>
    <n v="3"/>
    <n v="1"/>
    <n v="2"/>
    <s v="Haiti"/>
    <s v=" "/>
    <n v="0"/>
    <n v="0"/>
    <n v="0"/>
    <n v="4"/>
    <x v="7"/>
    <s v="Home Team"/>
    <n v="53000"/>
    <n v="0"/>
    <n v="0"/>
    <s v="LLOBREGAT Vicente (VEN)"/>
    <s v="NAMDAR Jafar (IRN)"/>
    <s v="MARQUES Armando (BRA)"/>
    <s v="ITA"/>
    <s v="HAI"/>
  </r>
  <r>
    <x v="275"/>
    <n v="337"/>
    <x v="5"/>
    <d v="1994-06-29T00:00:00"/>
    <s v=" 12:30 "/>
    <x v="15"/>
    <x v="54"/>
    <x v="50"/>
    <s v="Belgium"/>
    <n v="0"/>
    <n v="1"/>
    <n v="-1"/>
    <s v="Saudi Arabia"/>
    <s v=" "/>
    <n v="0"/>
    <n v="0"/>
    <n v="0"/>
    <n v="1"/>
    <x v="22"/>
    <s v="Away Team"/>
    <n v="52959"/>
    <n v="0"/>
    <n v="1"/>
    <s v="KRUG Hellmut (GER)"/>
    <s v="BRAZZALE Eugene (AUS)"/>
    <s v="TAIBI Ernesto (ARG)"/>
    <s v="BEL"/>
    <s v="KSA"/>
  </r>
  <r>
    <x v="276"/>
    <n v="250"/>
    <x v="2"/>
    <d v="1970-06-03T00:00:00"/>
    <s v=" 16:00 "/>
    <x v="9"/>
    <x v="25"/>
    <x v="25"/>
    <s v="Brazil"/>
    <n v="4"/>
    <n v="1"/>
    <n v="3"/>
    <s v="Czechoslovakia"/>
    <s v=" "/>
    <n v="0"/>
    <n v="0"/>
    <n v="0"/>
    <n v="5"/>
    <x v="1"/>
    <s v="Home Team"/>
    <n v="52897"/>
    <n v="1"/>
    <n v="1"/>
    <s v="BARRETO RUIZ Ramon (URU)"/>
    <s v="KLEIN Abraham (ISR)"/>
    <s v="YAMASAKI MALDONADO Arturo (MEX)"/>
    <s v="BRA"/>
    <s v="TCH"/>
  </r>
  <r>
    <x v="277"/>
    <n v="322"/>
    <x v="11"/>
    <d v="1990-06-18T00:00:00"/>
    <s v=" 21:00 "/>
    <x v="2"/>
    <x v="43"/>
    <x v="42"/>
    <s v="Argentina"/>
    <n v="1"/>
    <n v="1"/>
    <n v="0"/>
    <s v="Romania"/>
    <s v=" "/>
    <n v="0"/>
    <n v="0"/>
    <n v="0"/>
    <n v="2"/>
    <x v="11"/>
    <s v="Away Team"/>
    <n v="52733"/>
    <n v="0"/>
    <n v="0"/>
    <s v="SILVA VALENTE Carlos Alberto (POR)"/>
    <s v="ULLOA MORERA Berny (CRC)"/>
    <s v="LONGHI Carlo (ITA)"/>
    <s v="ARG"/>
    <s v="ROU"/>
  </r>
  <r>
    <x v="278"/>
    <n v="43950100"/>
    <x v="15"/>
    <d v="2002-06-02T00:00:00"/>
    <s v=" 18:30 "/>
    <x v="15"/>
    <x v="40"/>
    <x v="39"/>
    <s v="England"/>
    <n v="1"/>
    <n v="1"/>
    <n v="0"/>
    <s v="Sweden"/>
    <s v=" "/>
    <n v="0"/>
    <n v="0"/>
    <n v="0"/>
    <n v="2"/>
    <x v="12"/>
    <s v="Away Team"/>
    <n v="52721"/>
    <n v="1"/>
    <n v="0"/>
    <s v="SIMON Carlos (BRA)"/>
    <s v="OLIVEIRA Jorge (BRA)"/>
    <s v="DUPANOV Yuri (BLR)"/>
    <s v="ENG"/>
    <s v="SWE"/>
  </r>
  <r>
    <x v="279"/>
    <n v="337"/>
    <x v="5"/>
    <d v="1994-06-28T00:00:00"/>
    <s v=" 12:30 "/>
    <x v="12"/>
    <x v="54"/>
    <x v="50"/>
    <s v="Italy"/>
    <n v="1"/>
    <n v="1"/>
    <n v="0"/>
    <s v="Mexico"/>
    <s v=" "/>
    <n v="0"/>
    <n v="0"/>
    <n v="0"/>
    <n v="2"/>
    <x v="4"/>
    <s v="Away Team"/>
    <n v="52535"/>
    <n v="0"/>
    <n v="0"/>
    <s v="LAMOLINA Francisco Oscar (ARG)"/>
    <s v="TAIBI Ernesto (ARG)"/>
    <s v="BRAZZALE Eugene (AUS)"/>
    <s v="ITA"/>
    <s v="MEX"/>
  </r>
  <r>
    <x v="280"/>
    <n v="337"/>
    <x v="5"/>
    <d v="1994-06-19T00:00:00"/>
    <s v=" 16:00 "/>
    <x v="12"/>
    <x v="54"/>
    <x v="50"/>
    <s v="Norway"/>
    <n v="1"/>
    <n v="0"/>
    <n v="1"/>
    <s v="Mexico"/>
    <s v=" "/>
    <n v="0"/>
    <n v="0"/>
    <n v="0"/>
    <n v="1"/>
    <x v="28"/>
    <s v="Home Team"/>
    <n v="52395"/>
    <n v="0"/>
    <n v="0"/>
    <s v="PUHL Sandor (HUN)"/>
    <s v="MARTON Sandor (HUN)"/>
    <s v="IVANOV Valentin (RUS)"/>
    <s v="NOR"/>
    <s v="MEX"/>
  </r>
  <r>
    <x v="281"/>
    <n v="43950100"/>
    <x v="15"/>
    <d v="2002-06-06T00:00:00"/>
    <s v=" 18:00 "/>
    <x v="12"/>
    <x v="40"/>
    <x v="39"/>
    <s v="Cameroon"/>
    <n v="1"/>
    <n v="0"/>
    <n v="1"/>
    <s v="Saudi Arabia"/>
    <s v=" "/>
    <n v="0"/>
    <n v="0"/>
    <n v="0"/>
    <n v="1"/>
    <x v="26"/>
    <s v="Home Team"/>
    <n v="52328"/>
    <n v="0"/>
    <n v="0"/>
    <s v="HAUGE Terje (NOR)"/>
    <s v="VAN NYLEN Roland (BEL)"/>
    <s v="WIERZBOWSKI Maciej (POL)"/>
    <s v="CMR"/>
    <s v="KSA"/>
  </r>
  <r>
    <x v="282"/>
    <n v="97410100"/>
    <x v="13"/>
    <d v="2006-06-09T00:00:00"/>
    <s v=" 21:00 "/>
    <x v="8"/>
    <x v="55"/>
    <x v="23"/>
    <s v="Poland"/>
    <n v="0"/>
    <n v="2"/>
    <n v="-2"/>
    <s v="Ecuador"/>
    <s v=" "/>
    <n v="0"/>
    <n v="0"/>
    <n v="0"/>
    <n v="2"/>
    <x v="33"/>
    <s v="Away Team"/>
    <n v="52000"/>
    <n v="0"/>
    <n v="1"/>
    <s v="KAMIKAWA Toru (JPN)"/>
    <s v="HIROSHIMA Yoshikazu (JPN)"/>
    <s v="KIM Dae Young (KOR)"/>
    <s v="POL"/>
    <s v="ECU"/>
  </r>
  <r>
    <x v="283"/>
    <n v="97410100"/>
    <x v="13"/>
    <d v="2006-06-12T00:00:00"/>
    <s v=" 18:00 "/>
    <x v="12"/>
    <x v="55"/>
    <x v="23"/>
    <s v="USA"/>
    <n v="0"/>
    <n v="3"/>
    <n v="-3"/>
    <s v="Czech Republic"/>
    <s v=" "/>
    <n v="0"/>
    <n v="0"/>
    <n v="0"/>
    <n v="3"/>
    <x v="47"/>
    <s v="Away Team"/>
    <n v="52000"/>
    <n v="0"/>
    <n v="2"/>
    <s v="AMARILLA Carlos (PAR)"/>
    <s v="ANDINO Amelio (PAR)"/>
    <s v="BERNAL Manuel (PAR)"/>
    <s v="USA"/>
    <s v="CZE"/>
  </r>
  <r>
    <x v="284"/>
    <n v="97410100"/>
    <x v="13"/>
    <d v="2006-06-13T00:00:00"/>
    <s v=" 18:00 "/>
    <x v="11"/>
    <x v="56"/>
    <x v="19"/>
    <s v="France"/>
    <n v="0"/>
    <n v="0"/>
    <n v="0"/>
    <s v="Switzerland"/>
    <s v=" "/>
    <n v="0"/>
    <n v="0"/>
    <n v="0"/>
    <n v="0"/>
    <x v="27"/>
    <s v="Away Team"/>
    <n v="52000"/>
    <n v="0"/>
    <n v="0"/>
    <s v="IVANOV Valentin (RUS)"/>
    <s v="GOLUBEV Nikolai (RUS)"/>
    <s v="VOLNIN Evgueni (RUS)"/>
    <s v="FRA"/>
    <s v="SUI"/>
  </r>
  <r>
    <x v="285"/>
    <n v="97410100"/>
    <x v="13"/>
    <d v="2006-06-16T00:00:00"/>
    <s v=" 15:00 "/>
    <x v="14"/>
    <x v="55"/>
    <x v="23"/>
    <s v="Argentina"/>
    <n v="6"/>
    <n v="0"/>
    <n v="6"/>
    <s v="Serbia and Montenegro"/>
    <s v=" "/>
    <n v="0"/>
    <n v="0"/>
    <n v="0"/>
    <n v="6"/>
    <x v="3"/>
    <s v="Home Team"/>
    <n v="52000"/>
    <n v="3"/>
    <n v="0"/>
    <s v="ROSETTI Roberto (ITA)"/>
    <s v="COPELLI Cristiano (ITA)"/>
    <s v="STAGNOLI Alessandro (ITA)"/>
    <s v="ARG"/>
    <s v="SCG"/>
  </r>
  <r>
    <x v="286"/>
    <n v="97410100"/>
    <x v="13"/>
    <d v="2006-06-16T00:00:00"/>
    <s v=" 18:00 "/>
    <x v="14"/>
    <x v="56"/>
    <x v="19"/>
    <s v="Netherlands"/>
    <n v="2"/>
    <n v="1"/>
    <n v="1"/>
    <s v="Cï¿½te d'Ivoire"/>
    <s v=" "/>
    <n v="0"/>
    <n v="0"/>
    <n v="0"/>
    <n v="3"/>
    <x v="15"/>
    <s v="Home Team"/>
    <n v="52000"/>
    <n v="2"/>
    <n v="1"/>
    <s v="RUIZ Oscar (COL)"/>
    <s v="TAMAYO Fernando (ECU)"/>
    <s v="NAVIA Jose (COL)"/>
    <s v="NED"/>
    <s v="CIV"/>
  </r>
  <r>
    <x v="287"/>
    <n v="97410100"/>
    <x v="13"/>
    <d v="2006-06-19T00:00:00"/>
    <s v=" 21:00 "/>
    <x v="16"/>
    <x v="56"/>
    <x v="19"/>
    <s v="Spain"/>
    <n v="3"/>
    <n v="1"/>
    <n v="2"/>
    <s v="Tunisia"/>
    <s v=" "/>
    <n v="0"/>
    <n v="0"/>
    <n v="0"/>
    <n v="4"/>
    <x v="14"/>
    <s v="Home Team"/>
    <n v="52000"/>
    <n v="0"/>
    <n v="1"/>
    <s v="SIMON Carlos (BRA)"/>
    <s v="TAVARES Aristeu (BRA)"/>
    <s v="CORONA Ednilson (BRA)"/>
    <s v="ESP"/>
    <s v="TUN"/>
  </r>
  <r>
    <x v="288"/>
    <n v="97410100"/>
    <x v="13"/>
    <d v="2006-06-21T00:00:00"/>
    <s v=" 16:00 "/>
    <x v="13"/>
    <x v="55"/>
    <x v="23"/>
    <s v="Portugal"/>
    <n v="2"/>
    <n v="1"/>
    <n v="1"/>
    <s v="Mexico"/>
    <s v=" "/>
    <n v="0"/>
    <n v="0"/>
    <n v="0"/>
    <n v="3"/>
    <x v="13"/>
    <s v="Home Team"/>
    <n v="52000"/>
    <n v="2"/>
    <n v="1"/>
    <s v="MICHEL Lubos (SVK)"/>
    <s v="Roman SLYSKO (SVK)"/>
    <s v="BALKO Martin (SVK)"/>
    <s v="POR"/>
    <s v="MEX"/>
  </r>
  <r>
    <x v="289"/>
    <n v="97410100"/>
    <x v="13"/>
    <d v="2006-06-22T00:00:00"/>
    <s v=" 21:00 "/>
    <x v="15"/>
    <x v="56"/>
    <x v="19"/>
    <s v="Croatia"/>
    <n v="2"/>
    <n v="2"/>
    <n v="0"/>
    <s v="Australia"/>
    <s v=" "/>
    <n v="0"/>
    <n v="0"/>
    <n v="0"/>
    <n v="4"/>
    <x v="48"/>
    <s v="Away Team"/>
    <n v="52000"/>
    <n v="1"/>
    <n v="1"/>
    <s v="POLL Graham (ENG)"/>
    <s v="SHARP Philip (ENG)"/>
    <s v="TURNER Glenn (ENG)"/>
    <s v="CRO"/>
    <s v="AUS"/>
  </r>
  <r>
    <x v="290"/>
    <n v="97410200"/>
    <x v="13"/>
    <d v="2006-06-25T00:00:00"/>
    <s v=" 17:00 "/>
    <x v="4"/>
    <x v="56"/>
    <x v="19"/>
    <s v="England"/>
    <n v="1"/>
    <n v="0"/>
    <n v="1"/>
    <s v="Ecuador"/>
    <s v=" "/>
    <n v="0"/>
    <n v="0"/>
    <n v="0"/>
    <n v="1"/>
    <x v="8"/>
    <s v="Home Team"/>
    <n v="52000"/>
    <n v="0"/>
    <n v="0"/>
    <s v="DE BLEECKERE Frank (BEL)"/>
    <s v="HERMANS Peter (BEL)"/>
    <s v="VROMANS Walter (BEL)"/>
    <s v="ENG"/>
    <s v="ECU"/>
  </r>
  <r>
    <x v="291"/>
    <n v="97410300"/>
    <x v="13"/>
    <d v="2006-07-01T00:00:00"/>
    <s v=" 17:00 "/>
    <x v="5"/>
    <x v="55"/>
    <x v="23"/>
    <s v="England"/>
    <n v="0"/>
    <n v="0"/>
    <n v="0"/>
    <s v="Portugal"/>
    <s v="Portugal win on penalties "/>
    <n v="1"/>
    <n v="3"/>
    <n v="-2"/>
    <n v="0"/>
    <x v="13"/>
    <s v="Away Team"/>
    <n v="52000"/>
    <n v="0"/>
    <n v="0"/>
    <s v="ELIZONDO Horacio (ARG)"/>
    <s v="GARCIA Dario (ARG)"/>
    <s v="OTERO Rodolfo (ARG)"/>
    <s v="ENG"/>
    <s v="POR"/>
  </r>
  <r>
    <x v="292"/>
    <n v="97410500"/>
    <x v="13"/>
    <d v="2006-07-08T00:00:00"/>
    <s v=" 21:00 "/>
    <x v="19"/>
    <x v="56"/>
    <x v="19"/>
    <s v="Germany"/>
    <n v="3"/>
    <n v="1"/>
    <n v="2"/>
    <s v="Portugal"/>
    <s v=" "/>
    <n v="0"/>
    <n v="0"/>
    <n v="0"/>
    <n v="4"/>
    <x v="17"/>
    <s v="Home Team"/>
    <n v="52000"/>
    <n v="0"/>
    <n v="0"/>
    <s v="KAMIKAWA Toru (JPN)"/>
    <s v="HIROSHIMA Yoshikazu (JPN)"/>
    <s v="KIM Dae Young (KOR)"/>
    <s v="GER"/>
    <s v="POR"/>
  </r>
  <r>
    <x v="293"/>
    <n v="3463"/>
    <x v="11"/>
    <d v="1990-07-07T00:00:00"/>
    <s v=" 20:00 "/>
    <x v="7"/>
    <x v="57"/>
    <x v="51"/>
    <s v="Italy"/>
    <n v="2"/>
    <n v="1"/>
    <n v="1"/>
    <s v="England"/>
    <s v=" "/>
    <n v="0"/>
    <n v="0"/>
    <n v="0"/>
    <n v="3"/>
    <x v="7"/>
    <s v="Home Team"/>
    <n v="51426"/>
    <n v="0"/>
    <n v="0"/>
    <s v="QUINIOU Joel (FRA)"/>
    <s v="HANSAL Mohamed (ALG)"/>
    <s v="ROETHLISBERGER Kurt (SUI)"/>
    <s v="ITA"/>
    <s v="ENG"/>
  </r>
  <r>
    <x v="294"/>
    <n v="238"/>
    <x v="3"/>
    <d v="1966-07-15T00:00:00"/>
    <s v=" 19:30 "/>
    <x v="9"/>
    <x v="45"/>
    <x v="44"/>
    <s v="Hungary"/>
    <n v="3"/>
    <n v="1"/>
    <n v="2"/>
    <s v="Brazil"/>
    <s v=" "/>
    <n v="0"/>
    <n v="0"/>
    <n v="0"/>
    <n v="4"/>
    <x v="43"/>
    <s v="Home Team"/>
    <n v="51387"/>
    <n v="1"/>
    <n v="1"/>
    <s v="DAGNALL Kenneth (ENG)"/>
    <s v="HOWLEY Kevin (ENG)"/>
    <s v="YAMASAKI MALDONADO Arturo (MEX)"/>
    <s v="HUN"/>
    <s v="BRA"/>
  </r>
  <r>
    <x v="295"/>
    <n v="569"/>
    <x v="2"/>
    <d v="1970-06-17T00:00:00"/>
    <s v=" 16:00 "/>
    <x v="6"/>
    <x v="25"/>
    <x v="25"/>
    <s v="Brazil"/>
    <n v="3"/>
    <n v="1"/>
    <n v="2"/>
    <s v="Uruguay"/>
    <s v=" "/>
    <n v="0"/>
    <n v="0"/>
    <n v="0"/>
    <n v="4"/>
    <x v="1"/>
    <s v="Home Team"/>
    <n v="51261"/>
    <n v="1"/>
    <n v="1"/>
    <s v="ORTIZ DE MENDIBIL Jose Maria (ESP)"/>
    <s v="BAKHRAMOV Tofik (URS)"/>
    <s v="MARSCHALL Ferdinand (AUT)"/>
    <s v="BRA"/>
    <s v="URU"/>
  </r>
  <r>
    <x v="296"/>
    <n v="255951"/>
    <x v="12"/>
    <d v="2014-07-01T00:00:00"/>
    <s v=" 17:00 "/>
    <x v="4"/>
    <x v="58"/>
    <x v="52"/>
    <s v="Belgium"/>
    <n v="2"/>
    <n v="1"/>
    <n v="1"/>
    <s v="USA"/>
    <s v="Belgium win after extra time "/>
    <n v="0"/>
    <n v="0"/>
    <n v="0"/>
    <n v="3"/>
    <x v="9"/>
    <s v="Home Team"/>
    <n v="51227"/>
    <n v="0"/>
    <n v="0"/>
    <s v="HAIMOUDI Djamel (ALG)"/>
    <s v="ACHIK Redouane (MAR)"/>
    <s v="ETCHIALI Abdelhak (ALG)"/>
    <s v="BEL"/>
    <s v="USA"/>
  </r>
  <r>
    <x v="297"/>
    <n v="255953"/>
    <x v="12"/>
    <d v="2014-07-05T00:00:00"/>
    <s v=" 17:00 "/>
    <x v="5"/>
    <x v="58"/>
    <x v="52"/>
    <s v="Netherlands"/>
    <n v="0"/>
    <n v="0"/>
    <n v="0"/>
    <s v="Costa Rica"/>
    <s v="Netherlands win on penalties "/>
    <n v="4"/>
    <n v="3"/>
    <n v="1"/>
    <n v="0"/>
    <x v="15"/>
    <s v="Home Team"/>
    <n v="51179"/>
    <n v="0"/>
    <n v="0"/>
    <s v="Ravshan IRMATOV (UZB)"/>
    <s v="RASULOV Abduxamidullo (UZB)"/>
    <s v="KOCHKAROV Bakhadyr (KGZ)"/>
    <s v="NED"/>
    <s v="CRC"/>
  </r>
  <r>
    <x v="298"/>
    <n v="255931"/>
    <x v="12"/>
    <d v="2014-06-16T00:00:00"/>
    <s v=" 13:00 "/>
    <x v="11"/>
    <x v="58"/>
    <x v="52"/>
    <s v="Germany"/>
    <n v="4"/>
    <n v="0"/>
    <n v="4"/>
    <s v="Portugal"/>
    <s v=" "/>
    <n v="0"/>
    <n v="0"/>
    <n v="0"/>
    <n v="4"/>
    <x v="17"/>
    <s v="Home Team"/>
    <n v="51081"/>
    <n v="3"/>
    <n v="0"/>
    <s v="MAZIC Milorad (SRB)"/>
    <s v="RISTIC Milovan (SRB)"/>
    <s v="DJURDJEVIC Dalibor (SRB)"/>
    <s v="GER"/>
    <s v="POR"/>
  </r>
  <r>
    <x v="299"/>
    <n v="255931"/>
    <x v="12"/>
    <d v="2014-06-20T00:00:00"/>
    <s v=" 16:00 "/>
    <x v="12"/>
    <x v="58"/>
    <x v="52"/>
    <s v="Switzerland"/>
    <n v="2"/>
    <n v="5"/>
    <n v="-3"/>
    <s v="France"/>
    <s v=" "/>
    <n v="0"/>
    <n v="0"/>
    <n v="0"/>
    <n v="7"/>
    <x v="18"/>
    <s v="Away Team"/>
    <n v="51003"/>
    <n v="0"/>
    <n v="3"/>
    <s v="Bjï¿½rn KUIPERS (NED)"/>
    <s v="Sander VAN ROEKEL (NED)"/>
    <s v="Erwin ZEINSTRA (NED)"/>
    <s v="SUI"/>
    <s v="FRA"/>
  </r>
  <r>
    <x v="300"/>
    <n v="308"/>
    <x v="1"/>
    <d v="1986-06-12T00:00:00"/>
    <s v=" 12:00 "/>
    <x v="13"/>
    <x v="25"/>
    <x v="25"/>
    <s v="Northern Ireland"/>
    <n v="0"/>
    <n v="3"/>
    <n v="-3"/>
    <s v="Brazil"/>
    <s v=" "/>
    <n v="0"/>
    <n v="0"/>
    <n v="0"/>
    <n v="3"/>
    <x v="1"/>
    <s v="Away Team"/>
    <n v="51000"/>
    <n v="0"/>
    <n v="2"/>
    <s v="KIRSCHEN Siegfried (GER)"/>
    <s v="TRAORE Idrissa (MLI)"/>
    <s v="COURTNEY George (ENG)"/>
    <s v="NIR"/>
    <s v="BRA"/>
  </r>
  <r>
    <x v="301"/>
    <n v="220"/>
    <x v="19"/>
    <d v="1958-06-15T00:00:00"/>
    <s v=" 19:00 "/>
    <x v="17"/>
    <x v="59"/>
    <x v="53"/>
    <s v="Brazil"/>
    <n v="2"/>
    <n v="0"/>
    <n v="2"/>
    <s v="Soviet Union"/>
    <s v=" "/>
    <n v="0"/>
    <n v="0"/>
    <n v="0"/>
    <n v="2"/>
    <x v="1"/>
    <s v="Home Team"/>
    <n v="50928"/>
    <n v="1"/>
    <n v="0"/>
    <s v="GUIGUE Maurice (FRA)"/>
    <s v="NILSEN Birger (NOR)"/>
    <s v="JORGENSEN Carl Frederik (DEN)"/>
    <s v="BRA"/>
    <s v="URS"/>
  </r>
  <r>
    <x v="302"/>
    <n v="250"/>
    <x v="2"/>
    <d v="1970-06-10T00:00:00"/>
    <s v=" 16:00 "/>
    <x v="9"/>
    <x v="25"/>
    <x v="25"/>
    <s v="Brazil"/>
    <n v="3"/>
    <n v="2"/>
    <n v="1"/>
    <s v="Romania"/>
    <s v=" "/>
    <n v="0"/>
    <n v="0"/>
    <n v="0"/>
    <n v="5"/>
    <x v="1"/>
    <s v="Home Team"/>
    <n v="50804"/>
    <n v="2"/>
    <n v="1"/>
    <s v="MARSCHALL Ferdinand (AUT)"/>
    <s v="BARRETO RUIZ Ramon (URU)"/>
    <s v="LORAUX Vital (BEL)"/>
    <s v="BRA"/>
    <s v="ROU"/>
  </r>
  <r>
    <x v="303"/>
    <n v="250"/>
    <x v="2"/>
    <d v="1970-06-02T00:00:00"/>
    <s v=" 16:00 "/>
    <x v="9"/>
    <x v="25"/>
    <x v="25"/>
    <s v="England"/>
    <n v="1"/>
    <n v="0"/>
    <n v="1"/>
    <s v="Romania"/>
    <s v=" "/>
    <n v="0"/>
    <n v="0"/>
    <n v="0"/>
    <n v="1"/>
    <x v="8"/>
    <s v="Home Team"/>
    <n v="50560"/>
    <n v="0"/>
    <n v="0"/>
    <s v="LORAUX Vital (BEL)"/>
    <s v="MACHIN Roger (FRA)"/>
    <s v="DE LEO Diego (MEX)"/>
    <s v="ENG"/>
    <s v="ROU"/>
  </r>
  <r>
    <x v="304"/>
    <n v="337"/>
    <x v="5"/>
    <d v="1994-06-20T00:00:00"/>
    <s v=" 19:30 "/>
    <x v="15"/>
    <x v="54"/>
    <x v="50"/>
    <s v="Netherlands"/>
    <n v="2"/>
    <n v="1"/>
    <n v="1"/>
    <s v="Saudi Arabia"/>
    <s v=" "/>
    <n v="0"/>
    <n v="0"/>
    <n v="0"/>
    <n v="3"/>
    <x v="15"/>
    <s v="Home Team"/>
    <n v="50535"/>
    <n v="0"/>
    <n v="1"/>
    <s v="DIAZ VEGA Manuel (ESP)"/>
    <s v="IVANOV Valentin (RUS)"/>
    <s v="MARTON Sandor (HUN)"/>
    <s v="NED"/>
    <s v="KSA"/>
  </r>
  <r>
    <x v="305"/>
    <n v="43950100"/>
    <x v="15"/>
    <d v="2002-06-14T00:00:00"/>
    <s v=" 20:30 "/>
    <x v="13"/>
    <x v="60"/>
    <x v="54"/>
    <s v="Portugal"/>
    <n v="0"/>
    <n v="1"/>
    <n v="-1"/>
    <s v="Korea Republic"/>
    <s v=" "/>
    <n v="0"/>
    <n v="0"/>
    <n v="0"/>
    <n v="1"/>
    <x v="38"/>
    <s v="Away Team"/>
    <n v="50239"/>
    <n v="0"/>
    <n v="0"/>
    <s v="SANCHEZ Angel (ARG)"/>
    <s v="ALTRAIFI Ali (KSA)"/>
    <s v="SZEKELY Ferenc (HUN)"/>
    <s v="POR"/>
    <s v="KOR"/>
  </r>
  <r>
    <x v="306"/>
    <n v="323"/>
    <x v="11"/>
    <d v="1990-06-23T00:00:00"/>
    <s v=" 17:00 "/>
    <x v="4"/>
    <x v="43"/>
    <x v="42"/>
    <s v="Cameroon"/>
    <n v="2"/>
    <n v="1"/>
    <n v="1"/>
    <s v="Colombia"/>
    <s v="Cameroon win after extra time "/>
    <n v="0"/>
    <n v="0"/>
    <n v="0"/>
    <n v="3"/>
    <x v="26"/>
    <s v="Home Team"/>
    <n v="50026"/>
    <n v="0"/>
    <n v="0"/>
    <s v="LANESE Tullio (ITA)"/>
    <s v="AL SHARIF Jamal (SYR)"/>
    <s v="ULLOA MORERA Berny (CRC)"/>
    <s v="CMR"/>
    <s v="COL"/>
  </r>
  <r>
    <x v="307"/>
    <n v="295"/>
    <x v="4"/>
    <d v="1982-07-08T00:00:00"/>
    <s v=" 17:15 "/>
    <x v="6"/>
    <x v="3"/>
    <x v="3"/>
    <s v="Poland"/>
    <n v="0"/>
    <n v="2"/>
    <n v="-2"/>
    <s v="Italy"/>
    <s v=" "/>
    <n v="0"/>
    <n v="0"/>
    <n v="0"/>
    <n v="2"/>
    <x v="7"/>
    <s v="Away Team"/>
    <n v="50000"/>
    <n v="0"/>
    <n v="1"/>
    <s v="CARDELLINO DE SAN VICENTE Juan (URU)"/>
    <s v="SOCHA David (USA)"/>
    <s v="ARISTIZABAL MURCIA Gilberto (COL)"/>
    <s v="POL"/>
    <s v="ITA"/>
  </r>
  <r>
    <x v="308"/>
    <n v="97410100"/>
    <x v="13"/>
    <d v="2006-06-15T00:00:00"/>
    <s v=" 15:00 "/>
    <x v="8"/>
    <x v="61"/>
    <x v="41"/>
    <s v="Ecuador"/>
    <n v="3"/>
    <n v="0"/>
    <n v="3"/>
    <s v="Costa Rica"/>
    <s v=" "/>
    <n v="0"/>
    <n v="0"/>
    <n v="0"/>
    <n v="3"/>
    <x v="33"/>
    <s v="Home Team"/>
    <n v="50000"/>
    <n v="1"/>
    <n v="0"/>
    <s v="CODJIA Coffi (BEN)"/>
    <s v="NTAGUNGIRA Celestin (RWA)"/>
    <s v="ADERODJOU Aboudou (BEN)"/>
    <s v="ECU"/>
    <s v="CRC"/>
  </r>
  <r>
    <x v="309"/>
    <n v="97410100"/>
    <x v="13"/>
    <d v="2006-06-19T00:00:00"/>
    <s v=" 18:00 "/>
    <x v="16"/>
    <x v="61"/>
    <x v="41"/>
    <s v="Saudi Arabia"/>
    <n v="0"/>
    <n v="4"/>
    <n v="-4"/>
    <s v="Ukraine"/>
    <s v=" "/>
    <n v="0"/>
    <n v="0"/>
    <n v="0"/>
    <n v="4"/>
    <x v="30"/>
    <s v="Away Team"/>
    <n v="50000"/>
    <n v="0"/>
    <n v="2"/>
    <s v="POLL Graham (ENG)"/>
    <s v="SHARP Philip (ENG)"/>
    <s v="TURNER Glenn (ENG)"/>
    <s v="KSA"/>
    <s v="UKR"/>
  </r>
  <r>
    <x v="310"/>
    <n v="97410100"/>
    <x v="13"/>
    <d v="2006-06-22T00:00:00"/>
    <s v=" 16:00 "/>
    <x v="12"/>
    <x v="61"/>
    <x v="41"/>
    <s v="Czech Republic"/>
    <n v="0"/>
    <n v="2"/>
    <n v="-2"/>
    <s v="Italy"/>
    <s v=" "/>
    <n v="0"/>
    <n v="0"/>
    <n v="0"/>
    <n v="2"/>
    <x v="7"/>
    <s v="Away Team"/>
    <n v="50000"/>
    <n v="0"/>
    <n v="1"/>
    <s v="ARCHUNDIA Benito (MEX)"/>
    <s v="RAMIREZ Jose (MEX)"/>
    <s v="VERGARA Hector (CAN)"/>
    <s v="CZE"/>
    <s v="ITA"/>
  </r>
  <r>
    <x v="311"/>
    <n v="97410300"/>
    <x v="13"/>
    <d v="2006-06-30T00:00:00"/>
    <s v=" 21:00 "/>
    <x v="5"/>
    <x v="61"/>
    <x v="41"/>
    <s v="Italy"/>
    <n v="3"/>
    <n v="0"/>
    <n v="3"/>
    <s v="Ukraine"/>
    <s v=" "/>
    <n v="0"/>
    <n v="0"/>
    <n v="0"/>
    <n v="3"/>
    <x v="7"/>
    <s v="Home Team"/>
    <n v="50000"/>
    <n v="1"/>
    <n v="0"/>
    <s v="DE BLEECKERE Frank (BEL)"/>
    <s v="HERMANS Peter (BEL)"/>
    <s v="VROMANS Walter (BEL)"/>
    <s v="ITA"/>
    <s v="UKR"/>
  </r>
  <r>
    <x v="312"/>
    <n v="3482"/>
    <x v="19"/>
    <d v="1958-06-29T00:00:00"/>
    <s v=" 15:00 "/>
    <x v="3"/>
    <x v="62"/>
    <x v="55"/>
    <s v="Brazil"/>
    <n v="5"/>
    <n v="2"/>
    <n v="3"/>
    <s v="Sweden"/>
    <s v=" "/>
    <n v="0"/>
    <n v="0"/>
    <n v="0"/>
    <n v="7"/>
    <x v="1"/>
    <s v="Home Team"/>
    <n v="49737"/>
    <n v="2"/>
    <n v="1"/>
    <s v="GUIGUE Maurice (FRA)"/>
    <s v="DUSCH Albert (GER)"/>
    <s v="GARDEAZABAL Juan (ESP)"/>
    <s v="BRA"/>
    <s v="SWE"/>
  </r>
  <r>
    <x v="313"/>
    <n v="293"/>
    <x v="4"/>
    <d v="1982-06-16T00:00:00"/>
    <s v=" 21:00 "/>
    <x v="20"/>
    <x v="63"/>
    <x v="56"/>
    <s v="Spain"/>
    <n v="1"/>
    <n v="1"/>
    <n v="0"/>
    <s v="Honduras"/>
    <s v=" "/>
    <n v="0"/>
    <n v="0"/>
    <n v="0"/>
    <n v="2"/>
    <x v="49"/>
    <s v="Away Team"/>
    <n v="49562"/>
    <n v="0"/>
    <n v="1"/>
    <s v="ITHURRALDE Arturo Andres (ARG)"/>
    <s v="DOTCHEV Bogdan (BUL)"/>
    <s v="BARRANCOS Luis (BOL)"/>
    <s v="ESP"/>
    <s v="HON"/>
  </r>
  <r>
    <x v="314"/>
    <n v="293"/>
    <x v="4"/>
    <d v="1982-06-25T00:00:00"/>
    <s v=" 21:00 "/>
    <x v="20"/>
    <x v="63"/>
    <x v="56"/>
    <s v="Northern Ireland"/>
    <n v="1"/>
    <n v="0"/>
    <n v="1"/>
    <s v="Spain"/>
    <s v=" "/>
    <n v="0"/>
    <n v="0"/>
    <n v="0"/>
    <n v="1"/>
    <x v="50"/>
    <s v="Home Team"/>
    <n v="49562"/>
    <n v="0"/>
    <n v="0"/>
    <s v="ORTIZ Hector (PAR)"/>
    <s v="LABO REVOREDO Enrique (PER)"/>
    <s v="PONNET Alexis (BEL)"/>
    <s v="NIR"/>
    <s v="ESP"/>
  </r>
  <r>
    <x v="315"/>
    <n v="97410100"/>
    <x v="13"/>
    <d v="2006-06-10T00:00:00"/>
    <s v=" 21:00 "/>
    <x v="14"/>
    <x v="61"/>
    <x v="41"/>
    <s v="Argentina"/>
    <n v="2"/>
    <n v="1"/>
    <n v="1"/>
    <s v="Cï¿½te d'Ivoire"/>
    <s v=" "/>
    <n v="0"/>
    <n v="0"/>
    <n v="0"/>
    <n v="3"/>
    <x v="3"/>
    <s v="Home Team"/>
    <n v="49480"/>
    <n v="2"/>
    <n v="0"/>
    <s v="DE BLEECKERE Frank (BEL)"/>
    <s v="HERMANS Peter (BEL)"/>
    <s v="VROMANS Walter (BEL)"/>
    <s v="ARG"/>
    <s v="CIV"/>
  </r>
  <r>
    <x v="316"/>
    <n v="488"/>
    <x v="19"/>
    <d v="1958-06-24T00:00:00"/>
    <s v=" 19:00 "/>
    <x v="6"/>
    <x v="59"/>
    <x v="53"/>
    <s v="Sweden"/>
    <n v="3"/>
    <n v="1"/>
    <n v="2"/>
    <s v="Germany FR"/>
    <s v=" "/>
    <n v="0"/>
    <n v="0"/>
    <n v="0"/>
    <n v="4"/>
    <x v="12"/>
    <s v="Home Team"/>
    <n v="49471"/>
    <n v="1"/>
    <n v="1"/>
    <s v="ZSOLT Istvan (HUN)"/>
    <s v="SEIPELT Fritz (AUT)"/>
    <s v="ELLIS Arthur (ENG)"/>
    <s v="SWE"/>
    <s v="FRG"/>
  </r>
  <r>
    <x v="317"/>
    <n v="220"/>
    <x v="19"/>
    <d v="1958-06-08T00:00:00"/>
    <s v=" 19:00 "/>
    <x v="17"/>
    <x v="59"/>
    <x v="53"/>
    <s v="Soviet Union"/>
    <n v="2"/>
    <n v="2"/>
    <n v="0"/>
    <s v="England"/>
    <s v=" "/>
    <n v="0"/>
    <n v="0"/>
    <n v="0"/>
    <n v="4"/>
    <x v="8"/>
    <s v="Away Team"/>
    <n v="49348"/>
    <n v="1"/>
    <n v="0"/>
    <s v="ZSOLT Istvan (HUN)"/>
    <s v="NILSEN Birger (NOR)"/>
    <s v="JORGENSEN Carl Frederik (DEN)"/>
    <s v="URS"/>
    <s v="ENG"/>
  </r>
  <r>
    <x v="318"/>
    <n v="250"/>
    <x v="2"/>
    <d v="1970-06-11T00:00:00"/>
    <s v=" 16:00 "/>
    <x v="9"/>
    <x v="25"/>
    <x v="25"/>
    <s v="England"/>
    <n v="1"/>
    <n v="0"/>
    <n v="1"/>
    <s v="Czechoslovakia"/>
    <s v=" "/>
    <n v="0"/>
    <n v="0"/>
    <n v="0"/>
    <n v="1"/>
    <x v="8"/>
    <s v="Home Team"/>
    <n v="49292"/>
    <n v="0"/>
    <n v="0"/>
    <s v="MACHIN Roger (FRA)"/>
    <s v="EMSBERGER Gyula (HUN)"/>
    <s v="MARSCHALL Ferdinand (AUT)"/>
    <s v="ENG"/>
    <s v="TCH"/>
  </r>
  <r>
    <x v="319"/>
    <n v="43950100"/>
    <x v="15"/>
    <d v="2002-06-04T00:00:00"/>
    <s v=" 20:30 "/>
    <x v="13"/>
    <x v="64"/>
    <x v="57"/>
    <s v="Korea Republic"/>
    <n v="2"/>
    <n v="0"/>
    <n v="2"/>
    <s v="Poland"/>
    <s v=" "/>
    <n v="0"/>
    <n v="0"/>
    <n v="0"/>
    <n v="2"/>
    <x v="38"/>
    <s v="Home Team"/>
    <n v="48760"/>
    <n v="1"/>
    <n v="0"/>
    <s v="RUIZ Oscar (COL)"/>
    <s v="DORIRI Elise (VAN)"/>
    <s v="LINDBERG Leif (SWE)"/>
    <s v="KOR"/>
    <s v="POL"/>
  </r>
  <r>
    <x v="320"/>
    <n v="255931"/>
    <x v="12"/>
    <d v="2014-06-13T00:00:00"/>
    <s v=" 16:00 "/>
    <x v="2"/>
    <x v="58"/>
    <x v="52"/>
    <s v="Spain"/>
    <n v="1"/>
    <n v="5"/>
    <n v="-4"/>
    <s v="Netherlands"/>
    <s v=" "/>
    <n v="0"/>
    <n v="0"/>
    <n v="0"/>
    <n v="6"/>
    <x v="15"/>
    <s v="Away Team"/>
    <n v="48173"/>
    <n v="1"/>
    <n v="1"/>
    <s v="Nicola RIZZOLI (ITA)"/>
    <s v="Renato FAVERANI (ITA)"/>
    <s v="Andrea STEFANI (ITA)"/>
    <s v="ESP"/>
    <s v="NED"/>
  </r>
  <r>
    <x v="321"/>
    <n v="43950100"/>
    <x v="15"/>
    <d v="2002-06-11T00:00:00"/>
    <s v=" 15:30 "/>
    <x v="8"/>
    <x v="60"/>
    <x v="54"/>
    <s v="Denmark"/>
    <n v="2"/>
    <n v="0"/>
    <n v="2"/>
    <s v="France"/>
    <s v=" "/>
    <n v="0"/>
    <n v="0"/>
    <n v="0"/>
    <n v="2"/>
    <x v="21"/>
    <s v="Home Team"/>
    <n v="48100"/>
    <n v="1"/>
    <n v="0"/>
    <s v="MELO PEREIRA Vitor (POR)"/>
    <s v="MATOS Carlos (POR)"/>
    <s v="DORIRI Elise (VAN)"/>
    <s v="DEN"/>
    <s v="FRA"/>
  </r>
  <r>
    <x v="322"/>
    <n v="255931"/>
    <x v="12"/>
    <d v="2014-06-25T00:00:00"/>
    <s v=" 13:00 "/>
    <x v="15"/>
    <x v="58"/>
    <x v="52"/>
    <s v="Bosnia and Herzegovina"/>
    <n v="3"/>
    <n v="1"/>
    <n v="2"/>
    <s v="IR Iran"/>
    <s v=" "/>
    <n v="0"/>
    <n v="0"/>
    <n v="0"/>
    <n v="4"/>
    <x v="51"/>
    <s v="Home Team"/>
    <n v="48011"/>
    <n v="1"/>
    <n v="0"/>
    <s v="Carlos VELASCO CARBALLO (ESP)"/>
    <s v="ALONSO FERNANDEZ Roberto (ESP)"/>
    <s v="YUSTE Juan (ESP)"/>
    <s v="BIH"/>
    <s v="IRN"/>
  </r>
  <r>
    <x v="323"/>
    <n v="293"/>
    <x v="4"/>
    <d v="1982-06-20T00:00:00"/>
    <s v=" 21:00 "/>
    <x v="20"/>
    <x v="63"/>
    <x v="56"/>
    <s v="Spain"/>
    <n v="2"/>
    <n v="1"/>
    <n v="1"/>
    <s v="Yugoslavia"/>
    <s v=" "/>
    <n v="0"/>
    <n v="0"/>
    <n v="0"/>
    <n v="3"/>
    <x v="14"/>
    <s v="Home Team"/>
    <n v="48000"/>
    <n v="1"/>
    <n v="1"/>
    <s v="LUND-SORENSEN Henning (DEN)"/>
    <s v="GARRIDO Antonio (POR)"/>
    <s v="ITHURRALDE Arturo Andres (ARG)"/>
    <s v="ESP"/>
    <s v="YUG"/>
  </r>
  <r>
    <x v="324"/>
    <n v="308"/>
    <x v="1"/>
    <d v="1986-06-06T00:00:00"/>
    <s v=" 12:00 "/>
    <x v="13"/>
    <x v="25"/>
    <x v="25"/>
    <s v="Brazil"/>
    <n v="1"/>
    <n v="0"/>
    <n v="1"/>
    <s v="Algeria"/>
    <s v=" "/>
    <n v="0"/>
    <n v="0"/>
    <n v="0"/>
    <n v="1"/>
    <x v="1"/>
    <s v="Home Team"/>
    <n v="48000"/>
    <n v="0"/>
    <n v="0"/>
    <s v="MENDEZ MOLINA Romulo (GUA)"/>
    <s v="MARTINEZ BAZAN Jose Luis (URU)"/>
    <s v="QUINIOU Joel (FRA)"/>
    <s v="BRA"/>
    <s v="ALG"/>
  </r>
  <r>
    <x v="325"/>
    <n v="97410100"/>
    <x v="13"/>
    <d v="2006-06-10T00:00:00"/>
    <s v=" 15:00 "/>
    <x v="2"/>
    <x v="65"/>
    <x v="38"/>
    <s v="England"/>
    <n v="1"/>
    <n v="0"/>
    <n v="1"/>
    <s v="Paraguay"/>
    <s v=" "/>
    <n v="0"/>
    <n v="0"/>
    <n v="0"/>
    <n v="1"/>
    <x v="8"/>
    <s v="Home Team"/>
    <n v="48000"/>
    <n v="1"/>
    <n v="0"/>
    <s v="RODRIGUEZ Marco (MEX)"/>
    <s v="CAMARGO Jose Luis (MEX)"/>
    <s v="LEAL Leonel (CRC)"/>
    <s v="ENG"/>
    <s v="PAR"/>
  </r>
  <r>
    <x v="326"/>
    <n v="97410100"/>
    <x v="13"/>
    <d v="2006-06-13T00:00:00"/>
    <s v=" 15:00 "/>
    <x v="11"/>
    <x v="65"/>
    <x v="38"/>
    <s v="Korea Republic"/>
    <n v="2"/>
    <n v="1"/>
    <n v="1"/>
    <s v="Togo"/>
    <s v=" "/>
    <n v="0"/>
    <n v="0"/>
    <n v="0"/>
    <n v="3"/>
    <x v="38"/>
    <s v="Home Team"/>
    <n v="48000"/>
    <n v="0"/>
    <n v="1"/>
    <s v="POLL Graham (ENG)"/>
    <s v="SHARP Philip (ENG)"/>
    <s v="TURNER Glenn (ENG)"/>
    <s v="KOR"/>
    <s v="TOG"/>
  </r>
  <r>
    <x v="327"/>
    <n v="97410100"/>
    <x v="13"/>
    <d v="2006-06-17T00:00:00"/>
    <s v=" 15:00 "/>
    <x v="13"/>
    <x v="65"/>
    <x v="38"/>
    <s v="Portugal"/>
    <n v="2"/>
    <n v="0"/>
    <n v="2"/>
    <s v="IR Iran"/>
    <s v=" "/>
    <n v="0"/>
    <n v="0"/>
    <n v="0"/>
    <n v="2"/>
    <x v="13"/>
    <s v="Home Team"/>
    <n v="48000"/>
    <n v="0"/>
    <n v="0"/>
    <s v="POULAT Eric (FRA)"/>
    <s v="DAGORNE Lionel (FRA)"/>
    <s v="TEXIER Vincent (FRA)"/>
    <s v="POR"/>
    <s v="IRN"/>
  </r>
  <r>
    <x v="328"/>
    <n v="97410100"/>
    <x v="13"/>
    <d v="2006-06-21T00:00:00"/>
    <s v=" 21:00 "/>
    <x v="14"/>
    <x v="65"/>
    <x v="38"/>
    <s v="Netherlands"/>
    <n v="0"/>
    <n v="0"/>
    <n v="0"/>
    <s v="Argentina"/>
    <s v=" "/>
    <n v="0"/>
    <n v="0"/>
    <n v="0"/>
    <n v="0"/>
    <x v="3"/>
    <s v="Away Team"/>
    <n v="48000"/>
    <n v="0"/>
    <n v="0"/>
    <s v="MEDINA CANTALEJO Luis (ESP)"/>
    <s v="GIRALDEZ CARRASCO Victoriano (ESP)"/>
    <s v="MEDINA HERNANDEZ Pedro (ESP)"/>
    <s v="NED"/>
    <s v="ARG"/>
  </r>
  <r>
    <x v="329"/>
    <n v="97410300"/>
    <x v="13"/>
    <d v="2006-07-01T00:00:00"/>
    <s v=" 21:00 "/>
    <x v="5"/>
    <x v="65"/>
    <x v="38"/>
    <s v="Brazil"/>
    <n v="0"/>
    <n v="1"/>
    <n v="-1"/>
    <s v="France"/>
    <s v=" "/>
    <n v="0"/>
    <n v="0"/>
    <n v="0"/>
    <n v="1"/>
    <x v="18"/>
    <s v="Away Team"/>
    <n v="48000"/>
    <n v="0"/>
    <n v="0"/>
    <s v="MEDINA CANTALEJO Luis (ESP)"/>
    <s v="GIRALDEZ CARRASCO Victoriano (ESP)"/>
    <s v="MEDINA HERNANDEZ Pedro (ESP)"/>
    <s v="BRA"/>
    <s v="FRA"/>
  </r>
  <r>
    <x v="330"/>
    <n v="323"/>
    <x v="11"/>
    <d v="1990-06-23T00:00:00"/>
    <s v=" 21:00 "/>
    <x v="4"/>
    <x v="57"/>
    <x v="51"/>
    <s v="Czechoslovakia"/>
    <n v="4"/>
    <n v="1"/>
    <n v="3"/>
    <s v="Costa Rica"/>
    <s v=" "/>
    <n v="0"/>
    <n v="0"/>
    <n v="0"/>
    <n v="5"/>
    <x v="52"/>
    <s v="Home Team"/>
    <n v="47673"/>
    <n v="1"/>
    <n v="0"/>
    <s v="KIRSCHEN Siegfried (GER)"/>
    <s v="PEREZ HOYOS Armando (COL)"/>
    <s v="D ELIA Pietro (ITA)"/>
    <s v="TCH"/>
    <s v="CRC"/>
  </r>
  <r>
    <x v="331"/>
    <n v="43950300"/>
    <x v="15"/>
    <d v="2002-06-21T00:00:00"/>
    <s v=" 15:30 "/>
    <x v="5"/>
    <x v="66"/>
    <x v="58"/>
    <s v="England"/>
    <n v="1"/>
    <n v="2"/>
    <n v="-1"/>
    <s v="Brazil"/>
    <s v=" "/>
    <n v="0"/>
    <n v="0"/>
    <n v="0"/>
    <n v="3"/>
    <x v="1"/>
    <s v="Away Team"/>
    <n v="47436"/>
    <n v="1"/>
    <n v="1"/>
    <s v="RAMOS RIZO Felipe (MEX)"/>
    <s v="VERGARA Hector (CAN)"/>
    <s v="SAEED Mohamed (MDV)"/>
    <s v="ENG"/>
    <s v="BRA"/>
  </r>
  <r>
    <x v="332"/>
    <n v="293"/>
    <x v="4"/>
    <d v="1982-06-18T00:00:00"/>
    <s v=" 21:00 "/>
    <x v="0"/>
    <x v="67"/>
    <x v="20"/>
    <s v="Brazil"/>
    <n v="4"/>
    <n v="1"/>
    <n v="3"/>
    <s v="Scotland"/>
    <s v=" "/>
    <n v="0"/>
    <n v="0"/>
    <n v="0"/>
    <n v="5"/>
    <x v="1"/>
    <s v="Home Team"/>
    <n v="47379"/>
    <n v="1"/>
    <n v="1"/>
    <s v="SILES Jesus Paulino (CRC)"/>
    <s v="CHAN Thomson Tam Sun (HKG)"/>
    <s v="PROKOP Adolf (GDR)"/>
    <s v="BRA"/>
    <s v="SCO"/>
  </r>
  <r>
    <x v="333"/>
    <n v="238"/>
    <x v="3"/>
    <d v="1966-07-12T00:00:00"/>
    <s v=" 19:30 "/>
    <x v="9"/>
    <x v="45"/>
    <x v="44"/>
    <s v="Brazil"/>
    <n v="2"/>
    <n v="0"/>
    <n v="2"/>
    <s v="Bulgaria"/>
    <s v=" "/>
    <n v="0"/>
    <n v="0"/>
    <n v="0"/>
    <n v="2"/>
    <x v="1"/>
    <s v="Home Team"/>
    <n v="47308"/>
    <n v="1"/>
    <n v="0"/>
    <s v="TSCHENSCHER Kurt (GER)"/>
    <s v="McCABE George (ENG)"/>
    <s v="TAYLOR John (ENG)"/>
    <s v="BRA"/>
    <s v="BUL"/>
  </r>
  <r>
    <x v="334"/>
    <n v="43950100"/>
    <x v="15"/>
    <d v="2002-06-08T00:00:00"/>
    <s v=" 15:30 "/>
    <x v="2"/>
    <x v="32"/>
    <x v="31"/>
    <s v="South Africa"/>
    <n v="1"/>
    <n v="0"/>
    <n v="1"/>
    <s v="Slovenia"/>
    <s v=" "/>
    <n v="0"/>
    <n v="0"/>
    <n v="0"/>
    <n v="1"/>
    <x v="53"/>
    <s v="Home Team"/>
    <n v="47226"/>
    <n v="1"/>
    <n v="0"/>
    <s v="SANCHEZ Angel (ARG)"/>
    <s v="RATTALINO Jorge (ARG)"/>
    <s v="ALTRAIFI Ali (KSA)"/>
    <s v="RSA"/>
    <s v="SVN"/>
  </r>
  <r>
    <x v="335"/>
    <n v="43950100"/>
    <x v="15"/>
    <d v="2002-06-11T00:00:00"/>
    <s v=" 20:30 "/>
    <x v="12"/>
    <x v="66"/>
    <x v="58"/>
    <s v="Cameroon"/>
    <n v="0"/>
    <n v="2"/>
    <n v="-2"/>
    <s v="Germany"/>
    <s v=" "/>
    <n v="0"/>
    <n v="0"/>
    <n v="0"/>
    <n v="2"/>
    <x v="17"/>
    <s v="Away Team"/>
    <n v="47085"/>
    <n v="0"/>
    <n v="0"/>
    <s v="LOPEZ NIETO Antonio (ESP)"/>
    <s v="SAEED Mohamed (MDV)"/>
    <s v="OLIVEIRA Jorge (BRA)"/>
    <s v="CMR"/>
    <s v="GER"/>
  </r>
  <r>
    <x v="336"/>
    <n v="43950100"/>
    <x v="15"/>
    <d v="2002-06-14T00:00:00"/>
    <s v=" 15:30 "/>
    <x v="16"/>
    <x v="66"/>
    <x v="58"/>
    <s v="Belgium"/>
    <n v="3"/>
    <n v="2"/>
    <n v="1"/>
    <s v="Russia"/>
    <s v=" "/>
    <n v="0"/>
    <n v="0"/>
    <n v="0"/>
    <n v="5"/>
    <x v="9"/>
    <s v="Home Team"/>
    <n v="46640"/>
    <n v="1"/>
    <n v="0"/>
    <s v="NIELSEN Kim Milton (DEN)"/>
    <s v="SHARP Philip (ENG)"/>
    <s v="KOMALEESWARAN Sankar (IND)"/>
    <s v="BEL"/>
    <s v="RUS"/>
  </r>
  <r>
    <x v="337"/>
    <n v="238"/>
    <x v="3"/>
    <d v="1966-07-16T00:00:00"/>
    <s v=" 15:00 "/>
    <x v="10"/>
    <x v="68"/>
    <x v="59"/>
    <s v="Germany FR"/>
    <n v="0"/>
    <n v="0"/>
    <n v="0"/>
    <s v="Argentina"/>
    <s v=" "/>
    <n v="0"/>
    <n v="0"/>
    <n v="0"/>
    <n v="0"/>
    <x v="3"/>
    <s v="Away Team"/>
    <n v="46587"/>
    <n v="0"/>
    <n v="0"/>
    <s v="ZECEVIC Konstantin (YUG)"/>
    <s v="FERNANDES CAMPOS Joaquim (POR)"/>
    <s v="LOEOEW Bertil (SWE)"/>
    <s v="FRG"/>
    <s v="ARG"/>
  </r>
  <r>
    <x v="338"/>
    <n v="97410100"/>
    <x v="13"/>
    <d v="2006-06-12T00:00:00"/>
    <s v=" 15:00 "/>
    <x v="15"/>
    <x v="69"/>
    <x v="60"/>
    <s v="Australia"/>
    <n v="3"/>
    <n v="1"/>
    <n v="2"/>
    <s v="Japan"/>
    <s v=" "/>
    <n v="0"/>
    <n v="0"/>
    <n v="0"/>
    <n v="4"/>
    <x v="48"/>
    <s v="Home Team"/>
    <n v="46000"/>
    <n v="0"/>
    <n v="1"/>
    <s v="ABD EL FATAH Essam (EGY)"/>
    <s v="DANTE Dramane (MLI)"/>
    <s v="NDOYE Mamadou (SEN)"/>
    <s v="AUS"/>
    <s v="JPN"/>
  </r>
  <r>
    <x v="339"/>
    <n v="97410100"/>
    <x v="13"/>
    <d v="2006-06-17T00:00:00"/>
    <s v=" 21:00 "/>
    <x v="12"/>
    <x v="69"/>
    <x v="60"/>
    <s v="Italy"/>
    <n v="1"/>
    <n v="1"/>
    <n v="0"/>
    <s v="USA"/>
    <s v=" "/>
    <n v="0"/>
    <n v="0"/>
    <n v="0"/>
    <n v="2"/>
    <x v="10"/>
    <s v="Away Team"/>
    <n v="46000"/>
    <n v="1"/>
    <n v="1"/>
    <s v="LARRIONDA Jorge (URU)"/>
    <s v="RIAL Walter (URU)"/>
    <s v="FANDINO Pablo (URU)"/>
    <s v="ITA"/>
    <s v="USA"/>
  </r>
  <r>
    <x v="340"/>
    <n v="97410100"/>
    <x v="13"/>
    <d v="2006-06-20T00:00:00"/>
    <s v=" 21:00 "/>
    <x v="2"/>
    <x v="69"/>
    <x v="60"/>
    <s v="Paraguay"/>
    <n v="2"/>
    <n v="0"/>
    <n v="2"/>
    <s v="Trinidad and Tobago"/>
    <s v=" "/>
    <n v="0"/>
    <n v="0"/>
    <n v="0"/>
    <n v="2"/>
    <x v="2"/>
    <s v="Home Team"/>
    <n v="46000"/>
    <n v="1"/>
    <n v="0"/>
    <s v="ROSETTI Roberto (ITA)"/>
    <s v="COPELLI Cristiano (ITA)"/>
    <s v="STAGNOLI Alessandro (ITA)"/>
    <s v="PAR"/>
    <s v="TRI"/>
  </r>
  <r>
    <x v="341"/>
    <n v="97410100"/>
    <x v="13"/>
    <d v="2006-06-23T00:00:00"/>
    <s v=" 16:00 "/>
    <x v="16"/>
    <x v="69"/>
    <x v="60"/>
    <s v="Saudi Arabia"/>
    <n v="0"/>
    <n v="1"/>
    <n v="-1"/>
    <s v="Spain"/>
    <s v=" "/>
    <n v="0"/>
    <n v="0"/>
    <n v="0"/>
    <n v="1"/>
    <x v="14"/>
    <s v="Away Team"/>
    <n v="46000"/>
    <n v="0"/>
    <n v="1"/>
    <s v="CODJIA Coffi (BEN)"/>
    <s v="NTAGUNGIRA Celestin (RWA)"/>
    <s v="ADERODJOU Aboudou (BEN)"/>
    <s v="KSA"/>
    <s v="ESP"/>
  </r>
  <r>
    <x v="342"/>
    <n v="97410200"/>
    <x v="13"/>
    <d v="2006-06-26T00:00:00"/>
    <s v=" 17:00 "/>
    <x v="4"/>
    <x v="69"/>
    <x v="60"/>
    <s v="Italy"/>
    <n v="1"/>
    <n v="0"/>
    <n v="1"/>
    <s v="Australia"/>
    <s v=" "/>
    <n v="0"/>
    <n v="0"/>
    <n v="0"/>
    <n v="1"/>
    <x v="7"/>
    <s v="Home Team"/>
    <n v="46000"/>
    <n v="0"/>
    <n v="0"/>
    <s v="MEDINA CANTALEJO Luis (ESP)"/>
    <s v="GIRALDEZ CARRASCO Victoriano (ESP)"/>
    <s v="MEDINA HERNANDEZ Pedro (ESP)"/>
    <s v="ITA"/>
    <s v="AUS"/>
  </r>
  <r>
    <x v="343"/>
    <n v="43950100"/>
    <x v="15"/>
    <d v="2002-06-12T00:00:00"/>
    <s v=" 15:30 "/>
    <x v="15"/>
    <x v="70"/>
    <x v="61"/>
    <s v="Sweden"/>
    <n v="1"/>
    <n v="1"/>
    <n v="0"/>
    <s v="Argentina"/>
    <s v=" "/>
    <n v="0"/>
    <n v="0"/>
    <n v="0"/>
    <n v="2"/>
    <x v="3"/>
    <s v="Away Team"/>
    <n v="45777"/>
    <n v="0"/>
    <n v="0"/>
    <s v="BUJSAIM Ali (UAE)"/>
    <s v="MUELLER Heiner (GER)"/>
    <s v="RAGOONATH Michael (TRI)"/>
    <s v="SWE"/>
    <s v="ARG"/>
  </r>
  <r>
    <x v="344"/>
    <n v="43950200"/>
    <x v="15"/>
    <d v="2002-06-18T00:00:00"/>
    <s v=" 15:30 "/>
    <x v="4"/>
    <x v="70"/>
    <x v="61"/>
    <s v="Japan"/>
    <n v="0"/>
    <n v="1"/>
    <n v="-1"/>
    <s v="Turkey"/>
    <s v=" "/>
    <n v="0"/>
    <n v="0"/>
    <n v="0"/>
    <n v="1"/>
    <x v="35"/>
    <s v="Away Team"/>
    <n v="45666"/>
    <n v="0"/>
    <n v="1"/>
    <s v="COLLINA Pierluigi (ITA)"/>
    <s v="WIERZBOWSKI Maciej (POL)"/>
    <s v="SMITH Paul (NZL)"/>
    <s v="JPN"/>
    <s v="TUR"/>
  </r>
  <r>
    <x v="345"/>
    <n v="238"/>
    <x v="3"/>
    <d v="1966-07-15T00:00:00"/>
    <s v=" 19:30 "/>
    <x v="1"/>
    <x v="71"/>
    <x v="2"/>
    <s v="Uruguay"/>
    <n v="2"/>
    <n v="1"/>
    <n v="1"/>
    <s v="France"/>
    <s v=" "/>
    <n v="0"/>
    <n v="0"/>
    <n v="0"/>
    <n v="3"/>
    <x v="0"/>
    <s v="Home Team"/>
    <n v="45662"/>
    <n v="2"/>
    <n v="1"/>
    <s v="GALBA Karol (TCH)"/>
    <s v="CALLAGHAN Leo (WAL)"/>
    <s v="MARQUES Armando (BRA)"/>
    <s v="URU"/>
    <s v="FRA"/>
  </r>
  <r>
    <x v="346"/>
    <n v="43950100"/>
    <x v="15"/>
    <d v="2002-06-09T00:00:00"/>
    <s v=" 15:30 "/>
    <x v="11"/>
    <x v="70"/>
    <x v="61"/>
    <s v="Mexico"/>
    <n v="2"/>
    <n v="1"/>
    <n v="1"/>
    <s v="Ecuador"/>
    <s v=" "/>
    <n v="0"/>
    <n v="0"/>
    <n v="0"/>
    <n v="3"/>
    <x v="4"/>
    <s v="Home Team"/>
    <n v="45610"/>
    <n v="1"/>
    <n v="1"/>
    <s v="DAAMI Mourad (TUN)"/>
    <s v="ADJENGUI Taoufik (TUN)"/>
    <s v="KOLEIT Haidar (LIB)"/>
    <s v="MEX"/>
    <s v="ECU"/>
  </r>
  <r>
    <x v="347"/>
    <n v="249722"/>
    <x v="6"/>
    <d v="2010-06-18T00:00:00"/>
    <s v=" 16:00 "/>
    <x v="14"/>
    <x v="49"/>
    <x v="6"/>
    <s v="Slovenia"/>
    <n v="2"/>
    <n v="2"/>
    <n v="0"/>
    <s v="USA"/>
    <s v=" "/>
    <n v="0"/>
    <n v="0"/>
    <n v="0"/>
    <n v="4"/>
    <x v="10"/>
    <s v="Away Team"/>
    <n v="45573"/>
    <n v="2"/>
    <n v="0"/>
    <s v="Koman COULIBALY (MLI)"/>
    <s v="ACHIK Redouane (MAR)"/>
    <s v="MANUEL CANDIDO Inacio (ANG)"/>
    <s v="SVN"/>
    <s v="USA"/>
  </r>
  <r>
    <x v="348"/>
    <n v="1014"/>
    <x v="8"/>
    <d v="1998-06-15T00:00:00"/>
    <s v=" 21:00 "/>
    <x v="15"/>
    <x v="72"/>
    <x v="62"/>
    <s v="Germany"/>
    <n v="2"/>
    <n v="0"/>
    <n v="2"/>
    <s v="USA"/>
    <s v=" "/>
    <n v="0"/>
    <n v="0"/>
    <n v="0"/>
    <n v="2"/>
    <x v="17"/>
    <s v="Home Team"/>
    <n v="45500"/>
    <n v="1"/>
    <n v="0"/>
    <s v="BELQOLA Said (MAR)"/>
    <s v="MANSRI Mohamed (TUN)"/>
    <s v="NILSSON Mikael (SWE)"/>
    <s v="GER"/>
    <s v="USA"/>
  </r>
  <r>
    <x v="349"/>
    <n v="1014"/>
    <x v="8"/>
    <d v="1998-06-19T00:00:00"/>
    <s v=" 17:30 "/>
    <x v="13"/>
    <x v="72"/>
    <x v="62"/>
    <s v="Nigeria"/>
    <n v="1"/>
    <n v="0"/>
    <n v="1"/>
    <s v="Bulgaria"/>
    <s v=" "/>
    <n v="0"/>
    <n v="0"/>
    <n v="0"/>
    <n v="1"/>
    <x v="46"/>
    <s v="Home Team"/>
    <n v="45500"/>
    <n v="1"/>
    <n v="0"/>
    <s v="SANCHEZ YANTEN Mario (CHI)"/>
    <s v="DIAZ GALVEZ Jorge (CHI)"/>
    <s v="PINTO Arnaldo (BRA)"/>
    <s v="NGA"/>
    <s v="BUL"/>
  </r>
  <r>
    <x v="350"/>
    <n v="1014"/>
    <x v="8"/>
    <d v="1998-06-21T00:00:00"/>
    <s v=" 17:30 "/>
    <x v="16"/>
    <x v="72"/>
    <x v="62"/>
    <s v="Argentina"/>
    <n v="5"/>
    <n v="0"/>
    <n v="5"/>
    <s v="Jamaica"/>
    <s v=" "/>
    <n v="0"/>
    <n v="0"/>
    <n v="0"/>
    <n v="5"/>
    <x v="3"/>
    <s v="Home Team"/>
    <n v="45500"/>
    <n v="1"/>
    <n v="0"/>
    <s v="PEDERSEN Rune (NOR)"/>
    <s v="NILSSON Mikael (SWE)"/>
    <s v="MAZZEI Gennaro (ITA)"/>
    <s v="ARG"/>
    <s v="JAM"/>
  </r>
  <r>
    <x v="351"/>
    <n v="1014"/>
    <x v="8"/>
    <d v="1998-06-25T00:00:00"/>
    <s v=" 16:00 "/>
    <x v="12"/>
    <x v="72"/>
    <x v="62"/>
    <s v="Belgium"/>
    <n v="1"/>
    <n v="1"/>
    <n v="0"/>
    <s v="Korea Republic"/>
    <s v=" "/>
    <n v="0"/>
    <n v="0"/>
    <n v="0"/>
    <n v="2"/>
    <x v="38"/>
    <s v="Away Team"/>
    <n v="45500"/>
    <n v="1"/>
    <n v="0"/>
    <s v="REZENDE Marcio (BRA)"/>
    <s v="PINTO Arnaldo (BRA)"/>
    <s v="ARANGO Jorge Luis (COL)"/>
    <s v="BEL"/>
    <s v="KOR"/>
  </r>
  <r>
    <x v="352"/>
    <n v="1024"/>
    <x v="8"/>
    <d v="1998-06-27T00:00:00"/>
    <s v=" 21:00 "/>
    <x v="4"/>
    <x v="72"/>
    <x v="62"/>
    <s v="Brazil"/>
    <n v="4"/>
    <n v="1"/>
    <n v="3"/>
    <s v="Chile"/>
    <s v=" "/>
    <n v="0"/>
    <n v="0"/>
    <n v="0"/>
    <n v="5"/>
    <x v="1"/>
    <s v="Home Team"/>
    <n v="45500"/>
    <n v="3"/>
    <n v="0"/>
    <s v="BATTA Marc (FRA)"/>
    <s v="POUDEVIGNE Jacques (FRA)"/>
    <s v="POWELL Owen (JAM)"/>
    <s v="BRA"/>
    <s v="CHI"/>
  </r>
  <r>
    <x v="353"/>
    <n v="1028"/>
    <x v="8"/>
    <d v="1998-07-11T00:00:00"/>
    <s v=" 21:00 "/>
    <x v="7"/>
    <x v="72"/>
    <x v="62"/>
    <s v="Netherlands"/>
    <n v="1"/>
    <n v="2"/>
    <n v="-1"/>
    <s v="Croatia"/>
    <s v=" "/>
    <n v="0"/>
    <n v="0"/>
    <n v="0"/>
    <n v="3"/>
    <x v="54"/>
    <s v="Away Team"/>
    <n v="45500"/>
    <n v="1"/>
    <n v="2"/>
    <s v="GONZALEZ CHAVEZ Epifanio (PAR)"/>
    <s v="ZAMMIT Emanuel (MLT)"/>
    <s v="FRED Lencie (VAN)"/>
    <s v="NED"/>
    <s v="CRO"/>
  </r>
  <r>
    <x v="354"/>
    <n v="43950100"/>
    <x v="15"/>
    <d v="2002-06-14T00:00:00"/>
    <s v=" 15:30 "/>
    <x v="16"/>
    <x v="73"/>
    <x v="63"/>
    <s v="Tunisia"/>
    <n v="0"/>
    <n v="2"/>
    <n v="-2"/>
    <s v="Japan"/>
    <s v=" "/>
    <n v="0"/>
    <n v="0"/>
    <n v="0"/>
    <n v="2"/>
    <x v="31"/>
    <s v="Away Team"/>
    <n v="45213"/>
    <n v="0"/>
    <n v="0"/>
    <s v="VEISSIERE Gilles (FRA)"/>
    <s v="ARNAULT Frederic (FRA)"/>
    <s v="KOLEIT Haidar (LIB)"/>
    <s v="TUN"/>
    <s v="JPN"/>
  </r>
  <r>
    <x v="355"/>
    <n v="3487"/>
    <x v="17"/>
    <d v="1938-06-19T00:00:00"/>
    <s v=" 17:00 "/>
    <x v="3"/>
    <x v="46"/>
    <x v="45"/>
    <s v="Italy"/>
    <n v="4"/>
    <n v="2"/>
    <n v="2"/>
    <s v="Hungary"/>
    <s v=" "/>
    <n v="0"/>
    <n v="0"/>
    <n v="0"/>
    <n v="6"/>
    <x v="7"/>
    <s v="Home Team"/>
    <n v="45000"/>
    <n v="3"/>
    <n v="1"/>
    <s v="CAPDEVILLE Georges (FRA)"/>
    <s v="WUETHRICH Hans (SUI)"/>
    <s v="KRIST Gustav (TCH)"/>
    <s v="ITA"/>
    <s v="HUN"/>
  </r>
  <r>
    <x v="356"/>
    <n v="462"/>
    <x v="16"/>
    <d v="1954-06-30T00:00:00"/>
    <s v=" 18:00 "/>
    <x v="6"/>
    <x v="74"/>
    <x v="64"/>
    <s v="Hungary"/>
    <n v="4"/>
    <n v="2"/>
    <n v="2"/>
    <s v="Uruguay"/>
    <s v="Hungary win after extra time "/>
    <n v="0"/>
    <n v="0"/>
    <n v="0"/>
    <n v="6"/>
    <x v="43"/>
    <s v="Home Team"/>
    <n v="45000"/>
    <n v="0"/>
    <n v="0"/>
    <s v="GRIFFITHS Benjamin (WAL)"/>
    <s v="FAULTLESS Charlie (SCO)"/>
    <s v="VINCENTI Raymond (FRA)"/>
    <s v="HUN"/>
    <s v="URU"/>
  </r>
  <r>
    <x v="357"/>
    <n v="293"/>
    <x v="4"/>
    <d v="1982-06-22T00:00:00"/>
    <s v=" 21:00 "/>
    <x v="0"/>
    <x v="75"/>
    <x v="65"/>
    <s v="Soviet Union"/>
    <n v="2"/>
    <n v="2"/>
    <n v="0"/>
    <s v="Scotland"/>
    <s v=" "/>
    <n v="0"/>
    <n v="0"/>
    <n v="0"/>
    <n v="4"/>
    <x v="55"/>
    <s v="Away Team"/>
    <n v="45000"/>
    <n v="0"/>
    <n v="1"/>
    <s v="RAINEA Nicolae (ROU)"/>
    <s v="JARGUZ Alojzy (POL)"/>
    <s v="PONNET Alexis (BEL)"/>
    <s v="URS"/>
    <s v="SCO"/>
  </r>
  <r>
    <x v="358"/>
    <n v="294"/>
    <x v="4"/>
    <d v="1982-07-01T00:00:00"/>
    <s v=" 21:00 "/>
    <x v="1"/>
    <x v="3"/>
    <x v="3"/>
    <s v="Belgium"/>
    <n v="0"/>
    <n v="1"/>
    <n v="-1"/>
    <s v="Soviet Union"/>
    <s v=" "/>
    <n v="0"/>
    <n v="0"/>
    <n v="0"/>
    <n v="1"/>
    <x v="5"/>
    <s v="Away Team"/>
    <n v="45000"/>
    <n v="0"/>
    <n v="0"/>
    <s v="VAUTROT Michel (FRA)"/>
    <s v="CORVER Charles (NED)"/>
    <s v="GARRIDO Antonio (POR)"/>
    <s v="BEL"/>
    <s v="URS"/>
  </r>
  <r>
    <x v="359"/>
    <n v="308"/>
    <x v="1"/>
    <d v="1986-06-05T00:00:00"/>
    <s v=" 16:00 "/>
    <x v="8"/>
    <x v="20"/>
    <x v="1"/>
    <s v="Korea Republic"/>
    <n v="1"/>
    <n v="1"/>
    <n v="0"/>
    <s v="Bulgaria"/>
    <s v=" "/>
    <n v="0"/>
    <n v="0"/>
    <n v="0"/>
    <n v="2"/>
    <x v="29"/>
    <s v="Away Team"/>
    <n v="45000"/>
    <n v="0"/>
    <n v="1"/>
    <s v="AL SHANAR Fallaj Khuzam (KSA)"/>
    <s v="IGNA Ioan (ROU)"/>
    <s v="BUTENKO Valeri (RUS)"/>
    <s v="KOR"/>
    <s v="BUL"/>
  </r>
  <r>
    <x v="360"/>
    <n v="309"/>
    <x v="1"/>
    <d v="1986-06-16T00:00:00"/>
    <s v=" 12:00 "/>
    <x v="4"/>
    <x v="25"/>
    <x v="25"/>
    <s v="Brazil"/>
    <n v="4"/>
    <n v="0"/>
    <n v="4"/>
    <s v="Poland"/>
    <s v=" "/>
    <n v="0"/>
    <n v="0"/>
    <n v="0"/>
    <n v="4"/>
    <x v="1"/>
    <s v="Home Team"/>
    <n v="45000"/>
    <n v="1"/>
    <n v="0"/>
    <s v="ROTH Volker (GER)"/>
    <s v="MARQUEZ RAMIREZ Antonio (MEX)"/>
    <s v="SNODDY Alan (NIR)"/>
    <s v="BRA"/>
    <s v="POL"/>
  </r>
  <r>
    <x v="361"/>
    <n v="714"/>
    <x v="1"/>
    <d v="1986-06-22T00:00:00"/>
    <s v=" 16:00 "/>
    <x v="5"/>
    <x v="76"/>
    <x v="66"/>
    <s v="Spain"/>
    <n v="1"/>
    <n v="1"/>
    <n v="0"/>
    <s v="Belgium"/>
    <s v="Belgium win on penalties "/>
    <n v="4"/>
    <n v="5"/>
    <n v="-1"/>
    <n v="2"/>
    <x v="9"/>
    <s v="Away Team"/>
    <n v="45000"/>
    <n v="0"/>
    <n v="0"/>
    <s v="KIRSCHEN Siegfried (GER)"/>
    <s v="CODESAL MENDEZ Edgardo (MEX)"/>
    <s v="BRUMMEIER Horst (AUT)"/>
    <s v="ESP"/>
    <s v="BEL"/>
  </r>
  <r>
    <x v="362"/>
    <n v="3469"/>
    <x v="1"/>
    <d v="1986-06-25T00:00:00"/>
    <s v=" 12:00 "/>
    <x v="6"/>
    <x v="25"/>
    <x v="25"/>
    <s v="France"/>
    <n v="0"/>
    <n v="2"/>
    <n v="-2"/>
    <s v="Germany FR"/>
    <s v=" "/>
    <n v="0"/>
    <n v="0"/>
    <n v="0"/>
    <n v="2"/>
    <x v="6"/>
    <s v="Away Team"/>
    <n v="45000"/>
    <n v="0"/>
    <n v="1"/>
    <s v="AGNOLIN Luigi (ITA)"/>
    <s v="PETROVIC Zoran (SRB)"/>
    <s v="NEMETH Lajos (HUN)"/>
    <s v="FRA"/>
    <s v="FRG"/>
  </r>
  <r>
    <x v="363"/>
    <n v="97410100"/>
    <x v="13"/>
    <d v="2006-06-11T00:00:00"/>
    <s v=" 21:00 "/>
    <x v="13"/>
    <x v="77"/>
    <x v="67"/>
    <s v="Angola"/>
    <n v="0"/>
    <n v="1"/>
    <n v="-1"/>
    <s v="Portugal"/>
    <s v=" "/>
    <n v="0"/>
    <n v="0"/>
    <n v="0"/>
    <n v="1"/>
    <x v="13"/>
    <s v="Away Team"/>
    <n v="45000"/>
    <n v="0"/>
    <n v="1"/>
    <s v="LARRIONDA Jorge (URU)"/>
    <s v="RIAL Walter (URU)"/>
    <s v="FANDINO Pablo (URU)"/>
    <s v="ANG"/>
    <s v="POR"/>
  </r>
  <r>
    <x v="364"/>
    <n v="97410100"/>
    <x v="13"/>
    <d v="2006-06-17T00:00:00"/>
    <s v=" 18:00 "/>
    <x v="12"/>
    <x v="77"/>
    <x v="67"/>
    <s v="Czech Republic"/>
    <n v="0"/>
    <n v="2"/>
    <n v="-2"/>
    <s v="Ghana"/>
    <s v=" "/>
    <n v="0"/>
    <n v="0"/>
    <n v="0"/>
    <n v="2"/>
    <x v="40"/>
    <s v="Away Team"/>
    <n v="45000"/>
    <n v="0"/>
    <n v="1"/>
    <s v="ELIZONDO Horacio (ARG)"/>
    <s v="GARCIA Dario (ARG)"/>
    <s v="OTERO Rodolfo (ARG)"/>
    <s v="CZE"/>
    <s v="GHA"/>
  </r>
  <r>
    <x v="365"/>
    <n v="97410100"/>
    <x v="13"/>
    <d v="2006-06-20T00:00:00"/>
    <s v=" 21:00 "/>
    <x v="2"/>
    <x v="77"/>
    <x v="67"/>
    <s v="Sweden"/>
    <n v="2"/>
    <n v="2"/>
    <n v="0"/>
    <s v="England"/>
    <s v=" "/>
    <n v="0"/>
    <n v="0"/>
    <n v="0"/>
    <n v="4"/>
    <x v="8"/>
    <s v="Away Team"/>
    <n v="45000"/>
    <n v="0"/>
    <n v="1"/>
    <s v="BUSACCA Massimo (SUI)"/>
    <s v="BURAGINA Francesco (SUI)"/>
    <s v="ARNET Matthias (SUI)"/>
    <s v="SWE"/>
    <s v="ENG"/>
  </r>
  <r>
    <x v="366"/>
    <n v="97410100"/>
    <x v="13"/>
    <d v="2006-06-23T00:00:00"/>
    <s v=" 21:00 "/>
    <x v="11"/>
    <x v="77"/>
    <x v="67"/>
    <s v="Togo"/>
    <n v="0"/>
    <n v="2"/>
    <n v="-2"/>
    <s v="France"/>
    <s v=" "/>
    <n v="0"/>
    <n v="0"/>
    <n v="0"/>
    <n v="2"/>
    <x v="18"/>
    <s v="Away Team"/>
    <n v="45000"/>
    <n v="0"/>
    <n v="0"/>
    <s v="LARRIONDA Jorge (URU)"/>
    <s v="RIAL Walter (URU)"/>
    <s v="FANDINO Pablo (URU)"/>
    <s v="TOG"/>
    <s v="FRA"/>
  </r>
  <r>
    <x v="367"/>
    <n v="97410200"/>
    <x v="13"/>
    <d v="2006-06-26T00:00:00"/>
    <s v=" 21:00 "/>
    <x v="4"/>
    <x v="77"/>
    <x v="67"/>
    <s v="Switzerland"/>
    <n v="0"/>
    <n v="0"/>
    <n v="0"/>
    <s v="Ukraine"/>
    <s v="Ukraine win on penalties "/>
    <n v="0"/>
    <n v="3"/>
    <n v="-3"/>
    <n v="0"/>
    <x v="30"/>
    <s v="Away Team"/>
    <n v="45000"/>
    <n v="0"/>
    <n v="0"/>
    <s v="ARCHUNDIA Benito (MEX)"/>
    <s v="RAMIREZ Jose (MEX)"/>
    <s v="VERGARA Hector (CAN)"/>
    <s v="SUI"/>
    <s v="UKR"/>
  </r>
  <r>
    <x v="368"/>
    <n v="263"/>
    <x v="7"/>
    <d v="1974-06-26T00:00:00"/>
    <s v=" 19:30 "/>
    <x v="2"/>
    <x v="18"/>
    <x v="19"/>
    <s v="Sweden"/>
    <n v="0"/>
    <n v="1"/>
    <n v="-1"/>
    <s v="Poland"/>
    <s v=" "/>
    <n v="0"/>
    <n v="0"/>
    <n v="0"/>
    <n v="1"/>
    <x v="19"/>
    <s v="Away Team"/>
    <n v="44955"/>
    <n v="0"/>
    <n v="1"/>
    <s v="BARRETO RUIZ Ramon (URU)"/>
    <s v="GONZALEZ ARCHUNDIA Alfonso (MEX)"/>
    <s v="PESTARINO Luis (ARG)"/>
    <s v="SWE"/>
    <s v="POL"/>
  </r>
  <r>
    <x v="369"/>
    <n v="43950100"/>
    <x v="15"/>
    <d v="2002-06-12T00:00:00"/>
    <s v=" 15:30 "/>
    <x v="15"/>
    <x v="73"/>
    <x v="63"/>
    <s v="Nigeria"/>
    <n v="0"/>
    <n v="0"/>
    <n v="0"/>
    <s v="England"/>
    <s v=" "/>
    <n v="0"/>
    <n v="0"/>
    <n v="0"/>
    <n v="0"/>
    <x v="8"/>
    <s v="Away Team"/>
    <n v="44864"/>
    <n v="0"/>
    <n v="0"/>
    <s v="HALL Brian (USA)"/>
    <s v="VERGARA Hector (CAN)"/>
    <s v="AMLER Evzen (CZE)"/>
    <s v="NGA"/>
    <s v="ENG"/>
  </r>
  <r>
    <x v="370"/>
    <n v="209"/>
    <x v="0"/>
    <d v="1950-07-09T00:00:00"/>
    <s v=" 15:00 "/>
    <x v="0"/>
    <x v="78"/>
    <x v="32"/>
    <s v="Uruguay"/>
    <n v="2"/>
    <n v="2"/>
    <n v="0"/>
    <s v="Spain"/>
    <s v=" "/>
    <n v="0"/>
    <n v="0"/>
    <n v="0"/>
    <n v="4"/>
    <x v="14"/>
    <s v="Away Team"/>
    <n v="44802"/>
    <n v="1"/>
    <n v="2"/>
    <s v="GRIFFITHS Benjamin (WAL)"/>
    <s v="DATTILO Generoso (ITA)"/>
    <s v="ALVAREZ Alfredo (BOL)"/>
    <s v="URU"/>
    <s v="ESP"/>
  </r>
  <r>
    <x v="371"/>
    <n v="43950300"/>
    <x v="15"/>
    <d v="2002-06-22T00:00:00"/>
    <s v=" 20:30 "/>
    <x v="5"/>
    <x v="73"/>
    <x v="63"/>
    <s v="Senegal"/>
    <n v="0"/>
    <n v="1"/>
    <n v="-1"/>
    <s v="Turkey"/>
    <s v="Win on Golden Goal "/>
    <n v="0"/>
    <n v="0"/>
    <n v="0"/>
    <n v="1"/>
    <x v="35"/>
    <s v="Away Team"/>
    <n v="44233"/>
    <n v="0"/>
    <n v="0"/>
    <s v="RUIZ Oscar (COL)"/>
    <s v="RATTALINO Jorge (ARG)"/>
    <s v="GIACOMUZZI Miguel (PAR)"/>
    <s v="SEN"/>
    <s v="TUR"/>
  </r>
  <r>
    <x v="372"/>
    <n v="293"/>
    <x v="4"/>
    <d v="1982-06-16T00:00:00"/>
    <s v=" 17:15 "/>
    <x v="17"/>
    <x v="79"/>
    <x v="68"/>
    <s v="England"/>
    <n v="3"/>
    <n v="1"/>
    <n v="2"/>
    <s v="France"/>
    <s v=" "/>
    <n v="0"/>
    <n v="0"/>
    <n v="0"/>
    <n v="4"/>
    <x v="8"/>
    <s v="Home Team"/>
    <n v="44172"/>
    <n v="1"/>
    <n v="1"/>
    <s v="GARRIDO Antonio (POR)"/>
    <s v="CASTRO Gaston (CHI)"/>
    <s v="COELHO Arnaldo (BRA)"/>
    <s v="ENG"/>
    <s v="FRA"/>
  </r>
  <r>
    <x v="373"/>
    <n v="337"/>
    <x v="5"/>
    <d v="1994-06-21T00:00:00"/>
    <s v=" 19:30 "/>
    <x v="13"/>
    <x v="31"/>
    <x v="30"/>
    <s v="Nigeria"/>
    <n v="3"/>
    <n v="0"/>
    <n v="3"/>
    <s v="Bulgaria"/>
    <s v=" "/>
    <n v="0"/>
    <n v="0"/>
    <n v="0"/>
    <n v="3"/>
    <x v="46"/>
    <s v="Home Team"/>
    <n v="44132"/>
    <n v="2"/>
    <n v="0"/>
    <s v="BADILLA Rodrigo (CRC)"/>
    <s v="DUNSTER Gordon (AUS)"/>
    <s v="BRAZZALE Eugene (AUS)"/>
    <s v="NGA"/>
    <s v="BUL"/>
  </r>
  <r>
    <x v="374"/>
    <n v="294"/>
    <x v="4"/>
    <d v="1982-07-02T00:00:00"/>
    <s v=" 17:15 "/>
    <x v="9"/>
    <x v="80"/>
    <x v="3"/>
    <s v="Argentina"/>
    <n v="1"/>
    <n v="3"/>
    <n v="-2"/>
    <s v="Brazil"/>
    <s v=" "/>
    <n v="0"/>
    <n v="0"/>
    <n v="0"/>
    <n v="4"/>
    <x v="1"/>
    <s v="Away Team"/>
    <n v="44000"/>
    <n v="0"/>
    <n v="1"/>
    <s v="RUBIO VAZQUEZ Mario (MEX)"/>
    <s v="ARISTIZABAL MURCIA Gilberto (COL)"/>
    <s v="CASTRO Gaston (CHI)"/>
    <s v="ARG"/>
    <s v="BRA"/>
  </r>
  <r>
    <x v="375"/>
    <n v="294"/>
    <x v="4"/>
    <d v="1982-07-05T00:00:00"/>
    <s v=" 17:15 "/>
    <x v="9"/>
    <x v="80"/>
    <x v="3"/>
    <s v="Italy"/>
    <n v="3"/>
    <n v="2"/>
    <n v="1"/>
    <s v="Brazil"/>
    <s v=" "/>
    <n v="0"/>
    <n v="0"/>
    <n v="0"/>
    <n v="5"/>
    <x v="7"/>
    <s v="Home Team"/>
    <n v="44000"/>
    <n v="2"/>
    <n v="1"/>
    <s v="KLEIN Abraham (ISR)"/>
    <s v="CHAN Thomson Tam Sun (HKG)"/>
    <s v="DOTCHEV Bogdan (BUL)"/>
    <s v="ITA"/>
    <s v="BRA"/>
  </r>
  <r>
    <x v="376"/>
    <n v="43950100"/>
    <x v="15"/>
    <d v="2002-06-13T00:00:00"/>
    <s v=" 15:30 "/>
    <x v="14"/>
    <x v="28"/>
    <x v="27"/>
    <s v="Turkey"/>
    <n v="3"/>
    <n v="0"/>
    <n v="3"/>
    <s v="China PR"/>
    <s v=" "/>
    <n v="0"/>
    <n v="0"/>
    <n v="0"/>
    <n v="3"/>
    <x v="35"/>
    <s v="Home Team"/>
    <n v="43605"/>
    <n v="2"/>
    <n v="0"/>
    <s v="RUIZ Oscar (COL)"/>
    <s v="TOMUSANGE Ali (UGA)"/>
    <s v="CHARLES Curtis (ATG)"/>
    <s v="TUR"/>
    <s v="CHN"/>
  </r>
  <r>
    <x v="377"/>
    <n v="211"/>
    <x v="16"/>
    <d v="1954-06-20T00:00:00"/>
    <s v=" 17:10 "/>
    <x v="17"/>
    <x v="37"/>
    <x v="36"/>
    <s v="England"/>
    <n v="2"/>
    <n v="0"/>
    <n v="2"/>
    <s v="Switzerland"/>
    <s v=" "/>
    <n v="0"/>
    <n v="0"/>
    <n v="0"/>
    <n v="2"/>
    <x v="8"/>
    <s v="Home Team"/>
    <n v="43500"/>
    <n v="1"/>
    <n v="0"/>
    <s v="ZSOLT Istvan (HUN)"/>
    <s v="DA COSTA VIEIRA Jose (POR)"/>
    <s v="STEFANOVIC Vasa (YUG)"/>
    <s v="ENG"/>
    <s v="SUI"/>
  </r>
  <r>
    <x v="378"/>
    <n v="43950100"/>
    <x v="15"/>
    <d v="2002-06-06T00:00:00"/>
    <s v=" 15:30 "/>
    <x v="8"/>
    <x v="32"/>
    <x v="31"/>
    <s v="Denmark"/>
    <n v="1"/>
    <n v="1"/>
    <n v="0"/>
    <s v="Senegal"/>
    <s v=" "/>
    <n v="0"/>
    <n v="0"/>
    <n v="0"/>
    <n v="2"/>
    <x v="37"/>
    <s v="Away Team"/>
    <n v="43500"/>
    <n v="1"/>
    <n v="0"/>
    <s v="BATRES Carlos (GUA)"/>
    <s v="SZEKELY Ferenc (HUN)"/>
    <s v="KRISHNAN Visva (SIN)"/>
    <s v="DEN"/>
    <s v="SEN"/>
  </r>
  <r>
    <x v="379"/>
    <n v="255931"/>
    <x v="12"/>
    <d v="2014-06-25T00:00:00"/>
    <s v=" 13:00 "/>
    <x v="15"/>
    <x v="81"/>
    <x v="69"/>
    <s v="Nigeria"/>
    <n v="2"/>
    <n v="3"/>
    <n v="-1"/>
    <s v="Argentina"/>
    <s v=" "/>
    <n v="0"/>
    <n v="0"/>
    <n v="0"/>
    <n v="5"/>
    <x v="3"/>
    <s v="Away Team"/>
    <n v="43285"/>
    <n v="1"/>
    <n v="2"/>
    <s v="Nicola RIZZOLI (ITA)"/>
    <s v="Renato FAVERANI (ITA)"/>
    <s v="Andrea STEFANI (ITA)"/>
    <s v="NGA"/>
    <s v="ARG"/>
  </r>
  <r>
    <x v="380"/>
    <n v="255951"/>
    <x v="12"/>
    <d v="2014-06-30T00:00:00"/>
    <s v=" 17:00 "/>
    <x v="4"/>
    <x v="81"/>
    <x v="69"/>
    <s v="Germany"/>
    <n v="2"/>
    <n v="1"/>
    <n v="1"/>
    <s v="Algeria"/>
    <s v="Germany win after extra time "/>
    <n v="0"/>
    <n v="0"/>
    <n v="0"/>
    <n v="3"/>
    <x v="17"/>
    <s v="Home Team"/>
    <n v="43063"/>
    <n v="0"/>
    <n v="0"/>
    <s v="RICCI Sandro (BRA)"/>
    <s v="DE CARVALHO Emerson (BRA)"/>
    <s v="VAN GASSE Marcelo (BRA)"/>
    <s v="GER"/>
    <s v="ALG"/>
  </r>
  <r>
    <x v="381"/>
    <n v="255931"/>
    <x v="12"/>
    <d v="2014-06-15T00:00:00"/>
    <s v=" 16:00 "/>
    <x v="12"/>
    <x v="81"/>
    <x v="69"/>
    <s v="France"/>
    <n v="3"/>
    <n v="0"/>
    <n v="3"/>
    <s v="Honduras"/>
    <s v=" "/>
    <n v="0"/>
    <n v="0"/>
    <n v="0"/>
    <n v="3"/>
    <x v="18"/>
    <s v="Home Team"/>
    <n v="43012"/>
    <n v="1"/>
    <n v="0"/>
    <s v="RICCI Sandro (BRA)"/>
    <s v="DE CARVALHO Emerson (BRA)"/>
    <s v="VAN GASSE Marcelo (BRA)"/>
    <s v="FRA"/>
    <s v="HON"/>
  </r>
  <r>
    <x v="382"/>
    <n v="418"/>
    <x v="18"/>
    <d v="1934-06-01T00:00:00"/>
    <s v=" 16:30 "/>
    <x v="5"/>
    <x v="82"/>
    <x v="70"/>
    <s v="Italy"/>
    <n v="1"/>
    <n v="0"/>
    <n v="1"/>
    <s v="Spain"/>
    <s v=" "/>
    <n v="0"/>
    <n v="0"/>
    <n v="0"/>
    <n v="1"/>
    <x v="7"/>
    <s v="Home Team"/>
    <n v="43000"/>
    <n v="1"/>
    <n v="0"/>
    <s v="MERCET Rene (SUI)"/>
    <s v="IVANCSICS Mihaly (HUN)"/>
    <s v="ZENISEK Bohumil (TCH)"/>
    <s v="ITA"/>
    <s v="ESP"/>
  </r>
  <r>
    <x v="383"/>
    <n v="211"/>
    <x v="16"/>
    <d v="1954-06-17T00:00:00"/>
    <s v=" 17:50 "/>
    <x v="17"/>
    <x v="74"/>
    <x v="64"/>
    <s v="Switzerland"/>
    <n v="2"/>
    <n v="1"/>
    <n v="1"/>
    <s v="Italy"/>
    <s v=" "/>
    <n v="0"/>
    <n v="0"/>
    <n v="0"/>
    <n v="3"/>
    <x v="27"/>
    <s v="Home Team"/>
    <n v="43000"/>
    <n v="1"/>
    <n v="1"/>
    <s v="VIANA Mario (BRA)"/>
    <s v="ASENSI Manuel (ESP)"/>
    <s v="MARINO Esteban (URU)"/>
    <s v="SUI"/>
    <s v="ITA"/>
  </r>
  <r>
    <x v="384"/>
    <n v="293"/>
    <x v="4"/>
    <d v="1982-06-23T00:00:00"/>
    <s v=" 21:00 "/>
    <x v="0"/>
    <x v="67"/>
    <x v="20"/>
    <s v="Brazil"/>
    <n v="4"/>
    <n v="0"/>
    <n v="4"/>
    <s v="New Zealand"/>
    <s v=" "/>
    <n v="0"/>
    <n v="0"/>
    <n v="0"/>
    <n v="4"/>
    <x v="1"/>
    <s v="Home Team"/>
    <n v="43000"/>
    <n v="2"/>
    <n v="0"/>
    <s v="MATOVINOVIC Damir (CRO)"/>
    <s v="KLEIN Abraham (ISR)"/>
    <s v="CORVER Charles (NED)"/>
    <s v="BRA"/>
    <s v="NZL"/>
  </r>
  <r>
    <x v="385"/>
    <n v="294"/>
    <x v="4"/>
    <d v="1982-06-29T00:00:00"/>
    <s v=" 17:15 "/>
    <x v="9"/>
    <x v="80"/>
    <x v="3"/>
    <s v="Italy"/>
    <n v="2"/>
    <n v="1"/>
    <n v="1"/>
    <s v="Argentina"/>
    <s v=" "/>
    <n v="0"/>
    <n v="0"/>
    <n v="0"/>
    <n v="3"/>
    <x v="7"/>
    <s v="Home Team"/>
    <n v="43000"/>
    <n v="0"/>
    <n v="0"/>
    <s v="RAINEA Nicolae (ROU)"/>
    <s v="GALLER Bruno (SUI)"/>
    <s v="LACARNE Belaid (ALG)"/>
    <s v="ITA"/>
    <s v="ARG"/>
  </r>
  <r>
    <x v="386"/>
    <n v="97410100"/>
    <x v="13"/>
    <d v="2006-06-11T00:00:00"/>
    <s v=" 15:00 "/>
    <x v="14"/>
    <x v="83"/>
    <x v="71"/>
    <s v="Serbia and Montenegro"/>
    <n v="0"/>
    <n v="1"/>
    <n v="-1"/>
    <s v="Netherlands"/>
    <s v=" "/>
    <n v="0"/>
    <n v="0"/>
    <n v="0"/>
    <n v="1"/>
    <x v="15"/>
    <s v="Away Team"/>
    <n v="43000"/>
    <n v="0"/>
    <n v="1"/>
    <s v="MERK Markus (GER)"/>
    <s v="SCHRAER Christian (GER)"/>
    <s v="SALVER Jan-Hendrik (GER)"/>
    <s v="SCG"/>
    <s v="NED"/>
  </r>
  <r>
    <x v="387"/>
    <n v="97410100"/>
    <x v="13"/>
    <d v="2006-06-12T00:00:00"/>
    <s v=" 21:00 "/>
    <x v="12"/>
    <x v="84"/>
    <x v="43"/>
    <s v="Italy"/>
    <n v="2"/>
    <n v="0"/>
    <n v="2"/>
    <s v="Ghana"/>
    <s v=" "/>
    <n v="0"/>
    <n v="0"/>
    <n v="0"/>
    <n v="2"/>
    <x v="7"/>
    <s v="Home Team"/>
    <n v="43000"/>
    <n v="1"/>
    <n v="0"/>
    <s v="SIMON Carlos (BRA)"/>
    <s v="TAVARES Aristeu (BRA)"/>
    <s v="CORONA Ednilson (BRA)"/>
    <s v="ITA"/>
    <s v="GHA"/>
  </r>
  <r>
    <x v="388"/>
    <n v="97410100"/>
    <x v="13"/>
    <d v="2006-06-14T00:00:00"/>
    <s v=" 15:00 "/>
    <x v="16"/>
    <x v="83"/>
    <x v="71"/>
    <s v="Spain"/>
    <n v="4"/>
    <n v="0"/>
    <n v="4"/>
    <s v="Ukraine"/>
    <s v=" "/>
    <n v="0"/>
    <n v="0"/>
    <n v="0"/>
    <n v="4"/>
    <x v="14"/>
    <s v="Home Team"/>
    <n v="43000"/>
    <n v="2"/>
    <n v="0"/>
    <s v="BUSACCA Massimo (SUI)"/>
    <s v="BURAGINA Francesco (SUI)"/>
    <s v="ARNET Matthias (SUI)"/>
    <s v="ESP"/>
    <s v="UKR"/>
  </r>
  <r>
    <x v="389"/>
    <n v="97410100"/>
    <x v="13"/>
    <d v="2006-06-16T00:00:00"/>
    <s v=" 21:00 "/>
    <x v="13"/>
    <x v="84"/>
    <x v="43"/>
    <s v="Mexico"/>
    <n v="0"/>
    <n v="0"/>
    <n v="0"/>
    <s v="Angola"/>
    <s v=" "/>
    <n v="0"/>
    <n v="0"/>
    <n v="0"/>
    <n v="0"/>
    <x v="56"/>
    <s v="Away Team"/>
    <n v="43000"/>
    <n v="0"/>
    <n v="0"/>
    <s v="MAIDIN Shamsul (SIN)"/>
    <s v="PERMPANICH Prachya (THA)"/>
    <s v="GHULOUM Eisa (UAE)"/>
    <s v="MEX"/>
    <s v="ANG"/>
  </r>
  <r>
    <x v="390"/>
    <n v="97410100"/>
    <x v="13"/>
    <d v="2006-06-18T00:00:00"/>
    <s v=" 21:00 "/>
    <x v="11"/>
    <x v="83"/>
    <x v="71"/>
    <s v="France"/>
    <n v="1"/>
    <n v="1"/>
    <n v="0"/>
    <s v="Korea Republic"/>
    <s v=" "/>
    <n v="0"/>
    <n v="0"/>
    <n v="0"/>
    <n v="2"/>
    <x v="38"/>
    <s v="Away Team"/>
    <n v="43000"/>
    <n v="1"/>
    <n v="0"/>
    <s v="ARCHUNDIA Benito (MEX)"/>
    <s v="RAMIREZ Jose (MEX)"/>
    <s v="VERGARA Hector (CAN)"/>
    <s v="FRA"/>
    <s v="KOR"/>
  </r>
  <r>
    <x v="391"/>
    <n v="97410100"/>
    <x v="13"/>
    <d v="2006-06-20T00:00:00"/>
    <s v=" 16:00 "/>
    <x v="8"/>
    <x v="84"/>
    <x v="43"/>
    <s v="Costa Rica"/>
    <n v="1"/>
    <n v="2"/>
    <n v="-1"/>
    <s v="Poland"/>
    <s v=" "/>
    <n v="0"/>
    <n v="0"/>
    <n v="0"/>
    <n v="3"/>
    <x v="19"/>
    <s v="Away Team"/>
    <n v="43000"/>
    <n v="1"/>
    <n v="1"/>
    <s v="MAIDIN Shamsul (SIN)"/>
    <s v="PERMPANICH Prachya (THA)"/>
    <s v="GHULOUM Eisa (UAE)"/>
    <s v="CRC"/>
    <s v="POL"/>
  </r>
  <r>
    <x v="392"/>
    <n v="97410100"/>
    <x v="13"/>
    <d v="2006-06-23T00:00:00"/>
    <s v=" 21:00 "/>
    <x v="11"/>
    <x v="84"/>
    <x v="43"/>
    <s v="Switzerland"/>
    <n v="2"/>
    <n v="0"/>
    <n v="2"/>
    <s v="Korea Republic"/>
    <s v=" "/>
    <n v="0"/>
    <n v="0"/>
    <n v="0"/>
    <n v="2"/>
    <x v="27"/>
    <s v="Home Team"/>
    <n v="43000"/>
    <n v="1"/>
    <n v="0"/>
    <s v="ELIZONDO Horacio (ARG)"/>
    <s v="GARCIA Dario (ARG)"/>
    <s v="OTERO Rodolfo (ARG)"/>
    <s v="SUI"/>
    <s v="KOR"/>
  </r>
  <r>
    <x v="393"/>
    <n v="97410200"/>
    <x v="13"/>
    <d v="2006-06-24T00:00:00"/>
    <s v=" 21:00 "/>
    <x v="4"/>
    <x v="83"/>
    <x v="71"/>
    <s v="Argentina"/>
    <n v="2"/>
    <n v="1"/>
    <n v="1"/>
    <s v="Mexico"/>
    <s v="Argentina win after extra time "/>
    <n v="0"/>
    <n v="0"/>
    <n v="0"/>
    <n v="3"/>
    <x v="3"/>
    <s v="Home Team"/>
    <n v="43000"/>
    <n v="0"/>
    <n v="0"/>
    <s v="BUSACCA Massimo (SUI)"/>
    <s v="BURAGINA Francesco (SUI)"/>
    <s v="ARNET Matthias (SUI)"/>
    <s v="ARG"/>
    <s v="MEX"/>
  </r>
  <r>
    <x v="394"/>
    <n v="97410200"/>
    <x v="13"/>
    <d v="2006-06-27T00:00:00"/>
    <s v=" 21:00 "/>
    <x v="4"/>
    <x v="84"/>
    <x v="43"/>
    <s v="Spain"/>
    <n v="1"/>
    <n v="3"/>
    <n v="-2"/>
    <s v="France"/>
    <s v=" "/>
    <n v="0"/>
    <n v="0"/>
    <n v="0"/>
    <n v="4"/>
    <x v="18"/>
    <s v="Away Team"/>
    <n v="43000"/>
    <n v="1"/>
    <n v="1"/>
    <s v="ROSETTI Roberto (ITA)"/>
    <s v="COPELLI Cristiano (ITA)"/>
    <s v="STAGNOLI Alessandro (ITA)"/>
    <s v="ESP"/>
    <s v="FRA"/>
  </r>
  <r>
    <x v="395"/>
    <n v="322"/>
    <x v="11"/>
    <d v="1990-06-09T00:00:00"/>
    <s v=" 17:00 "/>
    <x v="2"/>
    <x v="57"/>
    <x v="51"/>
    <s v="Soviet Union"/>
    <n v="0"/>
    <n v="2"/>
    <n v="-2"/>
    <s v="Romania"/>
    <s v=" "/>
    <n v="0"/>
    <n v="0"/>
    <n v="0"/>
    <n v="2"/>
    <x v="11"/>
    <s v="Away Team"/>
    <n v="42907"/>
    <n v="0"/>
    <n v="1"/>
    <s v="CARDELLINO DE SAN VICENTE Juan (URU)"/>
    <s v="SORIANO ALADREN Emilio (ESP)"/>
    <s v="SILVA ARCE Hernan (CHI)"/>
    <s v="URS"/>
    <s v="ROU"/>
  </r>
  <r>
    <x v="396"/>
    <n v="255931"/>
    <x v="12"/>
    <d v="2014-06-18T00:00:00"/>
    <s v=" 13:00 "/>
    <x v="2"/>
    <x v="81"/>
    <x v="69"/>
    <s v="Australia"/>
    <n v="2"/>
    <n v="3"/>
    <n v="-1"/>
    <s v="Netherlands"/>
    <s v=" "/>
    <n v="0"/>
    <n v="0"/>
    <n v="0"/>
    <n v="5"/>
    <x v="15"/>
    <s v="Away Team"/>
    <n v="42877"/>
    <n v="1"/>
    <n v="1"/>
    <s v="HAIMOUDI Djamel (ALG)"/>
    <s v="ACHIK Redouane (MAR)"/>
    <s v="ETCHIALI Abdelhak (ALG)"/>
    <s v="AUS"/>
    <s v="NED"/>
  </r>
  <r>
    <x v="397"/>
    <n v="238"/>
    <x v="3"/>
    <d v="1966-07-13T00:00:00"/>
    <s v=" 19:30 "/>
    <x v="10"/>
    <x v="68"/>
    <x v="59"/>
    <s v="Argentina"/>
    <n v="2"/>
    <n v="1"/>
    <n v="1"/>
    <s v="Spain"/>
    <s v=" "/>
    <n v="0"/>
    <n v="0"/>
    <n v="0"/>
    <n v="3"/>
    <x v="3"/>
    <s v="Home Team"/>
    <n v="42738"/>
    <n v="0"/>
    <n v="0"/>
    <s v="RUMENTCHEV Dimitar (BUL)"/>
    <s v="YAMASAKI MALDONADO Arturo (MEX)"/>
    <s v="ZECEVIC Konstantin (YUG)"/>
    <s v="ARG"/>
    <s v="ESP"/>
  </r>
  <r>
    <x v="398"/>
    <n v="255931"/>
    <x v="12"/>
    <d v="2014-06-22T00:00:00"/>
    <s v=" 16:00 "/>
    <x v="16"/>
    <x v="81"/>
    <x v="69"/>
    <s v="Korea Republic"/>
    <n v="2"/>
    <n v="4"/>
    <n v="-2"/>
    <s v="Algeria"/>
    <s v=" "/>
    <n v="0"/>
    <n v="0"/>
    <n v="0"/>
    <n v="6"/>
    <x v="34"/>
    <s v="Away Team"/>
    <n v="42732"/>
    <n v="0"/>
    <n v="3"/>
    <s v="ROLDAN Wilmar (COL)"/>
    <s v="DIAZ Eduardo (COL)"/>
    <s v="LESCANO Christian (ECU)"/>
    <s v="KOR"/>
    <s v="ALG"/>
  </r>
  <r>
    <x v="399"/>
    <n v="249722"/>
    <x v="6"/>
    <d v="2010-06-16T00:00:00"/>
    <s v=" 20:30 "/>
    <x v="8"/>
    <x v="85"/>
    <x v="72"/>
    <s v="South Africa"/>
    <n v="0"/>
    <n v="3"/>
    <n v="-3"/>
    <s v="Uruguay"/>
    <s v=" "/>
    <n v="0"/>
    <n v="0"/>
    <n v="0"/>
    <n v="3"/>
    <x v="0"/>
    <s v="Away Team"/>
    <n v="42658"/>
    <n v="0"/>
    <n v="1"/>
    <s v="BUSACCA Massimo (SUI)"/>
    <s v="ARNET Matthias (SUI)"/>
    <s v="BURAGINA Francesco (SUI)"/>
    <s v="RSA"/>
    <s v="URU"/>
  </r>
  <r>
    <x v="400"/>
    <n v="278"/>
    <x v="14"/>
    <d v="1978-06-02T00:00:00"/>
    <s v=" 13:45 "/>
    <x v="1"/>
    <x v="86"/>
    <x v="73"/>
    <s v="Italy"/>
    <n v="2"/>
    <n v="1"/>
    <n v="1"/>
    <s v="France"/>
    <s v=" "/>
    <n v="0"/>
    <n v="0"/>
    <n v="0"/>
    <n v="3"/>
    <x v="7"/>
    <s v="Home Team"/>
    <n v="42373"/>
    <n v="1"/>
    <n v="1"/>
    <s v="RAINEA Nicolae (ROU)"/>
    <s v="LINEMAYR Erich (AUT)"/>
    <s v="SILVAGNO CAVANNA Juan (CHI)"/>
    <s v="ITA"/>
    <s v="FRA"/>
  </r>
  <r>
    <x v="401"/>
    <n v="43950100"/>
    <x v="15"/>
    <d v="2002-06-09T00:00:00"/>
    <s v=" 18:00 "/>
    <x v="14"/>
    <x v="60"/>
    <x v="54"/>
    <s v="Costa Rica"/>
    <n v="1"/>
    <n v="1"/>
    <n v="0"/>
    <s v="Turkey"/>
    <s v=" "/>
    <n v="0"/>
    <n v="0"/>
    <n v="0"/>
    <n v="2"/>
    <x v="35"/>
    <s v="Away Team"/>
    <n v="42299"/>
    <n v="0"/>
    <n v="0"/>
    <s v="CODJIA Coffi (BEN)"/>
    <s v="DANTE Dramane (MLI)"/>
    <s v="MUDZAMIRI Brighton (ZIM)"/>
    <s v="CRC"/>
    <s v="TUR"/>
  </r>
  <r>
    <x v="402"/>
    <n v="238"/>
    <x v="3"/>
    <d v="1966-07-20T00:00:00"/>
    <s v=" 19:30 "/>
    <x v="10"/>
    <x v="68"/>
    <x v="59"/>
    <s v="Germany FR"/>
    <n v="2"/>
    <n v="1"/>
    <n v="1"/>
    <s v="Spain"/>
    <s v=" "/>
    <n v="0"/>
    <n v="0"/>
    <n v="0"/>
    <n v="3"/>
    <x v="6"/>
    <s v="Home Team"/>
    <n v="42187"/>
    <n v="1"/>
    <n v="1"/>
    <s v="MARQUES Armando (BRA)"/>
    <s v="VICUNA Claudio (CHI)"/>
    <s v="CHOI Duk Ryong (PRK)"/>
    <s v="FRG"/>
    <s v="ESP"/>
  </r>
  <r>
    <x v="403"/>
    <n v="278"/>
    <x v="14"/>
    <d v="1978-06-11T00:00:00"/>
    <s v=" 13:45 "/>
    <x v="9"/>
    <x v="87"/>
    <x v="18"/>
    <s v="Spain"/>
    <n v="1"/>
    <n v="0"/>
    <n v="1"/>
    <s v="Sweden"/>
    <s v=" "/>
    <n v="0"/>
    <n v="0"/>
    <n v="0"/>
    <n v="1"/>
    <x v="14"/>
    <s v="Home Team"/>
    <n v="42132"/>
    <n v="0"/>
    <n v="0"/>
    <s v="BIWERSI Ferdinand (GER)"/>
    <s v="ITHURRALDE Arturo Andres (ARG)"/>
    <s v="PROKOP Adolf (GDR)"/>
    <s v="ESP"/>
    <s v="SWE"/>
  </r>
  <r>
    <x v="404"/>
    <n v="43950300"/>
    <x v="15"/>
    <d v="2002-06-22T00:00:00"/>
    <s v=" 15:30 "/>
    <x v="5"/>
    <x v="88"/>
    <x v="74"/>
    <s v="Spain"/>
    <n v="0"/>
    <n v="0"/>
    <n v="0"/>
    <s v="Korea Republic"/>
    <s v="Korea Republic win on penalties "/>
    <n v="3"/>
    <n v="5"/>
    <n v="-2"/>
    <n v="0"/>
    <x v="38"/>
    <s v="Away Team"/>
    <n v="42114"/>
    <n v="0"/>
    <n v="0"/>
    <s v="EL GHANDOUR Gamal (EGY)"/>
    <s v="TOMUSANGE Ali (UGA)"/>
    <s v="RAGOONATH Michael (TRI)"/>
    <s v="ESP"/>
    <s v="KOR"/>
  </r>
  <r>
    <x v="405"/>
    <n v="201"/>
    <x v="9"/>
    <d v="1930-07-19T00:00:00"/>
    <s v=" 15:00 "/>
    <x v="1"/>
    <x v="10"/>
    <x v="10"/>
    <s v="Argentina"/>
    <n v="6"/>
    <n v="3"/>
    <n v="3"/>
    <s v="Mexico"/>
    <s v=" "/>
    <n v="0"/>
    <n v="0"/>
    <n v="0"/>
    <n v="9"/>
    <x v="3"/>
    <s v="Home Team"/>
    <n v="42100"/>
    <n v="3"/>
    <n v="1"/>
    <s v="SAUCEDO Ulises (BOL)"/>
    <s v="ALONSO Gualberto (URU)"/>
    <s v="RADULESCU Constantin (ROU)"/>
    <s v="ARG"/>
    <s v="MEX"/>
  </r>
  <r>
    <x v="406"/>
    <n v="208"/>
    <x v="0"/>
    <d v="1950-06-28T00:00:00"/>
    <s v=" 15:00 "/>
    <x v="1"/>
    <x v="78"/>
    <x v="32"/>
    <s v="Brazil"/>
    <n v="2"/>
    <n v="2"/>
    <n v="0"/>
    <s v="Switzerland"/>
    <s v=" "/>
    <n v="0"/>
    <n v="0"/>
    <n v="0"/>
    <n v="4"/>
    <x v="27"/>
    <s v="Away Team"/>
    <n v="42032"/>
    <n v="2"/>
    <n v="1"/>
    <s v="AZON ROMA Ramon (ESP)"/>
    <s v="BUSTAMANTE Sergio (CHI)"/>
    <s v="DE NICOLA Cayetano (PAR)"/>
    <s v="BRA"/>
    <s v="SUI"/>
  </r>
  <r>
    <x v="407"/>
    <n v="293"/>
    <x v="4"/>
    <d v="1982-06-16T00:00:00"/>
    <s v=" 17:15 "/>
    <x v="10"/>
    <x v="89"/>
    <x v="75"/>
    <s v="Germany FR"/>
    <n v="1"/>
    <n v="2"/>
    <n v="-1"/>
    <s v="Algeria"/>
    <s v=" "/>
    <n v="0"/>
    <n v="0"/>
    <n v="0"/>
    <n v="3"/>
    <x v="34"/>
    <s v="Away Team"/>
    <n v="42000"/>
    <n v="0"/>
    <n v="0"/>
    <s v="LABO REVOREDO Enrique (PER)"/>
    <s v="ARISTIZABAL MURCIA Gilberto (COL)"/>
    <s v="CASARIN Paolo (ITA)"/>
    <s v="FRG"/>
    <s v="ALG"/>
  </r>
  <r>
    <x v="408"/>
    <n v="293"/>
    <x v="4"/>
    <d v="1982-06-20T00:00:00"/>
    <s v=" 17:15 "/>
    <x v="10"/>
    <x v="89"/>
    <x v="75"/>
    <s v="Germany FR"/>
    <n v="4"/>
    <n v="1"/>
    <n v="3"/>
    <s v="Chile"/>
    <s v=" "/>
    <n v="0"/>
    <n v="0"/>
    <n v="0"/>
    <n v="5"/>
    <x v="6"/>
    <s v="Home Team"/>
    <n v="42000"/>
    <n v="1"/>
    <n v="0"/>
    <s v="GALLER Bruno (SUI)"/>
    <s v="CHRISTOV Vojtech (TCH)"/>
    <s v="BOSKOVIC Tony (AUS)"/>
    <s v="FRG"/>
    <s v="CHI"/>
  </r>
  <r>
    <x v="409"/>
    <n v="249722"/>
    <x v="6"/>
    <d v="2010-06-25T00:00:00"/>
    <s v=" 20:30 "/>
    <x v="16"/>
    <x v="85"/>
    <x v="72"/>
    <s v="Chile"/>
    <n v="1"/>
    <n v="2"/>
    <n v="-1"/>
    <s v="Spain"/>
    <s v=" "/>
    <n v="0"/>
    <n v="0"/>
    <n v="0"/>
    <n v="3"/>
    <x v="14"/>
    <s v="Away Team"/>
    <n v="41958"/>
    <n v="0"/>
    <n v="2"/>
    <s v="RODRIGUEZ Marco (MEX)"/>
    <s v="CAMARGO Jose Luis (MEX)"/>
    <s v="MORIN Alberto (MEX)"/>
    <s v="CHI"/>
    <s v="ESP"/>
  </r>
  <r>
    <x v="410"/>
    <n v="255931"/>
    <x v="12"/>
    <d v="2014-06-26T00:00:00"/>
    <s v=" 13:00 "/>
    <x v="11"/>
    <x v="90"/>
    <x v="76"/>
    <s v="USA"/>
    <n v="0"/>
    <n v="1"/>
    <n v="-1"/>
    <s v="Germany"/>
    <s v=" "/>
    <n v="0"/>
    <n v="0"/>
    <n v="0"/>
    <n v="1"/>
    <x v="17"/>
    <s v="Away Team"/>
    <n v="41876"/>
    <n v="0"/>
    <n v="0"/>
    <s v="Ravshan IRMATOV (UZB)"/>
    <s v="RASULOV Abduxamidullo (UZB)"/>
    <s v="KOCHKAROV Bakhadyr (KGZ)"/>
    <s v="USA"/>
    <s v="GER"/>
  </r>
  <r>
    <x v="411"/>
    <n v="714"/>
    <x v="1"/>
    <d v="1986-06-21T00:00:00"/>
    <s v=" 16:00 "/>
    <x v="5"/>
    <x v="91"/>
    <x v="77"/>
    <s v="Germany FR"/>
    <n v="0"/>
    <n v="0"/>
    <n v="0"/>
    <s v="Mexico"/>
    <s v="Germany FR win on penalties "/>
    <n v="4"/>
    <n v="1"/>
    <n v="3"/>
    <n v="0"/>
    <x v="6"/>
    <s v="Home Team"/>
    <n v="41700"/>
    <n v="0"/>
    <n v="0"/>
    <s v="DIAZ PALACIO Jesus (COL)"/>
    <s v="BAMBRIDGE Christopher (AUS)"/>
    <s v="SNODDY Alan (NIR)"/>
    <s v="FRG"/>
    <s v="MEX"/>
  </r>
  <r>
    <x v="412"/>
    <n v="201"/>
    <x v="9"/>
    <d v="1930-07-22T00:00:00"/>
    <s v=" 14:45 "/>
    <x v="1"/>
    <x v="10"/>
    <x v="10"/>
    <s v="Argentina"/>
    <n v="3"/>
    <n v="1"/>
    <n v="2"/>
    <s v="Chile"/>
    <s v=" "/>
    <n v="0"/>
    <n v="0"/>
    <n v="0"/>
    <n v="4"/>
    <x v="3"/>
    <s v="Home Team"/>
    <n v="41459"/>
    <n v="2"/>
    <n v="1"/>
    <s v="LANGENUS Jean (BEL)"/>
    <s v="CRISTOPHE Henry (BEL)"/>
    <s v="SAUCEDO Ulises (BOL)"/>
    <s v="ARG"/>
    <s v="CHI"/>
  </r>
  <r>
    <x v="413"/>
    <n v="278"/>
    <x v="14"/>
    <d v="1978-06-07T00:00:00"/>
    <s v=" 13:45 "/>
    <x v="9"/>
    <x v="87"/>
    <x v="18"/>
    <s v="Austria"/>
    <n v="1"/>
    <n v="0"/>
    <n v="1"/>
    <s v="Sweden"/>
    <s v=" "/>
    <n v="0"/>
    <n v="0"/>
    <n v="0"/>
    <n v="1"/>
    <x v="57"/>
    <s v="Home Team"/>
    <n v="41424"/>
    <n v="1"/>
    <n v="0"/>
    <s v="CORVER Charles (NED)"/>
    <s v="MAKSIMOVIC Dusan (SCG)"/>
    <s v="SEOUDI Hedi (TUN)"/>
    <s v="AUT"/>
    <s v="SWE"/>
  </r>
  <r>
    <x v="414"/>
    <n v="263"/>
    <x v="7"/>
    <d v="1974-07-03T00:00:00"/>
    <s v=" 19:30 "/>
    <x v="2"/>
    <x v="24"/>
    <x v="24"/>
    <s v="Sweden"/>
    <n v="2"/>
    <n v="1"/>
    <n v="1"/>
    <s v="Yugoslavia"/>
    <s v=" "/>
    <n v="0"/>
    <n v="0"/>
    <n v="0"/>
    <n v="3"/>
    <x v="12"/>
    <s v="Home Team"/>
    <n v="41300"/>
    <n v="1"/>
    <n v="1"/>
    <s v="PESTARINO Luis (ARG)"/>
    <s v="BARRETO RUIZ Ramon (URU)"/>
    <s v="LLOBREGAT Vicente (VEN)"/>
    <s v="SWE"/>
    <s v="YUG"/>
  </r>
  <r>
    <x v="415"/>
    <n v="255951"/>
    <x v="12"/>
    <d v="2014-06-29T00:00:00"/>
    <s v=" 17:00 "/>
    <x v="4"/>
    <x v="90"/>
    <x v="76"/>
    <s v="Costa Rica"/>
    <n v="1"/>
    <n v="1"/>
    <n v="0"/>
    <s v="Greece"/>
    <s v="Costa Rica win on penalties "/>
    <n v="5"/>
    <n v="3"/>
    <n v="2"/>
    <n v="2"/>
    <x v="42"/>
    <s v="Home Team"/>
    <n v="41242"/>
    <n v="0"/>
    <n v="0"/>
    <s v="Ben WILLIAMS (AUS)"/>
    <s v="CREAM Matthew (AUS)"/>
    <s v="ANAZ Hakan (AUS)"/>
    <s v="CRC"/>
    <s v="GRE"/>
  </r>
  <r>
    <x v="416"/>
    <n v="255931"/>
    <x v="12"/>
    <d v="2014-06-23T00:00:00"/>
    <s v=" 17:00 "/>
    <x v="8"/>
    <x v="90"/>
    <x v="76"/>
    <s v="Croatia"/>
    <n v="1"/>
    <n v="3"/>
    <n v="-2"/>
    <s v="Mexico"/>
    <s v=" "/>
    <n v="0"/>
    <n v="0"/>
    <n v="0"/>
    <n v="4"/>
    <x v="4"/>
    <s v="Away Team"/>
    <n v="41212"/>
    <n v="0"/>
    <n v="0"/>
    <s v="Ravshan IRMATOV (UZB)"/>
    <s v="RASULOV Abduxamidullo (UZB)"/>
    <s v="KOCHKAROV Bakhadyr (KGZ)"/>
    <s v="CRO"/>
    <s v="MEX"/>
  </r>
  <r>
    <x v="417"/>
    <n v="293"/>
    <x v="4"/>
    <d v="1982-06-20T00:00:00"/>
    <s v=" 17:15 "/>
    <x v="17"/>
    <x v="79"/>
    <x v="68"/>
    <s v="England"/>
    <n v="2"/>
    <n v="0"/>
    <n v="2"/>
    <s v="Czechoslovakia"/>
    <s v=" "/>
    <n v="0"/>
    <n v="0"/>
    <n v="0"/>
    <n v="2"/>
    <x v="8"/>
    <s v="Home Team"/>
    <n v="41123"/>
    <n v="0"/>
    <n v="0"/>
    <s v="CORVER Charles (NED)"/>
    <s v="DOTCHEV Bogdan (BUL)"/>
    <s v="ARISTIZABAL MURCIA Gilberto (COL)"/>
    <s v="ENG"/>
    <s v="TCH"/>
  </r>
  <r>
    <x v="418"/>
    <n v="293"/>
    <x v="4"/>
    <d v="1982-06-25T00:00:00"/>
    <s v=" 17:15 "/>
    <x v="10"/>
    <x v="89"/>
    <x v="75"/>
    <s v="Germany FR"/>
    <n v="1"/>
    <n v="0"/>
    <n v="1"/>
    <s v="Austria"/>
    <s v=" "/>
    <n v="0"/>
    <n v="0"/>
    <n v="0"/>
    <n v="1"/>
    <x v="6"/>
    <s v="Home Team"/>
    <n v="41000"/>
    <n v="1"/>
    <n v="0"/>
    <s v="VALENTINE Robert (SCO)"/>
    <s v="AL DOY Ebrahim (BHR)"/>
    <s v="COELHO Arnaldo (BRA)"/>
    <s v="FRG"/>
    <s v="AUT"/>
  </r>
  <r>
    <x v="419"/>
    <n v="97410100"/>
    <x v="13"/>
    <d v="2006-06-11T00:00:00"/>
    <s v=" 18:00 "/>
    <x v="13"/>
    <x v="92"/>
    <x v="78"/>
    <s v="Mexico"/>
    <n v="3"/>
    <n v="1"/>
    <n v="2"/>
    <s v="Iran"/>
    <s v=" "/>
    <n v="0"/>
    <n v="0"/>
    <n v="0"/>
    <n v="4"/>
    <x v="4"/>
    <s v="Home Team"/>
    <n v="41000"/>
    <n v="1"/>
    <n v="1"/>
    <s v="ROSETTI Roberto (ITA)"/>
    <s v="COPELLI Cristiano (ITA)"/>
    <s v="STAGNOLI Alessandro (ITA)"/>
    <s v="MEX"/>
    <s v="IRN"/>
  </r>
  <r>
    <x v="420"/>
    <n v="97410100"/>
    <x v="13"/>
    <d v="2006-06-15T00:00:00"/>
    <s v=" 18:00 "/>
    <x v="2"/>
    <x v="92"/>
    <x v="78"/>
    <s v="England"/>
    <n v="2"/>
    <n v="0"/>
    <n v="2"/>
    <s v="Trinidad and Tobago"/>
    <s v=" "/>
    <n v="0"/>
    <n v="0"/>
    <n v="0"/>
    <n v="2"/>
    <x v="8"/>
    <s v="Home Team"/>
    <n v="41000"/>
    <n v="0"/>
    <n v="0"/>
    <s v="KAMIKAWA Toru (JPN)"/>
    <s v="HIROSHIMA Yoshikazu (JPN)"/>
    <s v="KIM Dae Young (KOR)"/>
    <s v="ENG"/>
    <s v="TRI"/>
  </r>
  <r>
    <x v="421"/>
    <n v="97410100"/>
    <x v="13"/>
    <d v="2006-06-18T00:00:00"/>
    <s v=" 15:00 "/>
    <x v="15"/>
    <x v="92"/>
    <x v="78"/>
    <s v="Japan"/>
    <n v="0"/>
    <n v="0"/>
    <n v="0"/>
    <s v="Croatia"/>
    <s v=" "/>
    <n v="0"/>
    <n v="0"/>
    <n v="0"/>
    <n v="0"/>
    <x v="54"/>
    <s v="Away Team"/>
    <n v="41000"/>
    <n v="0"/>
    <n v="0"/>
    <s v="DE BLEECKERE Frank (BEL)"/>
    <s v="HERMANS Peter (BEL)"/>
    <s v="VROMANS Walter (BEL)"/>
    <s v="JPN"/>
    <s v="CRO"/>
  </r>
  <r>
    <x v="422"/>
    <n v="97410100"/>
    <x v="13"/>
    <d v="2006-06-22T00:00:00"/>
    <s v=" 16:00 "/>
    <x v="12"/>
    <x v="92"/>
    <x v="78"/>
    <s v="Ghana"/>
    <n v="2"/>
    <n v="1"/>
    <n v="1"/>
    <s v="USA"/>
    <s v=" "/>
    <n v="0"/>
    <n v="0"/>
    <n v="0"/>
    <n v="3"/>
    <x v="40"/>
    <s v="Home Team"/>
    <n v="41000"/>
    <n v="2"/>
    <n v="1"/>
    <s v="MERK Markus (GER)"/>
    <s v="SCHRAER Christian (GER)"/>
    <s v="SALVER Jan-Hendrik (GER)"/>
    <s v="GHA"/>
    <s v="USA"/>
  </r>
  <r>
    <x v="423"/>
    <n v="97410200"/>
    <x v="13"/>
    <d v="2006-06-25T00:00:00"/>
    <s v=" 21:00 "/>
    <x v="4"/>
    <x v="92"/>
    <x v="78"/>
    <s v="Portugal"/>
    <n v="1"/>
    <n v="0"/>
    <n v="1"/>
    <s v="Netherlands"/>
    <s v=" "/>
    <n v="0"/>
    <n v="0"/>
    <n v="0"/>
    <n v="1"/>
    <x v="13"/>
    <s v="Home Team"/>
    <n v="41000"/>
    <n v="1"/>
    <n v="0"/>
    <s v="IVANOV Valentin (RUS)"/>
    <s v="GOLUBEV Nikolai (RUS)"/>
    <s v="VOLNIN Evgueni (RUS)"/>
    <s v="POR"/>
    <s v="NED"/>
  </r>
  <r>
    <x v="424"/>
    <n v="220"/>
    <x v="19"/>
    <d v="1958-06-11T00:00:00"/>
    <s v=" 19:00 "/>
    <x v="17"/>
    <x v="59"/>
    <x v="53"/>
    <s v="Brazil"/>
    <n v="0"/>
    <n v="0"/>
    <n v="0"/>
    <s v="England"/>
    <s v=" "/>
    <n v="0"/>
    <n v="0"/>
    <n v="0"/>
    <n v="0"/>
    <x v="8"/>
    <s v="Away Team"/>
    <n v="40895"/>
    <n v="0"/>
    <n v="0"/>
    <s v="DUSCH Albert (GER)"/>
    <s v="LOEOEW Bertil (SWE)"/>
    <s v="ZSOLT Istvan (HUN)"/>
    <s v="BRA"/>
    <s v="ENG"/>
  </r>
  <r>
    <x v="425"/>
    <n v="278"/>
    <x v="14"/>
    <d v="1978-06-03T00:00:00"/>
    <s v=" 13:45 "/>
    <x v="9"/>
    <x v="87"/>
    <x v="18"/>
    <s v="Austria"/>
    <n v="2"/>
    <n v="1"/>
    <n v="1"/>
    <s v="Spain"/>
    <s v=" "/>
    <n v="0"/>
    <n v="0"/>
    <n v="0"/>
    <n v="3"/>
    <x v="57"/>
    <s v="Home Team"/>
    <n v="40841"/>
    <n v="1"/>
    <n v="1"/>
    <s v="PALOTAI Karoly (HUN)"/>
    <s v="BARRETO RUIZ Ramon (URU)"/>
    <s v="IVANOV Anatoly (URS)"/>
    <s v="AUT"/>
    <s v="ESP"/>
  </r>
  <r>
    <x v="426"/>
    <n v="279"/>
    <x v="14"/>
    <d v="1978-06-18T00:00:00"/>
    <s v=" 16:45 "/>
    <x v="8"/>
    <x v="93"/>
    <x v="79"/>
    <s v="Germany FR"/>
    <n v="2"/>
    <n v="2"/>
    <n v="0"/>
    <s v="Netherlands"/>
    <s v=" "/>
    <n v="0"/>
    <n v="0"/>
    <n v="0"/>
    <n v="4"/>
    <x v="15"/>
    <s v="Away Team"/>
    <n v="40750"/>
    <n v="1"/>
    <n v="1"/>
    <s v="BARRETO RUIZ Ramon (URU)"/>
    <s v="COMESANA Miguel (ARG)"/>
    <s v="COELHO Arnaldo (BRA)"/>
    <s v="FRG"/>
    <s v="NED"/>
  </r>
  <r>
    <x v="427"/>
    <n v="43950200"/>
    <x v="15"/>
    <d v="2002-06-15T00:00:00"/>
    <s v=" 20:30 "/>
    <x v="4"/>
    <x v="94"/>
    <x v="80"/>
    <s v="Denmark"/>
    <n v="0"/>
    <n v="3"/>
    <n v="-3"/>
    <s v="England"/>
    <s v=" "/>
    <n v="0"/>
    <n v="0"/>
    <n v="0"/>
    <n v="3"/>
    <x v="8"/>
    <s v="Away Team"/>
    <n v="40582"/>
    <n v="0"/>
    <n v="3"/>
    <s v="MERK Markus (GER)"/>
    <s v="MUELLER Heiner (GER)"/>
    <s v="AMLER Evzen (CZE)"/>
    <s v="DEN"/>
    <s v="ENG"/>
  </r>
  <r>
    <x v="428"/>
    <n v="249717"/>
    <x v="6"/>
    <d v="2010-06-27T00:00:00"/>
    <s v=" 16:00 "/>
    <x v="4"/>
    <x v="95"/>
    <x v="81"/>
    <s v="Germany"/>
    <n v="4"/>
    <n v="1"/>
    <n v="3"/>
    <s v="England"/>
    <s v=" "/>
    <n v="0"/>
    <n v="0"/>
    <n v="0"/>
    <n v="5"/>
    <x v="17"/>
    <s v="Home Team"/>
    <n v="40510"/>
    <n v="2"/>
    <n v="1"/>
    <s v="LARRIONDA Jorge (URU)"/>
    <s v="FANDINO Pablo (URU)"/>
    <s v="ESPINOSA Mauricio (URU)"/>
    <s v="GER"/>
    <s v="ENG"/>
  </r>
  <r>
    <x v="429"/>
    <n v="255931"/>
    <x v="12"/>
    <d v="2014-06-21T00:00:00"/>
    <s v=" 18:00 "/>
    <x v="15"/>
    <x v="96"/>
    <x v="82"/>
    <s v="Nigeria"/>
    <n v="1"/>
    <n v="0"/>
    <n v="1"/>
    <s v="Bosnia and Herzegovina"/>
    <s v=" "/>
    <n v="0"/>
    <n v="0"/>
    <n v="0"/>
    <n v="1"/>
    <x v="46"/>
    <s v="Home Team"/>
    <n v="40499"/>
    <n v="1"/>
    <n v="0"/>
    <s v="Peter O'LEARY (NZL)"/>
    <s v="HINTZ Jan Hendrik (NZL)"/>
    <s v="RULE Mark (NZL)"/>
    <s v="NGA"/>
    <s v="BIH"/>
  </r>
  <r>
    <x v="430"/>
    <n v="43950200"/>
    <x v="15"/>
    <d v="2002-06-17T00:00:00"/>
    <s v=" 20:30 "/>
    <x v="4"/>
    <x v="97"/>
    <x v="83"/>
    <s v="Brazil"/>
    <n v="2"/>
    <n v="0"/>
    <n v="2"/>
    <s v="Belgium"/>
    <s v=" "/>
    <n v="0"/>
    <n v="0"/>
    <n v="0"/>
    <n v="2"/>
    <x v="1"/>
    <s v="Home Team"/>
    <n v="40440"/>
    <n v="0"/>
    <n v="0"/>
    <s v="PRENDERGAST Peter (JAM)"/>
    <s v="DUPANOV Yuri (BLR)"/>
    <s v="SAEED Mohamed (MDV)"/>
    <s v="BRA"/>
    <s v="BEL"/>
  </r>
  <r>
    <x v="431"/>
    <n v="255931"/>
    <x v="12"/>
    <d v="2014-06-24T00:00:00"/>
    <s v=" 16:00 "/>
    <x v="14"/>
    <x v="96"/>
    <x v="82"/>
    <s v="Japan"/>
    <n v="1"/>
    <n v="4"/>
    <n v="-3"/>
    <s v="Colombia"/>
    <s v=" "/>
    <n v="0"/>
    <n v="0"/>
    <n v="0"/>
    <n v="5"/>
    <x v="16"/>
    <s v="Away Team"/>
    <n v="40340"/>
    <n v="1"/>
    <n v="1"/>
    <s v="PROENCA Pedro (POR)"/>
    <s v="MIRANDA Bertino (POR)"/>
    <s v="TRIGO Jose (POR)"/>
    <s v="JPN"/>
    <s v="COL"/>
  </r>
  <r>
    <x v="432"/>
    <n v="255931"/>
    <x v="12"/>
    <d v="2014-06-25T00:00:00"/>
    <s v=" 16:00 "/>
    <x v="12"/>
    <x v="98"/>
    <x v="84"/>
    <s v="Honduras"/>
    <n v="0"/>
    <n v="3"/>
    <n v="-3"/>
    <s v="Switzerland"/>
    <s v=" "/>
    <n v="0"/>
    <n v="0"/>
    <n v="0"/>
    <n v="3"/>
    <x v="27"/>
    <s v="Away Team"/>
    <n v="40322"/>
    <n v="0"/>
    <n v="2"/>
    <s v="PITANA Nestor (ARG)"/>
    <s v="MAIDANA Hernan (ARG)"/>
    <s v="BELATTI Juan Pablo (ARG)"/>
    <s v="HON"/>
    <s v="SUI"/>
  </r>
  <r>
    <x v="433"/>
    <n v="255931"/>
    <x v="12"/>
    <d v="2014-06-20T00:00:00"/>
    <s v=" 13:00 "/>
    <x v="13"/>
    <x v="90"/>
    <x v="76"/>
    <s v="Italy"/>
    <n v="0"/>
    <n v="1"/>
    <n v="-1"/>
    <s v="Costa Rica"/>
    <s v=" "/>
    <n v="0"/>
    <n v="0"/>
    <n v="0"/>
    <n v="1"/>
    <x v="42"/>
    <s v="Away Team"/>
    <n v="40285"/>
    <n v="0"/>
    <n v="1"/>
    <s v="OSSES Enrique (CHI)"/>
    <s v="ASTROZA Carlos (CHI)"/>
    <s v="ROMAN Sergio (CHI)"/>
    <s v="ITA"/>
    <s v="CRC"/>
  </r>
  <r>
    <x v="434"/>
    <n v="255931"/>
    <x v="12"/>
    <d v="2014-06-13T00:00:00"/>
    <s v=" 18:00 "/>
    <x v="2"/>
    <x v="96"/>
    <x v="82"/>
    <s v="Chile"/>
    <n v="3"/>
    <n v="1"/>
    <n v="2"/>
    <s v="Australia"/>
    <s v=" "/>
    <n v="0"/>
    <n v="0"/>
    <n v="0"/>
    <n v="4"/>
    <x v="25"/>
    <s v="Home Team"/>
    <n v="40275"/>
    <n v="2"/>
    <n v="1"/>
    <s v="Noumandiez DOUE (CIV)"/>
    <s v="YEO Songuifolo (CIV)"/>
    <s v="BIRUMUSHAHU Jean Claude (BDI)"/>
    <s v="CHI"/>
    <s v="AUS"/>
  </r>
  <r>
    <x v="435"/>
    <n v="255931"/>
    <x v="12"/>
    <d v="2014-06-14T00:00:00"/>
    <s v=" 22:00 "/>
    <x v="14"/>
    <x v="90"/>
    <x v="76"/>
    <s v="Cï¿½te d'Ivoire"/>
    <n v="2"/>
    <n v="1"/>
    <n v="1"/>
    <s v="Japan"/>
    <s v=" "/>
    <n v="0"/>
    <n v="0"/>
    <n v="0"/>
    <n v="3"/>
    <x v="32"/>
    <s v="Home Team"/>
    <n v="40267"/>
    <n v="0"/>
    <n v="1"/>
    <s v="OSSES Enrique (CHI)"/>
    <s v="ASTROZA Carlos (CHI)"/>
    <s v="ROMAN Sergio (CHI)"/>
    <s v="CIV"/>
    <s v="JPN"/>
  </r>
  <r>
    <x v="436"/>
    <n v="239"/>
    <x v="3"/>
    <d v="1966-07-23T00:00:00"/>
    <s v=" 15:00 "/>
    <x v="5"/>
    <x v="45"/>
    <x v="44"/>
    <s v="Portugal"/>
    <n v="5"/>
    <n v="3"/>
    <n v="2"/>
    <s v="Korea DPR"/>
    <s v=" "/>
    <n v="0"/>
    <n v="0"/>
    <n v="0"/>
    <n v="8"/>
    <x v="13"/>
    <s v="Home Team"/>
    <n v="40248"/>
    <n v="2"/>
    <n v="3"/>
    <s v="ASHKENAZI Menachem (ISR)"/>
    <s v="GALBA Karol (TCH)"/>
    <s v="SCHWINTE Pierre (FRA)"/>
    <s v="POR"/>
    <s v="PRK"/>
  </r>
  <r>
    <x v="437"/>
    <n v="249718"/>
    <x v="6"/>
    <d v="2010-07-02T00:00:00"/>
    <s v=" 16:00 "/>
    <x v="5"/>
    <x v="99"/>
    <x v="85"/>
    <s v="Netherlands"/>
    <n v="2"/>
    <n v="1"/>
    <n v="1"/>
    <s v="Brazil"/>
    <s v=" "/>
    <n v="0"/>
    <n v="0"/>
    <n v="0"/>
    <n v="3"/>
    <x v="15"/>
    <s v="Home Team"/>
    <n v="40186"/>
    <n v="0"/>
    <n v="1"/>
    <s v="NISHIMURA Yuichi (JPN)"/>
    <s v="SAGARA Toru (JPN)"/>
    <s v="JEONG Hae Sang (KOR)"/>
    <s v="NED"/>
    <s v="BRA"/>
  </r>
  <r>
    <x v="438"/>
    <n v="255931"/>
    <x v="12"/>
    <d v="2014-06-22T00:00:00"/>
    <s v=" 18:00 "/>
    <x v="11"/>
    <x v="98"/>
    <x v="84"/>
    <s v="USA"/>
    <n v="2"/>
    <n v="2"/>
    <n v="0"/>
    <s v="Portugal"/>
    <s v=" "/>
    <n v="0"/>
    <n v="0"/>
    <n v="0"/>
    <n v="4"/>
    <x v="13"/>
    <s v="Away Team"/>
    <n v="40123"/>
    <n v="0"/>
    <n v="1"/>
    <s v="PITANA Nestor (ARG)"/>
    <s v="MAIDANA Hernan (ARG)"/>
    <s v="BELATTI Juan Pablo (ARG)"/>
    <s v="USA"/>
    <s v="POR"/>
  </r>
  <r>
    <x v="439"/>
    <n v="239"/>
    <x v="3"/>
    <d v="1966-07-23T00:00:00"/>
    <s v=" 15:00 "/>
    <x v="5"/>
    <x v="100"/>
    <x v="86"/>
    <s v="Germany FR"/>
    <n v="4"/>
    <n v="0"/>
    <n v="4"/>
    <s v="Uruguay"/>
    <s v=" "/>
    <n v="0"/>
    <n v="0"/>
    <n v="0"/>
    <n v="4"/>
    <x v="6"/>
    <s v="Home Team"/>
    <n v="40007"/>
    <n v="1"/>
    <n v="0"/>
    <s v="FINNEY Jim (ENG)"/>
    <s v="KANDIL Aly Hussein (EGY)"/>
    <s v="PHILLIPS Hugh (SCO)"/>
    <s v="FRG"/>
    <s v="URU"/>
  </r>
  <r>
    <x v="440"/>
    <n v="212"/>
    <x v="16"/>
    <d v="1954-06-27T00:00:00"/>
    <s v=" 17:00 "/>
    <x v="5"/>
    <x v="37"/>
    <x v="36"/>
    <s v="Hungary"/>
    <n v="4"/>
    <n v="2"/>
    <n v="2"/>
    <s v="Brazil"/>
    <s v=" "/>
    <n v="0"/>
    <n v="0"/>
    <n v="0"/>
    <n v="6"/>
    <x v="43"/>
    <s v="Home Team"/>
    <n v="40000"/>
    <n v="2"/>
    <n v="1"/>
    <s v="ELLIS Arthur (ENG)"/>
    <s v="LING William (ENG)"/>
    <s v="WYSSLING Paul (SUI)"/>
    <s v="HUN"/>
    <s v="BRA"/>
  </r>
  <r>
    <x v="441"/>
    <n v="255931"/>
    <x v="12"/>
    <d v="2014-06-18T00:00:00"/>
    <s v=" 18:00 "/>
    <x v="8"/>
    <x v="98"/>
    <x v="84"/>
    <s v="Cameroon"/>
    <n v="0"/>
    <n v="4"/>
    <n v="-4"/>
    <s v="Croatia"/>
    <s v=" "/>
    <n v="0"/>
    <n v="0"/>
    <n v="0"/>
    <n v="4"/>
    <x v="54"/>
    <s v="Away Team"/>
    <n v="39982"/>
    <n v="0"/>
    <n v="1"/>
    <s v="PROENCA Pedro (POR)"/>
    <s v="MIRANDA Bertino (POR)"/>
    <s v="TRIGO Jose (POR)"/>
    <s v="CMR"/>
    <s v="CRO"/>
  </r>
  <r>
    <x v="442"/>
    <n v="255931"/>
    <x v="12"/>
    <d v="2014-06-14T00:00:00"/>
    <s v=" 18:00 "/>
    <x v="13"/>
    <x v="98"/>
    <x v="84"/>
    <s v="England"/>
    <n v="1"/>
    <n v="2"/>
    <n v="-1"/>
    <s v="Italy"/>
    <s v=" "/>
    <n v="0"/>
    <n v="0"/>
    <n v="0"/>
    <n v="3"/>
    <x v="7"/>
    <s v="Away Team"/>
    <n v="39800"/>
    <n v="1"/>
    <n v="1"/>
    <s v="Bjï¿½rn KUIPERS (NED)"/>
    <s v="Sander VAN ROEKEL (NED)"/>
    <s v="Erwin ZEINSTRA (NED)"/>
    <s v="ENG"/>
    <s v="ITA"/>
  </r>
  <r>
    <x v="443"/>
    <n v="255931"/>
    <x v="12"/>
    <d v="2014-06-16T00:00:00"/>
    <s v=" 19:00 "/>
    <x v="11"/>
    <x v="101"/>
    <x v="87"/>
    <s v="Ghana"/>
    <n v="1"/>
    <n v="2"/>
    <n v="-1"/>
    <s v="USA"/>
    <s v=" "/>
    <n v="0"/>
    <n v="0"/>
    <n v="0"/>
    <n v="3"/>
    <x v="10"/>
    <s v="Away Team"/>
    <n v="39760"/>
    <n v="0"/>
    <n v="1"/>
    <s v="ERIKSSON Jonas (SWE)"/>
    <s v="KLASENIUS Mathias (SWE)"/>
    <s v="WARNMARK Daniel (SWE)"/>
    <s v="GHA"/>
    <s v="USA"/>
  </r>
  <r>
    <x v="444"/>
    <n v="43950200"/>
    <x v="15"/>
    <d v="2002-06-16T00:00:00"/>
    <s v=" 15:30 "/>
    <x v="4"/>
    <x v="102"/>
    <x v="88"/>
    <s v="Sweden"/>
    <n v="1"/>
    <n v="2"/>
    <n v="-1"/>
    <s v="Senegal"/>
    <s v="Win on Golden Goal "/>
    <n v="0"/>
    <n v="0"/>
    <n v="0"/>
    <n v="3"/>
    <x v="37"/>
    <s v="Away Team"/>
    <n v="39747"/>
    <n v="0"/>
    <n v="0"/>
    <s v="AQUINO Ubaldo (PAR)"/>
    <s v="GIACOMUZZI Miguel (PAR)"/>
    <s v="VERGARA Hector (CAN)"/>
    <s v="SWE"/>
    <s v="SEN"/>
  </r>
  <r>
    <x v="445"/>
    <n v="255931"/>
    <x v="12"/>
    <d v="2014-06-24T00:00:00"/>
    <s v=" 13:00 "/>
    <x v="13"/>
    <x v="101"/>
    <x v="87"/>
    <s v="Italy"/>
    <n v="0"/>
    <n v="1"/>
    <n v="-1"/>
    <s v="Uruguay"/>
    <s v=" "/>
    <n v="0"/>
    <n v="0"/>
    <n v="0"/>
    <n v="1"/>
    <x v="0"/>
    <s v="Away Team"/>
    <n v="39706"/>
    <n v="0"/>
    <n v="0"/>
    <s v="RODRIGUEZ Marco (MEX)"/>
    <s v="TORRENTERA Marvin (MEX)"/>
    <s v="QUINTERO Marcos (MEX)"/>
    <s v="ITA"/>
    <s v="URU"/>
  </r>
  <r>
    <x v="446"/>
    <n v="293"/>
    <x v="4"/>
    <d v="1982-06-25T00:00:00"/>
    <s v=" 17:15 "/>
    <x v="17"/>
    <x v="79"/>
    <x v="68"/>
    <s v="England"/>
    <n v="1"/>
    <n v="0"/>
    <n v="1"/>
    <s v="Kuwait"/>
    <s v=" "/>
    <n v="0"/>
    <n v="0"/>
    <n v="0"/>
    <n v="1"/>
    <x v="8"/>
    <s v="Home Team"/>
    <n v="39700"/>
    <n v="1"/>
    <n v="0"/>
    <s v="ARISTIZABAL MURCIA Gilberto (COL)"/>
    <s v="LUND-SORENSEN Henning (DEN)"/>
    <s v="GARCIA CARRION Jose L. (ESP)"/>
    <s v="ENG"/>
    <s v="KUW"/>
  </r>
  <r>
    <x v="447"/>
    <n v="43950100"/>
    <x v="15"/>
    <d v="2002-06-10T00:00:00"/>
    <s v=" 18:00 "/>
    <x v="16"/>
    <x v="102"/>
    <x v="88"/>
    <s v="Tunisia"/>
    <n v="1"/>
    <n v="1"/>
    <n v="0"/>
    <s v="Belgium"/>
    <s v=" "/>
    <n v="0"/>
    <n v="0"/>
    <n v="0"/>
    <n v="2"/>
    <x v="9"/>
    <s v="Away Team"/>
    <n v="39700"/>
    <n v="1"/>
    <n v="1"/>
    <s v="SHIELD Mark (AUS)"/>
    <s v="SMITH Paul (NZL)"/>
    <s v="KOMALEESWARAN Sankar (IND)"/>
    <s v="TUN"/>
    <s v="BEL"/>
  </r>
  <r>
    <x v="448"/>
    <n v="279"/>
    <x v="14"/>
    <d v="1978-06-21T00:00:00"/>
    <s v=" 16:45 "/>
    <x v="2"/>
    <x v="103"/>
    <x v="89"/>
    <s v="Brazil"/>
    <n v="3"/>
    <n v="1"/>
    <n v="2"/>
    <s v="Poland"/>
    <s v=" "/>
    <n v="0"/>
    <n v="0"/>
    <n v="0"/>
    <n v="4"/>
    <x v="1"/>
    <s v="Home Team"/>
    <n v="39586"/>
    <n v="1"/>
    <n v="1"/>
    <s v="SILVAGNO CAVANNA Juan (CHI)"/>
    <s v="IVANOV Anatoly (URS)"/>
    <s v="GONZALEZ ARCHUNDIA Alfonso (MEX)"/>
    <s v="BRA"/>
    <s v="POL"/>
  </r>
  <r>
    <x v="449"/>
    <n v="255931"/>
    <x v="12"/>
    <d v="2014-06-19T00:00:00"/>
    <s v=" 19:00 "/>
    <x v="14"/>
    <x v="101"/>
    <x v="87"/>
    <s v="Japan"/>
    <n v="0"/>
    <n v="0"/>
    <n v="0"/>
    <s v="Greece"/>
    <s v=" "/>
    <n v="0"/>
    <n v="0"/>
    <n v="0"/>
    <n v="0"/>
    <x v="41"/>
    <s v="Away Team"/>
    <n v="39485"/>
    <n v="0"/>
    <n v="0"/>
    <s v="AGUILAR Joel (SLV)"/>
    <s v="TORRES William (SLV)"/>
    <s v="ZUMBA Juan (SLV)"/>
    <s v="JPN"/>
    <s v="GRE"/>
  </r>
  <r>
    <x v="450"/>
    <n v="249722"/>
    <x v="6"/>
    <d v="2010-06-22T00:00:00"/>
    <s v=" 16:00 "/>
    <x v="8"/>
    <x v="95"/>
    <x v="81"/>
    <s v="France"/>
    <n v="1"/>
    <n v="2"/>
    <n v="-1"/>
    <s v="South Africa"/>
    <s v=" "/>
    <n v="0"/>
    <n v="0"/>
    <n v="0"/>
    <n v="3"/>
    <x v="53"/>
    <s v="Away Team"/>
    <n v="39415"/>
    <n v="0"/>
    <n v="2"/>
    <s v="RUIZ Oscar (COL)"/>
    <s v="GONZALEZ Abraham (COL)"/>
    <s v="CLAVIJO Humberto (COL)"/>
    <s v="FRA"/>
    <s v="RSA"/>
  </r>
  <r>
    <x v="451"/>
    <n v="263"/>
    <x v="7"/>
    <d v="1974-06-30T00:00:00"/>
    <s v=" 16:00 "/>
    <x v="8"/>
    <x v="44"/>
    <x v="43"/>
    <s v="Argentina"/>
    <n v="1"/>
    <n v="2"/>
    <n v="-1"/>
    <s v="Brazil"/>
    <s v=" "/>
    <n v="0"/>
    <n v="0"/>
    <n v="0"/>
    <n v="3"/>
    <x v="1"/>
    <s v="Away Team"/>
    <n v="39400"/>
    <n v="1"/>
    <n v="1"/>
    <s v="LORAUX Vital (BEL)"/>
    <s v="NDIAYE Birame (SEN)"/>
    <s v="TAYLOR John (ENG)"/>
    <s v="ARG"/>
    <s v="BRA"/>
  </r>
  <r>
    <x v="452"/>
    <n v="255931"/>
    <x v="12"/>
    <d v="2014-06-23T00:00:00"/>
    <s v=" 13:00 "/>
    <x v="2"/>
    <x v="104"/>
    <x v="90"/>
    <s v="Australia"/>
    <n v="0"/>
    <n v="3"/>
    <n v="-3"/>
    <s v="Spain"/>
    <s v=" "/>
    <n v="0"/>
    <n v="0"/>
    <n v="0"/>
    <n v="3"/>
    <x v="14"/>
    <s v="Away Team"/>
    <n v="39375"/>
    <n v="0"/>
    <n v="1"/>
    <s v="SHUKRALLA Nawaf (BHR)"/>
    <s v="TULEFAT Yaser (BHR)"/>
    <s v="SALEH Ebrahim (BHR)"/>
    <s v="AUS"/>
    <s v="ESP"/>
  </r>
  <r>
    <x v="453"/>
    <n v="255931"/>
    <x v="12"/>
    <d v="2014-06-26T00:00:00"/>
    <s v=" 17:00 "/>
    <x v="16"/>
    <x v="104"/>
    <x v="90"/>
    <s v="Algeria"/>
    <n v="1"/>
    <n v="1"/>
    <n v="0"/>
    <s v="Russia"/>
    <s v=" "/>
    <n v="0"/>
    <n v="0"/>
    <n v="0"/>
    <n v="2"/>
    <x v="24"/>
    <s v="Away Team"/>
    <n v="39311"/>
    <n v="0"/>
    <n v="1"/>
    <s v="Cï¿½neyt ï¿½AKIR (TUR)"/>
    <s v="DURAN Bahattin (TUR)"/>
    <s v="ONGUN Tarik (TUR)"/>
    <s v="ALG"/>
    <s v="RUS"/>
  </r>
  <r>
    <x v="454"/>
    <n v="43950100"/>
    <x v="15"/>
    <d v="2002-06-13T00:00:00"/>
    <s v=" 20:30 "/>
    <x v="11"/>
    <x v="102"/>
    <x v="88"/>
    <s v="Mexico"/>
    <n v="1"/>
    <n v="1"/>
    <n v="0"/>
    <s v="Italy"/>
    <s v=" "/>
    <n v="0"/>
    <n v="0"/>
    <n v="0"/>
    <n v="2"/>
    <x v="7"/>
    <s v="Away Team"/>
    <n v="39291"/>
    <n v="1"/>
    <n v="0"/>
    <s v="SIMON Carlos (BRA)"/>
    <s v="OLIVEIRA Jorge (BRA)"/>
    <s v="AWANG HAMAT Mat Lazim (MAS)"/>
    <s v="MEX"/>
    <s v="ITA"/>
  </r>
  <r>
    <x v="455"/>
    <n v="255931"/>
    <x v="12"/>
    <d v="2014-06-20T00:00:00"/>
    <s v=" 19:00 "/>
    <x v="12"/>
    <x v="104"/>
    <x v="90"/>
    <s v="Honduras"/>
    <n v="1"/>
    <n v="2"/>
    <n v="-1"/>
    <s v="Ecuador"/>
    <s v=" "/>
    <n v="0"/>
    <n v="0"/>
    <n v="0"/>
    <n v="3"/>
    <x v="33"/>
    <s v="Away Team"/>
    <n v="39224"/>
    <n v="1"/>
    <n v="1"/>
    <s v="Ben WILLIAMS (AUS)"/>
    <s v="CREAM Matthew (AUS)"/>
    <s v="ANAZ Hakan (AUS)"/>
    <s v="HON"/>
    <s v="ECU"/>
  </r>
  <r>
    <x v="456"/>
    <n v="255931"/>
    <x v="12"/>
    <d v="2014-06-13T00:00:00"/>
    <s v=" 13:00 "/>
    <x v="8"/>
    <x v="101"/>
    <x v="87"/>
    <s v="Mexico"/>
    <n v="1"/>
    <n v="0"/>
    <n v="1"/>
    <s v="Cameroon"/>
    <s v=" "/>
    <n v="0"/>
    <n v="0"/>
    <n v="0"/>
    <n v="1"/>
    <x v="4"/>
    <s v="Home Team"/>
    <n v="39216"/>
    <n v="0"/>
    <n v="0"/>
    <s v="ROLDAN Wilmar (COL)"/>
    <s v="CLAVIJO Humberto (COL)"/>
    <s v="DIAZ Eduardo (COL)"/>
    <s v="MEX"/>
    <s v="CMR"/>
  </r>
  <r>
    <x v="457"/>
    <n v="1014"/>
    <x v="8"/>
    <d v="1998-06-13T00:00:00"/>
    <s v=" 17:30 "/>
    <x v="12"/>
    <x v="105"/>
    <x v="91"/>
    <s v="Korea Republic"/>
    <n v="1"/>
    <n v="3"/>
    <n v="-2"/>
    <s v="Mexico"/>
    <s v=" "/>
    <n v="0"/>
    <n v="0"/>
    <n v="0"/>
    <n v="4"/>
    <x v="4"/>
    <s v="Away Team"/>
    <n v="39100"/>
    <n v="1"/>
    <n v="0"/>
    <s v="BENKO Gunter (AUT)"/>
    <s v="FRED Lencie (VAN)"/>
    <s v="SCHNEIDER Erich (GER)"/>
    <s v="KOR"/>
    <s v="MEX"/>
  </r>
  <r>
    <x v="458"/>
    <n v="1014"/>
    <x v="8"/>
    <d v="1998-06-15T00:00:00"/>
    <s v=" 17:30 "/>
    <x v="11"/>
    <x v="105"/>
    <x v="91"/>
    <s v="Romania"/>
    <n v="1"/>
    <n v="0"/>
    <n v="1"/>
    <s v="Colombia"/>
    <s v=" "/>
    <n v="0"/>
    <n v="0"/>
    <n v="0"/>
    <n v="1"/>
    <x v="11"/>
    <s v="Home Team"/>
    <n v="39100"/>
    <n v="1"/>
    <n v="0"/>
    <s v="LIM KEE CHONG An Yan (MRI)"/>
    <s v="AL MUSAWI Mohamed (OMA)"/>
    <s v="ABDUL HAMID Halim (MAS)"/>
    <s v="ROU"/>
    <s v="COL"/>
  </r>
  <r>
    <x v="459"/>
    <n v="1014"/>
    <x v="8"/>
    <d v="1998-06-21T00:00:00"/>
    <s v=" 21:00 "/>
    <x v="15"/>
    <x v="105"/>
    <x v="91"/>
    <s v="USA"/>
    <n v="1"/>
    <n v="2"/>
    <n v="-1"/>
    <s v="Iran"/>
    <s v=" "/>
    <n v="0"/>
    <n v="0"/>
    <n v="0"/>
    <n v="3"/>
    <x v="58"/>
    <s v="Away Team"/>
    <n v="39100"/>
    <n v="0"/>
    <n v="1"/>
    <s v="MEIER Urs (SUI)"/>
    <s v="RAUSIS Laurent (SUI)"/>
    <s v="GRIGORESCU Nicolae (ROU)"/>
    <s v="USA"/>
    <s v="IRN"/>
  </r>
  <r>
    <x v="460"/>
    <n v="1014"/>
    <x v="8"/>
    <d v="1998-06-24T00:00:00"/>
    <s v=" 16:00 "/>
    <x v="14"/>
    <x v="105"/>
    <x v="91"/>
    <s v="France"/>
    <n v="2"/>
    <n v="1"/>
    <n v="1"/>
    <s v="Denmark"/>
    <s v=" "/>
    <n v="0"/>
    <n v="0"/>
    <n v="0"/>
    <n v="3"/>
    <x v="18"/>
    <s v="Home Team"/>
    <n v="39100"/>
    <n v="1"/>
    <n v="1"/>
    <s v="COLLINA Pierluigi (ITA)"/>
    <s v="VAN DEN BROECK Marc (BEL)"/>
    <s v="ZAMMIT Emanuel (MLT)"/>
    <s v="FRA"/>
    <s v="DEN"/>
  </r>
  <r>
    <x v="461"/>
    <n v="1014"/>
    <x v="8"/>
    <d v="1998-06-26T00:00:00"/>
    <s v=" 16:00 "/>
    <x v="16"/>
    <x v="105"/>
    <x v="91"/>
    <s v="Japan"/>
    <n v="1"/>
    <n v="2"/>
    <n v="-1"/>
    <s v="Jamaica"/>
    <s v=" "/>
    <n v="0"/>
    <n v="0"/>
    <n v="0"/>
    <n v="3"/>
    <x v="59"/>
    <s v="Away Team"/>
    <n v="39100"/>
    <n v="0"/>
    <n v="1"/>
    <s v="BENKO Gunter (AUT)"/>
    <s v="AMLER Evzen (CZE)"/>
    <s v="DANTE Dramane (MLI)"/>
    <s v="JPN"/>
    <s v="JAM"/>
  </r>
  <r>
    <x v="462"/>
    <n v="1025"/>
    <x v="8"/>
    <d v="1998-07-04T00:00:00"/>
    <s v=" 21:00 "/>
    <x v="5"/>
    <x v="105"/>
    <x v="91"/>
    <s v="Germany"/>
    <n v="0"/>
    <n v="3"/>
    <n v="-3"/>
    <s v="Croatia"/>
    <s v=" "/>
    <n v="0"/>
    <n v="0"/>
    <n v="0"/>
    <n v="3"/>
    <x v="54"/>
    <s v="Away Team"/>
    <n v="39100"/>
    <n v="0"/>
    <n v="1"/>
    <s v="PEDERSEN Rune (NOR)"/>
    <s v="NILSSON Mikael (SWE)"/>
    <s v="VAN DEN BROECK Marc (BEL)"/>
    <s v="GER"/>
    <s v="CRO"/>
  </r>
  <r>
    <x v="463"/>
    <n v="255931"/>
    <x v="12"/>
    <d v="2014-06-16T00:00:00"/>
    <s v=" 16:00 "/>
    <x v="15"/>
    <x v="104"/>
    <x v="90"/>
    <s v="IR Iran"/>
    <n v="0"/>
    <n v="0"/>
    <n v="0"/>
    <s v="Nigeria"/>
    <s v=" "/>
    <n v="0"/>
    <n v="0"/>
    <n v="0"/>
    <n v="0"/>
    <x v="46"/>
    <s v="Away Team"/>
    <n v="39081"/>
    <n v="0"/>
    <n v="0"/>
    <s v="VERA Carlos (ECU)"/>
    <s v="LESCANO Christian (ECU)"/>
    <s v="ROMERO Byron (ECU)"/>
    <s v="IRN"/>
    <s v="NGA"/>
  </r>
  <r>
    <x v="464"/>
    <n v="751"/>
    <x v="11"/>
    <d v="1990-06-30T00:00:00"/>
    <s v=" 17:00 "/>
    <x v="5"/>
    <x v="106"/>
    <x v="70"/>
    <s v="Yugoslavia"/>
    <n v="0"/>
    <n v="0"/>
    <n v="0"/>
    <s v="Argentina"/>
    <s v=" win on penalties "/>
    <n v="2"/>
    <n v="3"/>
    <n v="-1"/>
    <n v="0"/>
    <x v="3"/>
    <s v="Away Team"/>
    <n v="38971"/>
    <n v="0"/>
    <n v="0"/>
    <s v="ROETHLISBERGER Kurt (SUI)"/>
    <s v="JOUINI Neji (TUN)"/>
    <s v="HANSAL Mohamed (ALG)"/>
    <s v="YUG"/>
    <s v="ARG"/>
  </r>
  <r>
    <x v="465"/>
    <n v="322"/>
    <x v="11"/>
    <d v="1990-06-15T00:00:00"/>
    <s v=" 17:00 "/>
    <x v="8"/>
    <x v="106"/>
    <x v="70"/>
    <s v="Austria"/>
    <n v="0"/>
    <n v="1"/>
    <n v="-1"/>
    <s v="Czechoslovakia"/>
    <s v=" "/>
    <n v="0"/>
    <n v="0"/>
    <n v="0"/>
    <n v="1"/>
    <x v="52"/>
    <s v="Away Team"/>
    <n v="38962"/>
    <n v="0"/>
    <n v="1"/>
    <s v="SMITH George (SCO)"/>
    <s v="LORENC Richard (AUS)"/>
    <s v="AL SHARIF Jamal (SYR)"/>
    <s v="AUT"/>
    <s v="TCH"/>
  </r>
  <r>
    <x v="466"/>
    <n v="43950200"/>
    <x v="15"/>
    <d v="2002-06-16T00:00:00"/>
    <s v=" 20:30 "/>
    <x v="4"/>
    <x v="107"/>
    <x v="92"/>
    <s v="Spain"/>
    <n v="1"/>
    <n v="1"/>
    <n v="0"/>
    <s v="Republic of Ireland"/>
    <s v="Spain win on penalties "/>
    <n v="3"/>
    <n v="2"/>
    <n v="1"/>
    <n v="2"/>
    <x v="14"/>
    <s v="Home Team"/>
    <n v="38926"/>
    <n v="0"/>
    <n v="0"/>
    <s v="FRISK Anders (SWE)"/>
    <s v="LINDBERG Leif (SWE)"/>
    <s v="SRAMKA Igor (SVK)"/>
    <s v="ESP"/>
    <s v="IRL"/>
  </r>
  <r>
    <x v="467"/>
    <n v="249722"/>
    <x v="6"/>
    <d v="2010-06-22T00:00:00"/>
    <s v=" 20:30 "/>
    <x v="2"/>
    <x v="108"/>
    <x v="93"/>
    <s v="Greece"/>
    <n v="0"/>
    <n v="2"/>
    <n v="-2"/>
    <s v="Argentina"/>
    <s v=" "/>
    <n v="0"/>
    <n v="0"/>
    <n v="0"/>
    <n v="2"/>
    <x v="3"/>
    <s v="Away Team"/>
    <n v="38891"/>
    <n v="0"/>
    <n v="0"/>
    <s v="Ravshan IRMATOV (UZB)"/>
    <s v="ILYASOV Rafael (UZB)"/>
    <s v="KOCHKAROV Bakhadyr (KGZ)"/>
    <s v="GRE"/>
    <s v="ARG"/>
  </r>
  <r>
    <x v="468"/>
    <n v="220"/>
    <x v="19"/>
    <d v="1958-06-12T00:00:00"/>
    <s v=" 19:00 "/>
    <x v="9"/>
    <x v="62"/>
    <x v="55"/>
    <s v="Sweden"/>
    <n v="2"/>
    <n v="1"/>
    <n v="1"/>
    <s v="Hungary"/>
    <s v=" "/>
    <n v="0"/>
    <n v="0"/>
    <n v="0"/>
    <n v="3"/>
    <x v="12"/>
    <s v="Home Team"/>
    <n v="38850"/>
    <n v="1"/>
    <n v="0"/>
    <s v="MOWAT Jack (SCO)"/>
    <s v="VAN NUFFEL Lucien (BEL)"/>
    <s v="DRAGVOLL Georg (NOR)"/>
    <s v="SWE"/>
    <s v="HUN"/>
  </r>
  <r>
    <x v="469"/>
    <n v="249722"/>
    <x v="6"/>
    <d v="2010-06-13T00:00:00"/>
    <s v=" 16:00 "/>
    <x v="13"/>
    <x v="85"/>
    <x v="72"/>
    <s v="Serbia"/>
    <n v="0"/>
    <n v="1"/>
    <n v="-1"/>
    <s v="Ghana"/>
    <s v=" "/>
    <n v="0"/>
    <n v="0"/>
    <n v="0"/>
    <n v="1"/>
    <x v="40"/>
    <s v="Away Team"/>
    <n v="38833"/>
    <n v="0"/>
    <n v="0"/>
    <s v="BALDASSI Hector (ARG)"/>
    <s v="CASAS Ricardo (ARG)"/>
    <s v="MAIDANA Hernan (ARG)"/>
    <s v="SRB"/>
    <s v="GHA"/>
  </r>
  <r>
    <x v="470"/>
    <n v="322"/>
    <x v="11"/>
    <d v="1990-06-14T00:00:00"/>
    <s v=" 17:00 "/>
    <x v="2"/>
    <x v="57"/>
    <x v="51"/>
    <s v="Cameroon"/>
    <n v="2"/>
    <n v="1"/>
    <n v="1"/>
    <s v="Romania"/>
    <s v=" "/>
    <n v="0"/>
    <n v="0"/>
    <n v="0"/>
    <n v="3"/>
    <x v="26"/>
    <s v="Home Team"/>
    <n v="38687"/>
    <n v="0"/>
    <n v="0"/>
    <s v="SILVA ARCE Hernan (CHI)"/>
    <s v="SILVA VALENTE Carlos Alberto (POR)"/>
    <s v="PEREZ HOYOS Armando (COL)"/>
    <s v="CMR"/>
    <s v="ROU"/>
  </r>
  <r>
    <x v="471"/>
    <n v="249722"/>
    <x v="6"/>
    <d v="2010-06-12T00:00:00"/>
    <s v=" 20:30 "/>
    <x v="14"/>
    <x v="109"/>
    <x v="94"/>
    <s v="England"/>
    <n v="1"/>
    <n v="1"/>
    <n v="0"/>
    <s v="USA"/>
    <s v=" "/>
    <n v="0"/>
    <n v="0"/>
    <n v="0"/>
    <n v="2"/>
    <x v="10"/>
    <s v="Away Team"/>
    <n v="38646"/>
    <n v="1"/>
    <n v="1"/>
    <s v="SIMON Carlos (BRA)"/>
    <s v="HAUSMANN Altemir (BRA)"/>
    <s v="BRAATZ Roberto (BRA)"/>
    <s v="ENG"/>
    <s v="USA"/>
  </r>
  <r>
    <x v="472"/>
    <n v="43950200"/>
    <x v="15"/>
    <d v="2002-06-18T00:00:00"/>
    <s v=" 20:30 "/>
    <x v="4"/>
    <x v="110"/>
    <x v="95"/>
    <s v="Korea Republic"/>
    <n v="2"/>
    <n v="1"/>
    <n v="1"/>
    <s v="Italy"/>
    <s v="Win on Golden Goal "/>
    <n v="0"/>
    <n v="0"/>
    <n v="0"/>
    <n v="3"/>
    <x v="38"/>
    <s v="Home Team"/>
    <n v="38588"/>
    <n v="0"/>
    <n v="0"/>
    <s v="MORENO Byron (ECU)"/>
    <s v="RATTALINO Jorge (ARG)"/>
    <s v="SZEKELY Ferenc (HUN)"/>
    <s v="KOR"/>
    <s v="ITA"/>
  </r>
  <r>
    <x v="473"/>
    <n v="43950100"/>
    <x v="15"/>
    <d v="2002-06-13T00:00:00"/>
    <s v=" 15:30 "/>
    <x v="14"/>
    <x v="107"/>
    <x v="92"/>
    <s v="Costa Rica"/>
    <n v="2"/>
    <n v="5"/>
    <n v="-3"/>
    <s v="Brazil"/>
    <s v=" "/>
    <n v="0"/>
    <n v="0"/>
    <n v="0"/>
    <n v="7"/>
    <x v="1"/>
    <s v="Away Team"/>
    <n v="38524"/>
    <n v="1"/>
    <n v="3"/>
    <s v="EL GHANDOUR Gamal (EGY)"/>
    <s v="FARAG Wagih (EGY)"/>
    <s v="BEREUTER Egon (AUT)"/>
    <s v="CRC"/>
    <s v="BRA"/>
  </r>
  <r>
    <x v="474"/>
    <n v="309"/>
    <x v="1"/>
    <d v="1986-06-18T00:00:00"/>
    <s v=" 16:00 "/>
    <x v="4"/>
    <x v="111"/>
    <x v="96"/>
    <s v="Denmark"/>
    <n v="1"/>
    <n v="5"/>
    <n v="-4"/>
    <s v="Spain"/>
    <s v=" "/>
    <n v="0"/>
    <n v="0"/>
    <n v="0"/>
    <n v="6"/>
    <x v="14"/>
    <s v="Away Team"/>
    <n v="38500"/>
    <n v="1"/>
    <n v="1"/>
    <s v="KEIZER Jan (NED)"/>
    <s v="BENNACEUR Ali (TUN)"/>
    <s v="DOTCHEV Bogdan (BUL)"/>
    <s v="DEN"/>
    <s v="ESP"/>
  </r>
  <r>
    <x v="475"/>
    <n v="279"/>
    <x v="14"/>
    <d v="1978-06-21T00:00:00"/>
    <s v=" 13:45 "/>
    <x v="8"/>
    <x v="93"/>
    <x v="79"/>
    <s v="Austria"/>
    <n v="3"/>
    <n v="2"/>
    <n v="1"/>
    <s v="Germany FR"/>
    <s v=" "/>
    <n v="0"/>
    <n v="0"/>
    <n v="0"/>
    <n v="5"/>
    <x v="57"/>
    <s v="Home Team"/>
    <n v="38318"/>
    <n v="0"/>
    <n v="1"/>
    <s v="KLEIN Abraham (ISR)"/>
    <s v="JARGUZ Alojzy (POL)"/>
    <s v="GARRIDO Antonio (POR)"/>
    <s v="AUT"/>
    <s v="FRG"/>
  </r>
  <r>
    <x v="476"/>
    <n v="249722"/>
    <x v="6"/>
    <d v="2010-06-18T00:00:00"/>
    <s v=" 13:30 "/>
    <x v="13"/>
    <x v="99"/>
    <x v="85"/>
    <s v="Germany"/>
    <n v="0"/>
    <n v="1"/>
    <n v="-1"/>
    <s v="Serbia"/>
    <s v=" "/>
    <n v="0"/>
    <n v="0"/>
    <n v="0"/>
    <n v="1"/>
    <x v="60"/>
    <s v="Away Team"/>
    <n v="38294"/>
    <n v="0"/>
    <n v="1"/>
    <s v="Alberto UNDIANO MALLENCO (ESP)"/>
    <s v="MARTINEZ Fermin (ESP)"/>
    <s v="YUSTE Juan (ESP)"/>
    <s v="GER"/>
    <s v="SRB"/>
  </r>
  <r>
    <x v="477"/>
    <n v="43950100"/>
    <x v="15"/>
    <d v="2002-06-06T00:00:00"/>
    <s v=" 20:30 "/>
    <x v="8"/>
    <x v="64"/>
    <x v="57"/>
    <s v="France"/>
    <n v="0"/>
    <n v="0"/>
    <n v="0"/>
    <s v="Uruguay"/>
    <s v=" "/>
    <n v="0"/>
    <n v="0"/>
    <n v="0"/>
    <n v="0"/>
    <x v="0"/>
    <s v="Away Team"/>
    <n v="38289"/>
    <n v="0"/>
    <n v="0"/>
    <s v="RAMOS RIZO Felipe (MEX)"/>
    <s v="FERNANDEZ Vladimir (SLV)"/>
    <s v="CHARLES Curtis (ATG)"/>
    <s v="FRA"/>
    <s v="URU"/>
  </r>
  <r>
    <x v="478"/>
    <n v="536"/>
    <x v="3"/>
    <d v="1966-07-25T00:00:00"/>
    <s v=" 19:30 "/>
    <x v="6"/>
    <x v="45"/>
    <x v="44"/>
    <s v="Germany FR"/>
    <n v="2"/>
    <n v="1"/>
    <n v="1"/>
    <s v="Soviet Union"/>
    <s v=" "/>
    <n v="0"/>
    <n v="0"/>
    <n v="0"/>
    <n v="3"/>
    <x v="6"/>
    <s v="Home Team"/>
    <n v="38273"/>
    <n v="1"/>
    <n v="0"/>
    <s v="LO BELLO Concetto (ITA)"/>
    <s v="CODESAL Jose Maria (URU)"/>
    <s v="GARDEAZABAL Juan (ESP)"/>
    <s v="FRG"/>
    <s v="URS"/>
  </r>
  <r>
    <x v="479"/>
    <n v="249722"/>
    <x v="6"/>
    <d v="2010-06-20T00:00:00"/>
    <s v=" 16:00 "/>
    <x v="15"/>
    <x v="112"/>
    <x v="97"/>
    <s v="Italy"/>
    <n v="1"/>
    <n v="1"/>
    <n v="0"/>
    <s v="New Zealand"/>
    <s v=" "/>
    <n v="0"/>
    <n v="0"/>
    <n v="0"/>
    <n v="2"/>
    <x v="61"/>
    <s v="Away Team"/>
    <n v="38229"/>
    <n v="1"/>
    <n v="1"/>
    <s v="BATRES Carlos (GUA)"/>
    <s v="LEAL Leonel (CRC)"/>
    <s v="PASTRANA Carlos (HON)"/>
    <s v="ITA"/>
    <s v="NZL"/>
  </r>
  <r>
    <x v="480"/>
    <n v="1014"/>
    <x v="8"/>
    <d v="1998-06-12T00:00:00"/>
    <s v=" 17:30 "/>
    <x v="14"/>
    <x v="113"/>
    <x v="98"/>
    <s v="Saudi Arabia"/>
    <n v="0"/>
    <n v="1"/>
    <n v="-1"/>
    <s v="Denmark"/>
    <s v=" "/>
    <n v="0"/>
    <n v="0"/>
    <n v="0"/>
    <n v="1"/>
    <x v="21"/>
    <s v="Away Team"/>
    <n v="38100"/>
    <n v="0"/>
    <n v="0"/>
    <s v="CASTRILLI Javier (ARG)"/>
    <s v="ROSSI Claudio (ARG)"/>
    <s v="DIAZ GALVEZ Jorge (CHI)"/>
    <s v="KSA"/>
    <s v="DEN"/>
  </r>
  <r>
    <x v="481"/>
    <n v="1014"/>
    <x v="8"/>
    <d v="1998-06-14T00:00:00"/>
    <s v=" 21:00 "/>
    <x v="16"/>
    <x v="113"/>
    <x v="98"/>
    <s v="Jamaica"/>
    <n v="1"/>
    <n v="3"/>
    <n v="-2"/>
    <s v="Croatia"/>
    <s v=" "/>
    <n v="0"/>
    <n v="0"/>
    <n v="0"/>
    <n v="4"/>
    <x v="54"/>
    <s v="Away Team"/>
    <n v="38100"/>
    <n v="1"/>
    <n v="1"/>
    <s v="MELO PEREIRA Vitor (POR)"/>
    <s v="GRIGORESCU Nicolae (ROU)"/>
    <s v="POUDEVIGNE Jacques (FRA)"/>
    <s v="JAM"/>
    <s v="CRO"/>
  </r>
  <r>
    <x v="482"/>
    <n v="1014"/>
    <x v="8"/>
    <d v="1998-06-21T00:00:00"/>
    <s v=" 14:30 "/>
    <x v="15"/>
    <x v="113"/>
    <x v="98"/>
    <s v="Germany"/>
    <n v="2"/>
    <n v="2"/>
    <n v="0"/>
    <s v="Yugoslavia"/>
    <s v=" "/>
    <n v="0"/>
    <n v="0"/>
    <n v="0"/>
    <n v="4"/>
    <x v="36"/>
    <s v="Away Team"/>
    <n v="38100"/>
    <n v="0"/>
    <n v="1"/>
    <s v="NIELSEN Kim Milton (DEN)"/>
    <s v="ZAMMIT Emanuel (MLT)"/>
    <s v="VAN DEN BROECK Marc (BEL)"/>
    <s v="GER"/>
    <s v="YUG"/>
  </r>
  <r>
    <x v="483"/>
    <n v="1014"/>
    <x v="8"/>
    <d v="1998-06-24T00:00:00"/>
    <s v=" 21:00 "/>
    <x v="13"/>
    <x v="113"/>
    <x v="98"/>
    <s v="Spain"/>
    <n v="6"/>
    <n v="1"/>
    <n v="5"/>
    <s v="Bulgaria"/>
    <s v=" "/>
    <n v="0"/>
    <n v="0"/>
    <n v="0"/>
    <n v="7"/>
    <x v="14"/>
    <s v="Home Team"/>
    <n v="38100"/>
    <n v="2"/>
    <n v="0"/>
    <s v="VAN DER ENDE Mario (NED)"/>
    <s v="GRIGORESCU Nicolae (ROU)"/>
    <s v="ROSSI Claudio (ARG)"/>
    <s v="ESP"/>
    <s v="BUL"/>
  </r>
  <r>
    <x v="484"/>
    <n v="1014"/>
    <x v="8"/>
    <d v="1998-06-26T00:00:00"/>
    <s v=" 21:00 "/>
    <x v="11"/>
    <x v="113"/>
    <x v="98"/>
    <s v="Colombia"/>
    <n v="0"/>
    <n v="2"/>
    <n v="-2"/>
    <s v="England"/>
    <s v=" "/>
    <n v="0"/>
    <n v="0"/>
    <n v="0"/>
    <n v="2"/>
    <x v="8"/>
    <s v="Away Team"/>
    <n v="38100"/>
    <n v="0"/>
    <n v="2"/>
    <s v="BRIZIO CARTER Arturo (MEX)"/>
    <s v="RAUSIS Laurent (SUI)"/>
    <s v="SALINAS Reynaldo (HON)"/>
    <s v="COL"/>
    <s v="ENG"/>
  </r>
  <r>
    <x v="485"/>
    <n v="249722"/>
    <x v="6"/>
    <d v="2010-06-19T00:00:00"/>
    <s v=" 20:30 "/>
    <x v="12"/>
    <x v="85"/>
    <x v="72"/>
    <s v="Cameroon"/>
    <n v="1"/>
    <n v="2"/>
    <n v="-1"/>
    <s v="Denmark"/>
    <s v=" "/>
    <n v="0"/>
    <n v="0"/>
    <n v="0"/>
    <n v="3"/>
    <x v="21"/>
    <s v="Away Team"/>
    <n v="38074"/>
    <n v="1"/>
    <n v="1"/>
    <s v="LARRIONDA Jorge (URU)"/>
    <s v="FANDINO Pablo (URU)"/>
    <s v="ESPINOSA Mauricio (URU)"/>
    <s v="CMR"/>
    <s v="DEN"/>
  </r>
  <r>
    <x v="486"/>
    <n v="97410100"/>
    <x v="13"/>
    <d v="2006-06-21T00:00:00"/>
    <s v=" 16:00 "/>
    <x v="13"/>
    <x v="83"/>
    <x v="71"/>
    <s v="Iran"/>
    <n v="1"/>
    <n v="1"/>
    <n v="0"/>
    <s v="Angola"/>
    <s v=" "/>
    <n v="0"/>
    <n v="0"/>
    <n v="0"/>
    <n v="2"/>
    <x v="56"/>
    <s v="Away Team"/>
    <n v="38000"/>
    <n v="0"/>
    <n v="0"/>
    <s v="SHIELD Mark (AUS)"/>
    <s v="GIBSON Nathan (AUS)"/>
    <s v="WILSON Ben (AUS)"/>
    <s v="IRN"/>
    <s v="ANG"/>
  </r>
  <r>
    <x v="487"/>
    <n v="278"/>
    <x v="14"/>
    <d v="1978-06-03T00:00:00"/>
    <s v=" 16:45 "/>
    <x v="17"/>
    <x v="93"/>
    <x v="79"/>
    <s v="Peru"/>
    <n v="3"/>
    <n v="1"/>
    <n v="2"/>
    <s v="Scotland"/>
    <s v=" "/>
    <n v="0"/>
    <n v="0"/>
    <n v="0"/>
    <n v="4"/>
    <x v="62"/>
    <s v="Home Team"/>
    <n v="37927"/>
    <n v="1"/>
    <n v="1"/>
    <s v="ERIKSSON Ulf (SWE)"/>
    <s v="GEBREYESUS DIFUE Tesfaye (ERI)"/>
    <s v="MARTINEZ Angel (ESP)"/>
    <s v="PER"/>
    <s v="SCO"/>
  </r>
  <r>
    <x v="488"/>
    <n v="249722"/>
    <x v="6"/>
    <d v="2010-06-23T00:00:00"/>
    <s v=" 20:30 "/>
    <x v="13"/>
    <x v="112"/>
    <x v="97"/>
    <s v="Australia"/>
    <n v="2"/>
    <n v="1"/>
    <n v="1"/>
    <s v="Serbia"/>
    <s v=" "/>
    <n v="0"/>
    <n v="0"/>
    <n v="0"/>
    <n v="3"/>
    <x v="48"/>
    <s v="Home Team"/>
    <n v="37836"/>
    <n v="0"/>
    <n v="0"/>
    <s v="LARRIONDA Jorge (URU)"/>
    <s v="FANDINO Pablo (URU)"/>
    <s v="ESPINOSA Mauricio (URU)"/>
    <s v="AUS"/>
    <s v="SRB"/>
  </r>
  <r>
    <x v="489"/>
    <n v="255931"/>
    <x v="12"/>
    <d v="2014-06-17T00:00:00"/>
    <s v=" 18:00 "/>
    <x v="16"/>
    <x v="96"/>
    <x v="82"/>
    <s v="Russia"/>
    <n v="1"/>
    <n v="1"/>
    <n v="0"/>
    <s v="Korea Republic"/>
    <s v=" "/>
    <n v="0"/>
    <n v="0"/>
    <n v="0"/>
    <n v="2"/>
    <x v="38"/>
    <s v="Away Team"/>
    <n v="37603"/>
    <n v="0"/>
    <n v="0"/>
    <s v="PITANA Nestor (ARG)"/>
    <s v="MAIDANA Hernan (ARG)"/>
    <s v="BELATTI Juan Pablo (ARG)"/>
    <s v="RUS"/>
    <s v="KOR"/>
  </r>
  <r>
    <x v="490"/>
    <n v="43950300"/>
    <x v="15"/>
    <d v="2002-06-21T00:00:00"/>
    <s v=" 20:30 "/>
    <x v="5"/>
    <x v="114"/>
    <x v="99"/>
    <s v="Germany"/>
    <n v="1"/>
    <n v="0"/>
    <n v="1"/>
    <s v="USA"/>
    <s v=" "/>
    <n v="0"/>
    <n v="0"/>
    <n v="0"/>
    <n v="1"/>
    <x v="17"/>
    <s v="Home Team"/>
    <n v="37337"/>
    <n v="1"/>
    <n v="0"/>
    <s v="DALLAS Hugh (SCO)"/>
    <s v="SHARP Philip (ENG)"/>
    <s v="ALTRAIFI Ali (KSA)"/>
    <s v="GER"/>
    <s v="USA"/>
  </r>
  <r>
    <x v="491"/>
    <n v="279"/>
    <x v="14"/>
    <d v="1978-06-18T00:00:00"/>
    <s v=" 19:15 "/>
    <x v="2"/>
    <x v="115"/>
    <x v="100"/>
    <s v="Argentina"/>
    <n v="0"/>
    <n v="0"/>
    <n v="0"/>
    <s v="Brazil"/>
    <s v=" "/>
    <n v="0"/>
    <n v="0"/>
    <n v="0"/>
    <n v="0"/>
    <x v="1"/>
    <s v="Away Team"/>
    <n v="37326"/>
    <n v="0"/>
    <n v="0"/>
    <s v="PALOTAI Karoly (HUN)"/>
    <s v="LINEMAYR Erich (AUT)"/>
    <s v="PROKOP Adolf (GDR)"/>
    <s v="ARG"/>
    <s v="BRA"/>
  </r>
  <r>
    <x v="492"/>
    <n v="279"/>
    <x v="14"/>
    <d v="1978-06-21T00:00:00"/>
    <s v=" 19:15 "/>
    <x v="2"/>
    <x v="115"/>
    <x v="100"/>
    <s v="Argentina"/>
    <n v="6"/>
    <n v="0"/>
    <n v="6"/>
    <s v="Peru"/>
    <s v=" "/>
    <n v="0"/>
    <n v="0"/>
    <n v="0"/>
    <n v="6"/>
    <x v="3"/>
    <s v="Home Team"/>
    <n v="37315"/>
    <n v="2"/>
    <n v="0"/>
    <s v="WURTZ Robert (FRA)"/>
    <s v="BIWERSI Ferdinand (GER)"/>
    <s v="GONELLA Sergio (ITA)"/>
    <s v="ARG"/>
    <s v="PER"/>
  </r>
  <r>
    <x v="493"/>
    <n v="322"/>
    <x v="11"/>
    <d v="1990-06-18T00:00:00"/>
    <s v=" 21:00 "/>
    <x v="2"/>
    <x v="57"/>
    <x v="51"/>
    <s v="Cameroon"/>
    <n v="0"/>
    <n v="4"/>
    <n v="-4"/>
    <s v="Soviet Union"/>
    <s v=" "/>
    <n v="0"/>
    <n v="0"/>
    <n v="0"/>
    <n v="4"/>
    <x v="5"/>
    <s v="Away Team"/>
    <n v="37307"/>
    <n v="0"/>
    <n v="2"/>
    <s v="RAMIZ WRIGHT Jose (BRA)"/>
    <s v="D ELIA Pietro (ITA)"/>
    <s v="ROETHLISBERGER Kurt (SUI)"/>
    <s v="CMR"/>
    <s v="URS"/>
  </r>
  <r>
    <x v="494"/>
    <n v="43950100"/>
    <x v="15"/>
    <d v="2002-06-05T00:00:00"/>
    <s v=" 18:00 "/>
    <x v="13"/>
    <x v="107"/>
    <x v="92"/>
    <s v="USA"/>
    <n v="3"/>
    <n v="2"/>
    <n v="1"/>
    <s v="Portugal"/>
    <s v=" "/>
    <n v="0"/>
    <n v="0"/>
    <n v="0"/>
    <n v="5"/>
    <x v="10"/>
    <s v="Home Team"/>
    <n v="37306"/>
    <n v="3"/>
    <n v="1"/>
    <s v="MORENO Byron (ECU)"/>
    <s v="FIERRO Bomer (ECU)"/>
    <s v="HASSOUNEH Awni (JOR)"/>
    <s v="USA"/>
    <s v="POR"/>
  </r>
  <r>
    <x v="495"/>
    <n v="279"/>
    <x v="14"/>
    <d v="1978-06-14T00:00:00"/>
    <s v=" 19:15 "/>
    <x v="2"/>
    <x v="115"/>
    <x v="100"/>
    <s v="Argentina"/>
    <n v="2"/>
    <n v="0"/>
    <n v="2"/>
    <s v="Poland"/>
    <s v=" "/>
    <n v="0"/>
    <n v="0"/>
    <n v="0"/>
    <n v="2"/>
    <x v="3"/>
    <s v="Home Team"/>
    <n v="37091"/>
    <n v="1"/>
    <n v="0"/>
    <s v="ERIKSSON Ulf (SWE)"/>
    <s v="NAMDAR Jafar (IRN)"/>
    <s v="GEBREYESUS DIFUE Tesfaye (ERI)"/>
    <s v="ARG"/>
    <s v="POL"/>
  </r>
  <r>
    <x v="496"/>
    <n v="249722"/>
    <x v="6"/>
    <d v="2010-06-15T00:00:00"/>
    <s v=" 16:00 "/>
    <x v="11"/>
    <x v="99"/>
    <x v="85"/>
    <s v="Cï¿½te d'Ivoire"/>
    <n v="0"/>
    <n v="0"/>
    <n v="0"/>
    <s v="Portugal"/>
    <s v=" "/>
    <n v="0"/>
    <n v="0"/>
    <n v="0"/>
    <n v="0"/>
    <x v="13"/>
    <s v="Away Team"/>
    <n v="37034"/>
    <n v="0"/>
    <n v="0"/>
    <s v="LARRIONDA Jorge (URU)"/>
    <s v="FANDINO Pablo (URU)"/>
    <s v="ESPINOSA Mauricio (URU)"/>
    <s v="CIV"/>
    <s v="POR"/>
  </r>
  <r>
    <x v="497"/>
    <n v="293"/>
    <x v="4"/>
    <d v="1982-06-22T00:00:00"/>
    <s v=" 21:00 "/>
    <x v="9"/>
    <x v="116"/>
    <x v="101"/>
    <s v="Belgium"/>
    <n v="1"/>
    <n v="1"/>
    <n v="0"/>
    <s v="Hungary"/>
    <s v=" "/>
    <n v="0"/>
    <n v="0"/>
    <n v="0"/>
    <n v="2"/>
    <x v="43"/>
    <s v="Away Team"/>
    <n v="37000"/>
    <n v="0"/>
    <n v="1"/>
    <s v="WHITE Clive (ENG)"/>
    <s v="ESCHWEILER Walter (GER)"/>
    <s v="LACARNE Belaid (ALG)"/>
    <s v="BEL"/>
    <s v="HUN"/>
  </r>
  <r>
    <x v="498"/>
    <n v="294"/>
    <x v="4"/>
    <d v="1982-06-28T00:00:00"/>
    <s v=" 17:15 "/>
    <x v="17"/>
    <x v="117"/>
    <x v="5"/>
    <s v="Austria"/>
    <n v="0"/>
    <n v="1"/>
    <n v="-1"/>
    <s v="France"/>
    <s v=" "/>
    <n v="0"/>
    <n v="0"/>
    <n v="0"/>
    <n v="1"/>
    <x v="18"/>
    <s v="Away Team"/>
    <n v="37000"/>
    <n v="0"/>
    <n v="1"/>
    <s v="PALOTAI Karoly (HUN)"/>
    <s v="CHRISTOV Vojtech (TCH)"/>
    <s v="MATOVINOVIC Damir (CRO)"/>
    <s v="AUT"/>
    <s v="FRA"/>
  </r>
  <r>
    <x v="499"/>
    <n v="294"/>
    <x v="4"/>
    <d v="1982-07-04T00:00:00"/>
    <s v=" 17:15 "/>
    <x v="17"/>
    <x v="117"/>
    <x v="5"/>
    <s v="France"/>
    <n v="4"/>
    <n v="1"/>
    <n v="3"/>
    <s v="Northern Ireland"/>
    <s v=" "/>
    <n v="0"/>
    <n v="0"/>
    <n v="0"/>
    <n v="5"/>
    <x v="18"/>
    <s v="Home Team"/>
    <n v="37000"/>
    <n v="1"/>
    <n v="0"/>
    <s v="JARGUZ Alojzy (POL)"/>
    <s v="RAINEA Nicolae (ROU)"/>
    <s v="EL GHOUL Yusef Mohamed (LBY)"/>
    <s v="FRA"/>
    <s v="NIR"/>
  </r>
  <r>
    <x v="500"/>
    <n v="249722"/>
    <x v="6"/>
    <d v="2010-06-23T00:00:00"/>
    <s v=" 16:00 "/>
    <x v="14"/>
    <x v="99"/>
    <x v="85"/>
    <s v="Slovenia"/>
    <n v="0"/>
    <n v="1"/>
    <n v="-1"/>
    <s v="England"/>
    <s v=" "/>
    <n v="0"/>
    <n v="0"/>
    <n v="0"/>
    <n v="1"/>
    <x v="8"/>
    <s v="Away Team"/>
    <n v="36893"/>
    <n v="0"/>
    <n v="1"/>
    <s v="Wolfgang STARK (GER)"/>
    <s v="SALVER Jan-Hendrik (GER)"/>
    <s v="PICKEL Mike (GER)"/>
    <s v="SVN"/>
    <s v="ENG"/>
  </r>
  <r>
    <x v="501"/>
    <n v="43950100"/>
    <x v="15"/>
    <d v="2002-06-08T00:00:00"/>
    <s v=" 20:30 "/>
    <x v="14"/>
    <x v="118"/>
    <x v="102"/>
    <s v="Brazil"/>
    <n v="4"/>
    <n v="0"/>
    <n v="4"/>
    <s v="China PR"/>
    <s v=" "/>
    <n v="0"/>
    <n v="0"/>
    <n v="0"/>
    <n v="4"/>
    <x v="1"/>
    <s v="Home Team"/>
    <n v="36750"/>
    <n v="3"/>
    <n v="0"/>
    <s v="FRISK Anders (SWE)"/>
    <s v="LINDBERG Leif (SWE)"/>
    <s v="FIERRO Bomer (ECU)"/>
    <s v="BRA"/>
    <s v="CHN"/>
  </r>
  <r>
    <x v="502"/>
    <n v="249717"/>
    <x v="6"/>
    <d v="2010-06-29T00:00:00"/>
    <s v=" 16:00 "/>
    <x v="4"/>
    <x v="85"/>
    <x v="72"/>
    <s v="Paraguay"/>
    <n v="0"/>
    <n v="0"/>
    <n v="0"/>
    <s v="Japan"/>
    <s v="Paraguay win on penalties "/>
    <n v="5"/>
    <n v="3"/>
    <n v="2"/>
    <n v="0"/>
    <x v="2"/>
    <s v="Home Team"/>
    <n v="36742"/>
    <n v="0"/>
    <n v="0"/>
    <s v="DE BLEECKERE Frank (BEL)"/>
    <s v="HERMANS Peter (BEL)"/>
    <s v="VROMANS Walter (BEL)"/>
    <s v="PAR"/>
    <s v="JPN"/>
  </r>
  <r>
    <x v="503"/>
    <n v="308"/>
    <x v="1"/>
    <d v="1986-06-05T00:00:00"/>
    <s v=" 12:00 "/>
    <x v="14"/>
    <x v="27"/>
    <x v="26"/>
    <s v="France"/>
    <n v="1"/>
    <n v="1"/>
    <n v="0"/>
    <s v="Soviet Union"/>
    <s v=" "/>
    <n v="0"/>
    <n v="0"/>
    <n v="0"/>
    <n v="2"/>
    <x v="5"/>
    <s v="Away Team"/>
    <n v="36540"/>
    <n v="0"/>
    <n v="0"/>
    <s v="ARPPI FILHO Romualdo (BRA)"/>
    <s v="SANCHEZ ARMINIO Victoriano (ESP)"/>
    <s v="TAKADA Shizuo (JPN)"/>
    <s v="FRA"/>
    <s v="URS"/>
  </r>
  <r>
    <x v="504"/>
    <n v="208"/>
    <x v="0"/>
    <d v="1950-06-25T00:00:00"/>
    <s v=" 15:00 "/>
    <x v="9"/>
    <x v="78"/>
    <x v="32"/>
    <s v="Sweden"/>
    <n v="3"/>
    <n v="2"/>
    <n v="1"/>
    <s v="Italy"/>
    <s v=" "/>
    <n v="0"/>
    <n v="0"/>
    <n v="0"/>
    <n v="5"/>
    <x v="12"/>
    <s v="Home Team"/>
    <n v="36502"/>
    <n v="2"/>
    <n v="1"/>
    <s v="LUTZ Jean (SUI)"/>
    <s v="BERANEK Alois (AUT)"/>
    <s v="TEJADA Carlos (MEX)"/>
    <s v="SWE"/>
    <s v="ITA"/>
  </r>
  <r>
    <x v="505"/>
    <n v="43950100"/>
    <x v="15"/>
    <d v="2002-06-08T00:00:00"/>
    <s v=" 18:00 "/>
    <x v="11"/>
    <x v="119"/>
    <x v="103"/>
    <s v="Italy"/>
    <n v="1"/>
    <n v="2"/>
    <n v="-1"/>
    <s v="Croatia"/>
    <s v=" "/>
    <n v="0"/>
    <n v="0"/>
    <n v="0"/>
    <n v="3"/>
    <x v="54"/>
    <s v="Away Team"/>
    <n v="36472"/>
    <n v="0"/>
    <n v="0"/>
    <s v="POLL Graham (ENG)"/>
    <s v="SHARP Philip (ENG)"/>
    <s v="LARSEN Jens (DEN)"/>
    <s v="ITA"/>
    <s v="CRO"/>
  </r>
  <r>
    <x v="506"/>
    <n v="43950200"/>
    <x v="15"/>
    <d v="2002-06-17T00:00:00"/>
    <s v=" 15:30 "/>
    <x v="4"/>
    <x v="120"/>
    <x v="104"/>
    <s v="Mexico"/>
    <n v="0"/>
    <n v="2"/>
    <n v="-2"/>
    <s v="USA"/>
    <s v=" "/>
    <n v="0"/>
    <n v="0"/>
    <n v="0"/>
    <n v="2"/>
    <x v="10"/>
    <s v="Away Team"/>
    <n v="36380"/>
    <n v="0"/>
    <n v="1"/>
    <s v="MELO PEREIRA Vitor (POR)"/>
    <s v="MATOS Carlos (POR)"/>
    <s v="BEREUTER Egon (AUT)"/>
    <s v="MEX"/>
    <s v="USA"/>
  </r>
  <r>
    <x v="507"/>
    <n v="249720"/>
    <x v="6"/>
    <d v="2010-07-10T00:00:00"/>
    <s v=" 20:30 "/>
    <x v="7"/>
    <x v="99"/>
    <x v="85"/>
    <s v="Uruguay"/>
    <n v="2"/>
    <n v="3"/>
    <n v="-1"/>
    <s v="Germany"/>
    <s v=" "/>
    <n v="0"/>
    <n v="0"/>
    <n v="0"/>
    <n v="5"/>
    <x v="17"/>
    <s v="Away Team"/>
    <n v="36254"/>
    <n v="1"/>
    <n v="1"/>
    <s v="ARCHUNDIA Benito (MEX)"/>
    <s v="VERGARA Hector (CAN)"/>
    <s v="TORRENTERA Marvin (MEX)"/>
    <s v="URU"/>
    <s v="GER"/>
  </r>
  <r>
    <x v="508"/>
    <n v="262"/>
    <x v="7"/>
    <d v="1974-06-22T00:00:00"/>
    <s v=" 16:00 "/>
    <x v="10"/>
    <x v="23"/>
    <x v="23"/>
    <s v="Zaire"/>
    <n v="0"/>
    <n v="3"/>
    <n v="-3"/>
    <s v="Brazil"/>
    <s v=" "/>
    <n v="0"/>
    <n v="0"/>
    <n v="0"/>
    <n v="3"/>
    <x v="1"/>
    <s v="Away Team"/>
    <n v="36200"/>
    <n v="0"/>
    <n v="1"/>
    <s v="RAINEA Nicolae (ROU)"/>
    <s v="ANGONESE Aurelio (ITA)"/>
    <s v="OHMSEN Klaus (GER)"/>
    <s v="ZAI"/>
    <s v="BRA"/>
  </r>
  <r>
    <x v="509"/>
    <n v="43950100"/>
    <x v="15"/>
    <d v="2002-06-07T00:00:00"/>
    <s v=" 15:30 "/>
    <x v="15"/>
    <x v="97"/>
    <x v="83"/>
    <s v="Sweden"/>
    <n v="2"/>
    <n v="1"/>
    <n v="1"/>
    <s v="Nigeria"/>
    <s v=" "/>
    <n v="0"/>
    <n v="0"/>
    <n v="0"/>
    <n v="3"/>
    <x v="12"/>
    <s v="Home Team"/>
    <n v="36194"/>
    <n v="1"/>
    <n v="1"/>
    <s v="ORTUBE Rene (BOL)"/>
    <s v="GIACOMUZZI Miguel (PAR)"/>
    <s v="AWANG HAMAT Mat Lazim (MAS)"/>
    <s v="SWE"/>
    <s v="NGA"/>
  </r>
  <r>
    <x v="510"/>
    <n v="238"/>
    <x v="3"/>
    <d v="1966-07-12T00:00:00"/>
    <s v=" 19:30 "/>
    <x v="10"/>
    <x v="100"/>
    <x v="86"/>
    <s v="Germany FR"/>
    <n v="5"/>
    <n v="0"/>
    <n v="5"/>
    <s v="Switzerland"/>
    <s v=" "/>
    <n v="0"/>
    <n v="0"/>
    <n v="0"/>
    <n v="5"/>
    <x v="6"/>
    <s v="Home Team"/>
    <n v="36127"/>
    <n v="3"/>
    <n v="0"/>
    <s v="PHILLIPS Hugh (SCO)"/>
    <s v="ADAIR John (NIR)"/>
    <s v="LOEOEW Bertil (SWE)"/>
    <s v="FRG"/>
    <s v="SUI"/>
  </r>
  <r>
    <x v="511"/>
    <n v="293"/>
    <x v="4"/>
    <d v="1982-06-15T00:00:00"/>
    <s v=" 21:00 "/>
    <x v="0"/>
    <x v="75"/>
    <x v="65"/>
    <s v="Scotland"/>
    <n v="5"/>
    <n v="2"/>
    <n v="3"/>
    <s v="New Zealand"/>
    <s v=" "/>
    <n v="0"/>
    <n v="0"/>
    <n v="0"/>
    <n v="7"/>
    <x v="55"/>
    <s v="Home Team"/>
    <n v="36000"/>
    <n v="3"/>
    <n v="0"/>
    <s v="SOCHA David (USA)"/>
    <s v="CHAN Thomson Tam Sun (HKG)"/>
    <s v="EL GHOUL Yusef Mohamed (LBY)"/>
    <s v="SCO"/>
    <s v="NZL"/>
  </r>
  <r>
    <x v="512"/>
    <n v="308"/>
    <x v="1"/>
    <d v="1986-06-13T00:00:00"/>
    <s v=" 12:00 "/>
    <x v="12"/>
    <x v="111"/>
    <x v="96"/>
    <s v="Denmark"/>
    <n v="2"/>
    <n v="0"/>
    <n v="2"/>
    <s v="Germany FR"/>
    <s v=" "/>
    <n v="0"/>
    <n v="0"/>
    <n v="0"/>
    <n v="2"/>
    <x v="21"/>
    <s v="Home Team"/>
    <n v="36000"/>
    <n v="1"/>
    <n v="0"/>
    <s v="PONNET Alexis (BEL)"/>
    <s v="BAMBRIDGE Christopher (AUS)"/>
    <s v="FREDRIKSSON Erik (SWE)"/>
    <s v="DEN"/>
    <s v="FRG"/>
  </r>
  <r>
    <x v="513"/>
    <n v="322"/>
    <x v="11"/>
    <d v="1990-06-21T00:00:00"/>
    <s v=" 17:00 "/>
    <x v="12"/>
    <x v="121"/>
    <x v="105"/>
    <s v="Belgium"/>
    <n v="1"/>
    <n v="2"/>
    <n v="-1"/>
    <s v="Spain"/>
    <s v=" "/>
    <n v="0"/>
    <n v="0"/>
    <n v="0"/>
    <n v="3"/>
    <x v="14"/>
    <s v="Away Team"/>
    <n v="35950"/>
    <n v="1"/>
    <n v="2"/>
    <s v="LOUSTAU Juan (ARG)"/>
    <s v="MACIEL Carlos (PAR)"/>
    <s v="MAURO Vincent (USA)"/>
    <s v="BEL"/>
    <s v="ESP"/>
  </r>
  <r>
    <x v="514"/>
    <n v="43950100"/>
    <x v="15"/>
    <d v="2002-06-07T00:00:00"/>
    <s v=" 20:30 "/>
    <x v="15"/>
    <x v="122"/>
    <x v="106"/>
    <s v="Argentina"/>
    <n v="0"/>
    <n v="1"/>
    <n v="-1"/>
    <s v="England"/>
    <s v=" "/>
    <n v="0"/>
    <n v="0"/>
    <n v="0"/>
    <n v="1"/>
    <x v="8"/>
    <s v="Away Team"/>
    <n v="35927"/>
    <n v="0"/>
    <n v="1"/>
    <s v="COLLINA Pierluigi (ITA)"/>
    <s v="VERGARA Hector (CAN)"/>
    <s v="SAEED Mohamed (MDV)"/>
    <s v="ARG"/>
    <s v="ENG"/>
  </r>
  <r>
    <x v="515"/>
    <n v="43950100"/>
    <x v="15"/>
    <d v="2002-06-05T00:00:00"/>
    <s v=" 20:30 "/>
    <x v="12"/>
    <x v="119"/>
    <x v="103"/>
    <s v="Germany"/>
    <n v="1"/>
    <n v="1"/>
    <n v="0"/>
    <s v="Republic of Ireland"/>
    <s v=" "/>
    <n v="0"/>
    <n v="0"/>
    <n v="0"/>
    <n v="2"/>
    <x v="23"/>
    <s v="Away Team"/>
    <n v="35854"/>
    <n v="1"/>
    <n v="0"/>
    <s v="NIELSEN Kim Milton (DEN)"/>
    <s v="LARSEN Jens (DEN)"/>
    <s v="AMLER Evzen (CZE)"/>
    <s v="GER"/>
    <s v="IRL"/>
  </r>
  <r>
    <x v="516"/>
    <n v="249722"/>
    <x v="6"/>
    <d v="2010-06-23T00:00:00"/>
    <s v=" 16:00 "/>
    <x v="14"/>
    <x v="85"/>
    <x v="72"/>
    <s v="USA"/>
    <n v="1"/>
    <n v="0"/>
    <n v="1"/>
    <s v="Algeria"/>
    <s v=" "/>
    <n v="0"/>
    <n v="0"/>
    <n v="0"/>
    <n v="1"/>
    <x v="10"/>
    <s v="Home Team"/>
    <n v="35827"/>
    <n v="0"/>
    <n v="0"/>
    <s v="DE BLEECKERE Frank (BEL)"/>
    <s v="HERMANS Peter (BEL)"/>
    <s v="VROMANS Walter (BEL)"/>
    <s v="USA"/>
    <s v="ALG"/>
  </r>
  <r>
    <x v="517"/>
    <n v="308"/>
    <x v="1"/>
    <d v="1986-06-01T00:00:00"/>
    <s v=" 12:00 "/>
    <x v="13"/>
    <x v="25"/>
    <x v="25"/>
    <s v="Spain"/>
    <n v="0"/>
    <n v="1"/>
    <n v="-1"/>
    <s v="Brazil"/>
    <s v=" "/>
    <n v="0"/>
    <n v="0"/>
    <n v="0"/>
    <n v="1"/>
    <x v="1"/>
    <s v="Away Team"/>
    <n v="35748"/>
    <n v="0"/>
    <n v="0"/>
    <s v="BAMBRIDGE Christopher (AUS)"/>
    <s v="SOCHA David (USA)"/>
    <s v="KEIZER Jan (NED)"/>
    <s v="ESP"/>
    <s v="BRA"/>
  </r>
  <r>
    <x v="518"/>
    <n v="322"/>
    <x v="11"/>
    <d v="1990-06-13T00:00:00"/>
    <s v=" 17:00 "/>
    <x v="12"/>
    <x v="123"/>
    <x v="107"/>
    <s v="Uruguay"/>
    <n v="0"/>
    <n v="0"/>
    <n v="0"/>
    <s v="Spain"/>
    <s v=" "/>
    <n v="0"/>
    <n v="0"/>
    <n v="0"/>
    <n v="0"/>
    <x v="14"/>
    <s v="Away Team"/>
    <n v="35713"/>
    <n v="0"/>
    <n v="0"/>
    <s v="KOHL Helmut (AUT)"/>
    <s v="SPIRIN Alexey (RUS)"/>
    <s v="KIRSCHEN Siegfried (GER)"/>
    <s v="URU"/>
    <s v="ESP"/>
  </r>
  <r>
    <x v="519"/>
    <n v="323"/>
    <x v="11"/>
    <d v="1990-06-26T00:00:00"/>
    <s v=" 17:00 "/>
    <x v="4"/>
    <x v="121"/>
    <x v="105"/>
    <s v="Spain"/>
    <n v="1"/>
    <n v="2"/>
    <n v="-1"/>
    <s v="Yugoslavia"/>
    <s v="Yugoslavia win after extra time "/>
    <n v="0"/>
    <n v="0"/>
    <n v="0"/>
    <n v="3"/>
    <x v="36"/>
    <s v="Away Team"/>
    <n v="35500"/>
    <n v="0"/>
    <n v="0"/>
    <s v="SCHMIDHUBER Aron (GER)"/>
    <s v="SNODDY Alan (NIR)"/>
    <s v="LISTKIEWICZ Michal (POL)"/>
    <s v="ESP"/>
    <s v="YUG"/>
  </r>
  <r>
    <x v="520"/>
    <n v="1014"/>
    <x v="8"/>
    <d v="1998-06-13T00:00:00"/>
    <s v=" 14:30 "/>
    <x v="13"/>
    <x v="124"/>
    <x v="108"/>
    <s v="Spain"/>
    <n v="2"/>
    <n v="3"/>
    <n v="-1"/>
    <s v="Nigeria"/>
    <s v=" "/>
    <n v="0"/>
    <n v="0"/>
    <n v="0"/>
    <n v="5"/>
    <x v="46"/>
    <s v="Away Team"/>
    <n v="35500"/>
    <n v="1"/>
    <n v="1"/>
    <s v="BAHARMAST Esse (USA)"/>
    <s v="TORRES ZUNIGA Luis (CRC)"/>
    <s v="DUPANOV Yuri (BLR)"/>
    <s v="ESP"/>
    <s v="NGA"/>
  </r>
  <r>
    <x v="521"/>
    <n v="1014"/>
    <x v="8"/>
    <d v="1998-06-16T00:00:00"/>
    <s v=" 21:00 "/>
    <x v="8"/>
    <x v="124"/>
    <x v="108"/>
    <s v="Brazil"/>
    <n v="3"/>
    <n v="0"/>
    <n v="3"/>
    <s v="Morocco"/>
    <s v=" "/>
    <n v="0"/>
    <n v="0"/>
    <n v="0"/>
    <n v="3"/>
    <x v="1"/>
    <s v="Home Team"/>
    <n v="35500"/>
    <n v="2"/>
    <n v="0"/>
    <s v="LEVNIKOV Nikolai (RUS)"/>
    <s v="DUPANOV Yuri (BLR)"/>
    <s v="WARREN Mark (ENG)"/>
    <s v="BRA"/>
    <s v="MAR"/>
  </r>
  <r>
    <x v="522"/>
    <n v="1014"/>
    <x v="8"/>
    <d v="1998-06-20T00:00:00"/>
    <s v=" 14:30 "/>
    <x v="16"/>
    <x v="124"/>
    <x v="108"/>
    <s v="Japan"/>
    <n v="0"/>
    <n v="1"/>
    <n v="-1"/>
    <s v="Croatia"/>
    <s v=" "/>
    <n v="0"/>
    <n v="0"/>
    <n v="0"/>
    <n v="1"/>
    <x v="54"/>
    <s v="Away Team"/>
    <n v="35500"/>
    <n v="0"/>
    <n v="0"/>
    <s v="RAMDHAN Ramesh (TRI)"/>
    <s v="GONZALES Merere (TRI)"/>
    <s v="SALIE Achmat (RSA)"/>
    <s v="JPN"/>
    <s v="CRO"/>
  </r>
  <r>
    <x v="523"/>
    <n v="1014"/>
    <x v="8"/>
    <d v="1998-06-23T00:00:00"/>
    <s v=" 16:00 "/>
    <x v="2"/>
    <x v="124"/>
    <x v="108"/>
    <s v="Chile"/>
    <n v="1"/>
    <n v="1"/>
    <n v="0"/>
    <s v="Cameroon"/>
    <s v=" "/>
    <n v="0"/>
    <n v="0"/>
    <n v="0"/>
    <n v="2"/>
    <x v="26"/>
    <s v="Away Team"/>
    <n v="35500"/>
    <n v="1"/>
    <n v="0"/>
    <s v="VAGNER Laszlo (HUN)"/>
    <s v="WICKRAMATUNGA Nimal (SRI)"/>
    <s v="ABDUL HAMID Halim (MAS)"/>
    <s v="CHI"/>
    <s v="CMR"/>
  </r>
  <r>
    <x v="524"/>
    <n v="1014"/>
    <x v="8"/>
    <d v="1998-06-25T00:00:00"/>
    <s v=" 21:00 "/>
    <x v="15"/>
    <x v="124"/>
    <x v="108"/>
    <s v="USA"/>
    <n v="0"/>
    <n v="1"/>
    <n v="-1"/>
    <s v="Yugoslavia"/>
    <s v=" "/>
    <n v="0"/>
    <n v="0"/>
    <n v="0"/>
    <n v="1"/>
    <x v="36"/>
    <s v="Away Team"/>
    <n v="35500"/>
    <n v="0"/>
    <n v="1"/>
    <s v="EL GHANDOUR Gamal (EGY)"/>
    <s v="SALIE Achmat (RSA)"/>
    <s v="WARREN Mark (ENG)"/>
    <s v="USA"/>
    <s v="YUG"/>
  </r>
  <r>
    <x v="525"/>
    <n v="1025"/>
    <x v="8"/>
    <d v="1998-07-03T00:00:00"/>
    <s v=" 21:00 "/>
    <x v="5"/>
    <x v="124"/>
    <x v="108"/>
    <s v="Brazil"/>
    <n v="3"/>
    <n v="2"/>
    <n v="1"/>
    <s v="Denmark"/>
    <s v=" "/>
    <n v="0"/>
    <n v="0"/>
    <n v="0"/>
    <n v="5"/>
    <x v="1"/>
    <s v="Home Team"/>
    <n v="35500"/>
    <n v="2"/>
    <n v="1"/>
    <s v="EL GHANDOUR Gamal (EGY)"/>
    <s v="MANSRI Mohamed (TUN)"/>
    <s v="DANTE Dramane (MLI)"/>
    <s v="BRA"/>
    <s v="DEN"/>
  </r>
  <r>
    <x v="526"/>
    <n v="249722"/>
    <x v="6"/>
    <d v="2010-06-17T00:00:00"/>
    <s v=" 20:30 "/>
    <x v="8"/>
    <x v="108"/>
    <x v="93"/>
    <s v="France"/>
    <n v="0"/>
    <n v="2"/>
    <n v="-2"/>
    <s v="Mexico"/>
    <s v=" "/>
    <n v="0"/>
    <n v="0"/>
    <n v="0"/>
    <n v="2"/>
    <x v="4"/>
    <s v="Away Team"/>
    <n v="35370"/>
    <n v="0"/>
    <n v="0"/>
    <s v="AL GHAMDI Khalil (KSA)"/>
    <s v="KAMRANIFAR Hassan (IRN)"/>
    <s v="AL MARZOUQI Saleh (UAE)"/>
    <s v="FRA"/>
    <s v="MEX"/>
  </r>
  <r>
    <x v="527"/>
    <n v="279"/>
    <x v="14"/>
    <d v="1978-06-18T00:00:00"/>
    <s v=" 13:45 "/>
    <x v="2"/>
    <x v="103"/>
    <x v="89"/>
    <s v="Poland"/>
    <n v="1"/>
    <n v="0"/>
    <n v="1"/>
    <s v="Peru"/>
    <s v=" "/>
    <n v="0"/>
    <n v="0"/>
    <n v="0"/>
    <n v="1"/>
    <x v="19"/>
    <s v="Home Team"/>
    <n v="35288"/>
    <n v="0"/>
    <n v="0"/>
    <s v="PARTRIDGE Pat (ENG)"/>
    <s v="CLIVE Thomas (WAL)"/>
    <s v="CORVER Charles (NED)"/>
    <s v="POL"/>
    <s v="PER"/>
  </r>
  <r>
    <x v="528"/>
    <n v="322"/>
    <x v="11"/>
    <d v="1990-06-16T00:00:00"/>
    <s v=" 21:00 "/>
    <x v="15"/>
    <x v="125"/>
    <x v="109"/>
    <s v="England"/>
    <n v="0"/>
    <n v="0"/>
    <n v="0"/>
    <s v="Netherlands"/>
    <s v=" "/>
    <n v="0"/>
    <n v="0"/>
    <n v="0"/>
    <n v="0"/>
    <x v="15"/>
    <s v="Away Team"/>
    <n v="35267"/>
    <n v="0"/>
    <n v="0"/>
    <s v="PETROVIC Zoran (SRB)"/>
    <s v="HANSAL Mohamed (ALG)"/>
    <s v="CODESAL MENDEZ Edgardo (MEX)"/>
    <s v="ENG"/>
    <s v="NED"/>
  </r>
  <r>
    <x v="529"/>
    <n v="278"/>
    <x v="14"/>
    <d v="1978-06-06T00:00:00"/>
    <s v=" 16:45 "/>
    <x v="10"/>
    <x v="93"/>
    <x v="79"/>
    <s v="Germany FR"/>
    <n v="6"/>
    <n v="0"/>
    <n v="6"/>
    <s v="Mexico"/>
    <s v=" "/>
    <n v="0"/>
    <n v="0"/>
    <n v="0"/>
    <n v="6"/>
    <x v="6"/>
    <s v="Home Team"/>
    <n v="35258"/>
    <n v="4"/>
    <n v="0"/>
    <s v="BOUZO Farouk (SYR)"/>
    <s v="GARRIDO Antonio (POR)"/>
    <s v="RION Francis (BEL)"/>
    <s v="FRG"/>
    <s v="MEX"/>
  </r>
  <r>
    <x v="530"/>
    <n v="322"/>
    <x v="11"/>
    <d v="1990-06-11T00:00:00"/>
    <s v=" 21:00 "/>
    <x v="15"/>
    <x v="125"/>
    <x v="109"/>
    <s v="England"/>
    <n v="1"/>
    <n v="1"/>
    <n v="0"/>
    <s v="Republic of Ireland"/>
    <s v=" "/>
    <n v="0"/>
    <n v="0"/>
    <n v="0"/>
    <n v="2"/>
    <x v="23"/>
    <s v="Away Team"/>
    <n v="35238"/>
    <n v="1"/>
    <n v="0"/>
    <s v="SCHMIDHUBER Aron (GER)"/>
    <s v="FREDRIKSSON Erik (SWE)"/>
    <s v="ROETHLISBERGER Kurt (SUI)"/>
    <s v="ENG"/>
    <s v="IRL"/>
  </r>
  <r>
    <x v="531"/>
    <n v="278"/>
    <x v="14"/>
    <d v="1978-06-11T00:00:00"/>
    <s v=" 13:45 "/>
    <x v="9"/>
    <x v="86"/>
    <x v="73"/>
    <s v="Brazil"/>
    <n v="1"/>
    <n v="0"/>
    <n v="1"/>
    <s v="Austria"/>
    <s v=" "/>
    <n v="0"/>
    <n v="0"/>
    <n v="0"/>
    <n v="1"/>
    <x v="1"/>
    <s v="Home Team"/>
    <n v="35221"/>
    <n v="1"/>
    <n v="0"/>
    <s v="WURTZ Robert (FRA)"/>
    <s v="BOUZO Farouk (SYR)"/>
    <s v="GEBREYESUS DIFUE Tesfaye (ERI)"/>
    <s v="BRA"/>
    <s v="AUT"/>
  </r>
  <r>
    <x v="532"/>
    <n v="278"/>
    <x v="14"/>
    <d v="1978-06-11T00:00:00"/>
    <s v=" 16:45 "/>
    <x v="17"/>
    <x v="103"/>
    <x v="89"/>
    <s v="Scotland"/>
    <n v="3"/>
    <n v="2"/>
    <n v="1"/>
    <s v="Netherlands"/>
    <s v=" "/>
    <n v="0"/>
    <n v="0"/>
    <n v="0"/>
    <n v="5"/>
    <x v="55"/>
    <s v="Home Team"/>
    <n v="35130"/>
    <n v="1"/>
    <n v="1"/>
    <s v="LINEMAYR Erich (AUT)"/>
    <s v="PALOTAI Karoly (HUN)"/>
    <s v="SEOUDI Hedi (TUN)"/>
    <s v="SCO"/>
    <s v="NED"/>
  </r>
  <r>
    <x v="533"/>
    <n v="418"/>
    <x v="18"/>
    <d v="1934-05-31T00:00:00"/>
    <s v=" 16:30 "/>
    <x v="5"/>
    <x v="82"/>
    <x v="70"/>
    <s v="Italy"/>
    <n v="1"/>
    <n v="1"/>
    <n v="0"/>
    <s v="Spain"/>
    <s v=" "/>
    <n v="0"/>
    <n v="0"/>
    <n v="0"/>
    <n v="2"/>
    <x v="14"/>
    <s v="Away Team"/>
    <n v="35000"/>
    <n v="0"/>
    <n v="0"/>
    <s v="BAERT Louis (BEL)"/>
    <s v="ZENISEK Bohumil (TCH)"/>
    <s v="IVANCSICS Mihaly (HUN)"/>
    <s v="ITA"/>
    <s v="ESP"/>
  </r>
  <r>
    <x v="534"/>
    <n v="3492"/>
    <x v="18"/>
    <d v="1934-06-03T00:00:00"/>
    <s v=" 16:30 "/>
    <x v="6"/>
    <x v="126"/>
    <x v="15"/>
    <s v="Italy"/>
    <n v="1"/>
    <n v="0"/>
    <n v="1"/>
    <s v="Austria"/>
    <s v=" "/>
    <n v="0"/>
    <n v="0"/>
    <n v="0"/>
    <n v="1"/>
    <x v="7"/>
    <s v="Home Team"/>
    <n v="35000"/>
    <n v="1"/>
    <n v="0"/>
    <s v="EKLIND Ivan (SWE)"/>
    <s v="BAERT Louis (BEL)"/>
    <s v="ZENISEK Bohumil (TCH)"/>
    <s v="ITA"/>
    <s v="AUT"/>
  </r>
  <r>
    <x v="535"/>
    <n v="212"/>
    <x v="16"/>
    <d v="1954-06-26T00:00:00"/>
    <s v=" 17:00 "/>
    <x v="5"/>
    <x v="74"/>
    <x v="64"/>
    <s v="Austria"/>
    <n v="7"/>
    <n v="5"/>
    <n v="2"/>
    <s v="Switzerland"/>
    <s v=" "/>
    <n v="0"/>
    <n v="0"/>
    <n v="0"/>
    <n v="12"/>
    <x v="57"/>
    <s v="Home Team"/>
    <n v="35000"/>
    <n v="5"/>
    <n v="4"/>
    <s v="FAULTLESS Charlie (SCO)"/>
    <s v="ASENSI Manuel (ESP)"/>
    <s v="SCHMETZER Emil (FRG)"/>
    <s v="AUT"/>
    <s v="SUI"/>
  </r>
  <r>
    <x v="536"/>
    <n v="249717"/>
    <x v="6"/>
    <d v="2010-06-26T00:00:00"/>
    <s v=" 20:30 "/>
    <x v="4"/>
    <x v="109"/>
    <x v="94"/>
    <s v="USA"/>
    <n v="1"/>
    <n v="2"/>
    <n v="-1"/>
    <s v="Ghana"/>
    <s v="Ghana win after extra time "/>
    <n v="0"/>
    <n v="0"/>
    <n v="0"/>
    <n v="3"/>
    <x v="40"/>
    <s v="Away Team"/>
    <n v="34976"/>
    <n v="0"/>
    <n v="0"/>
    <s v="KASSAI Viktor (HUN)"/>
    <s v="EROS Gabor (HUN)"/>
    <s v="VAMOS Tibor (HUN)"/>
    <s v="USA"/>
    <s v="GHA"/>
  </r>
  <r>
    <x v="537"/>
    <n v="322"/>
    <x v="11"/>
    <d v="1990-06-21T00:00:00"/>
    <s v=" 21:00 "/>
    <x v="15"/>
    <x v="125"/>
    <x v="109"/>
    <s v="England"/>
    <n v="1"/>
    <n v="0"/>
    <n v="1"/>
    <s v="Egypt"/>
    <s v=" "/>
    <n v="0"/>
    <n v="0"/>
    <n v="0"/>
    <n v="1"/>
    <x v="8"/>
    <s v="Home Team"/>
    <n v="34959"/>
    <n v="0"/>
    <n v="0"/>
    <s v="ROETHLISBERGER Kurt (SUI)"/>
    <s v="ULLOA MORERA Berny (CRC)"/>
    <s v="CODESAL MENDEZ Edgardo (MEX)"/>
    <s v="ENG"/>
    <s v="EGY"/>
  </r>
  <r>
    <x v="538"/>
    <n v="249722"/>
    <x v="6"/>
    <d v="2010-06-21T00:00:00"/>
    <s v=" 16:00 "/>
    <x v="16"/>
    <x v="99"/>
    <x v="85"/>
    <s v="Chile"/>
    <n v="1"/>
    <n v="0"/>
    <n v="1"/>
    <s v="Switzerland"/>
    <s v=" "/>
    <n v="0"/>
    <n v="0"/>
    <n v="0"/>
    <n v="1"/>
    <x v="25"/>
    <s v="Home Team"/>
    <n v="34872"/>
    <n v="0"/>
    <n v="0"/>
    <s v="AL GHAMDI Khalil (KSA)"/>
    <s v="KAMRANIFAR Hassan (IRN)"/>
    <s v="AL MARZOUQI Saleh (UAE)"/>
    <s v="CHI"/>
    <s v="SUI"/>
  </r>
  <r>
    <x v="539"/>
    <n v="322"/>
    <x v="11"/>
    <d v="1990-06-19T00:00:00"/>
    <s v=" 21:00 "/>
    <x v="8"/>
    <x v="106"/>
    <x v="70"/>
    <s v="Austria"/>
    <n v="2"/>
    <n v="1"/>
    <n v="1"/>
    <s v="USA"/>
    <s v=" "/>
    <n v="0"/>
    <n v="0"/>
    <n v="0"/>
    <n v="3"/>
    <x v="57"/>
    <s v="Home Team"/>
    <n v="34857"/>
    <n v="0"/>
    <n v="0"/>
    <s v="AL SHARIF Jamal (SYR)"/>
    <s v="LORENC Richard (AUS)"/>
    <s v="PETROVIC Zoran (SRB)"/>
    <s v="AUT"/>
    <s v="USA"/>
  </r>
  <r>
    <x v="540"/>
    <n v="249722"/>
    <x v="6"/>
    <d v="2010-06-24T00:00:00"/>
    <s v=" 16:00 "/>
    <x v="15"/>
    <x v="108"/>
    <x v="93"/>
    <s v="Paraguay"/>
    <n v="0"/>
    <n v="0"/>
    <n v="0"/>
    <s v="New Zealand"/>
    <s v=" "/>
    <n v="0"/>
    <n v="0"/>
    <n v="0"/>
    <n v="0"/>
    <x v="61"/>
    <s v="Away Team"/>
    <n v="34850"/>
    <n v="0"/>
    <n v="0"/>
    <s v="NISHIMURA Yuichi (JPN)"/>
    <s v="SAGARA Toru (JPN)"/>
    <s v="JEONG Hae Sang (KOR)"/>
    <s v="PAR"/>
    <s v="NZL"/>
  </r>
  <r>
    <x v="541"/>
    <n v="249722"/>
    <x v="6"/>
    <d v="2010-06-19T00:00:00"/>
    <s v=" 16:00 "/>
    <x v="13"/>
    <x v="109"/>
    <x v="94"/>
    <s v="Ghana"/>
    <n v="1"/>
    <n v="1"/>
    <n v="0"/>
    <s v="Australia"/>
    <s v=" "/>
    <n v="0"/>
    <n v="0"/>
    <n v="0"/>
    <n v="2"/>
    <x v="48"/>
    <s v="Away Team"/>
    <n v="34812"/>
    <n v="1"/>
    <n v="1"/>
    <s v="ROSETTI Roberto (ITA)"/>
    <s v="CALCAGNO Paolo (ITA)"/>
    <s v="AYROLDI Stefano (ITA)"/>
    <s v="GHA"/>
    <s v="AUS"/>
  </r>
  <r>
    <x v="542"/>
    <n v="278"/>
    <x v="14"/>
    <d v="1978-06-07T00:00:00"/>
    <s v=" 13:45 "/>
    <x v="9"/>
    <x v="86"/>
    <x v="73"/>
    <s v="Brazil"/>
    <n v="0"/>
    <n v="0"/>
    <n v="0"/>
    <s v="Spain"/>
    <s v=" "/>
    <n v="0"/>
    <n v="0"/>
    <n v="0"/>
    <n v="0"/>
    <x v="14"/>
    <s v="Away Team"/>
    <n v="34771"/>
    <n v="0"/>
    <n v="0"/>
    <s v="GONELLA Sergio (ITA)"/>
    <s v="KLEIN Abraham (ISR)"/>
    <s v="ITHURRALDE Arturo Andres (ARG)"/>
    <s v="BRA"/>
    <s v="ESP"/>
  </r>
  <r>
    <x v="543"/>
    <n v="249722"/>
    <x v="6"/>
    <d v="2010-06-25T00:00:00"/>
    <s v=" 16:00 "/>
    <x v="11"/>
    <x v="112"/>
    <x v="97"/>
    <s v="Korea DPR"/>
    <n v="0"/>
    <n v="3"/>
    <n v="-3"/>
    <s v="Cï¿½te d'Ivoire"/>
    <s v=" "/>
    <n v="0"/>
    <n v="0"/>
    <n v="0"/>
    <n v="3"/>
    <x v="32"/>
    <s v="Away Team"/>
    <n v="34763"/>
    <n v="0"/>
    <n v="2"/>
    <s v="Alberto UNDIANO MALLENCO (ESP)"/>
    <s v="MARTINEZ Fermin (ESP)"/>
    <s v="YUSTE Juan (ESP)"/>
    <s v="PRK"/>
    <s v="CIV"/>
  </r>
  <r>
    <x v="544"/>
    <n v="323"/>
    <x v="11"/>
    <d v="1990-06-26T00:00:00"/>
    <s v=" 21:00 "/>
    <x v="4"/>
    <x v="127"/>
    <x v="110"/>
    <s v="England"/>
    <n v="1"/>
    <n v="0"/>
    <n v="1"/>
    <s v="Belgium"/>
    <s v="England win after extra time "/>
    <n v="0"/>
    <n v="0"/>
    <n v="0"/>
    <n v="1"/>
    <x v="8"/>
    <s v="Home Team"/>
    <n v="34520"/>
    <n v="0"/>
    <n v="0"/>
    <s v="MIKKELSEN Peter (DEN)"/>
    <s v="KOHL Helmut (AUT)"/>
    <s v="TAKADA Shizuo (JPN)"/>
    <s v="ENG"/>
    <s v="BEL"/>
  </r>
  <r>
    <x v="545"/>
    <n v="220"/>
    <x v="19"/>
    <d v="1958-06-08T00:00:00"/>
    <s v=" 14:00 "/>
    <x v="9"/>
    <x v="62"/>
    <x v="55"/>
    <s v="Sweden"/>
    <n v="3"/>
    <n v="0"/>
    <n v="3"/>
    <s v="Mexico"/>
    <s v=" "/>
    <n v="0"/>
    <n v="0"/>
    <n v="0"/>
    <n v="3"/>
    <x v="12"/>
    <s v="Home Team"/>
    <n v="34107"/>
    <n v="1"/>
    <n v="0"/>
    <s v="LATYCHEV Nikolaj (URS)"/>
    <s v="MOWAT Jack (SCO)"/>
    <s v="ERIKSSON Arne (FIN)"/>
    <s v="SWE"/>
    <s v="MEX"/>
  </r>
  <r>
    <x v="546"/>
    <n v="43950100"/>
    <x v="15"/>
    <d v="2002-06-02T00:00:00"/>
    <s v=" 14:30 "/>
    <x v="15"/>
    <x v="119"/>
    <x v="103"/>
    <s v="Argentina"/>
    <n v="1"/>
    <n v="0"/>
    <n v="1"/>
    <s v="Nigeria"/>
    <s v=" "/>
    <n v="0"/>
    <n v="0"/>
    <n v="0"/>
    <n v="1"/>
    <x v="3"/>
    <s v="Home Team"/>
    <n v="34050"/>
    <n v="0"/>
    <n v="0"/>
    <s v="VEISSIERE Gilles (FRA)"/>
    <s v="ARNAULT Frederic (FRA)"/>
    <s v="MUELLER Heiner (GER)"/>
    <s v="ARG"/>
    <s v="NGA"/>
  </r>
  <r>
    <x v="547"/>
    <n v="211"/>
    <x v="16"/>
    <d v="1954-06-19T00:00:00"/>
    <s v=" 16:50 "/>
    <x v="9"/>
    <x v="48"/>
    <x v="47"/>
    <s v="Uruguay"/>
    <n v="7"/>
    <n v="0"/>
    <n v="7"/>
    <s v="Scotland"/>
    <s v=" "/>
    <n v="0"/>
    <n v="0"/>
    <n v="0"/>
    <n v="7"/>
    <x v="0"/>
    <s v="Home Team"/>
    <n v="34000"/>
    <n v="2"/>
    <n v="0"/>
    <s v="ORLANDINI Vincenzo (ITA)"/>
    <s v="WYSSLING Paul (SUI)"/>
    <s v="GUIDI Denilo (SUI)"/>
    <s v="URU"/>
    <s v="SCO"/>
  </r>
  <r>
    <x v="548"/>
    <n v="43950100"/>
    <x v="15"/>
    <d v="2002-06-03T00:00:00"/>
    <s v=" 18:00 "/>
    <x v="14"/>
    <x v="114"/>
    <x v="99"/>
    <s v="Brazil"/>
    <n v="2"/>
    <n v="1"/>
    <n v="1"/>
    <s v="Turkey"/>
    <s v=" "/>
    <n v="0"/>
    <n v="0"/>
    <n v="0"/>
    <n v="3"/>
    <x v="1"/>
    <s v="Home Team"/>
    <n v="33842"/>
    <n v="0"/>
    <n v="1"/>
    <s v="KIM Young Joo (KOR)"/>
    <s v="KRISHNAN Visva (SIN)"/>
    <s v="FERNANDEZ Vladimir (SLV)"/>
    <s v="BRA"/>
    <s v="TUR"/>
  </r>
  <r>
    <x v="549"/>
    <n v="322"/>
    <x v="11"/>
    <d v="1990-06-17T00:00:00"/>
    <s v=" 21:00 "/>
    <x v="12"/>
    <x v="121"/>
    <x v="105"/>
    <s v="Belgium"/>
    <n v="3"/>
    <n v="1"/>
    <n v="2"/>
    <s v="Uruguay"/>
    <s v=" "/>
    <n v="0"/>
    <n v="0"/>
    <n v="0"/>
    <n v="4"/>
    <x v="9"/>
    <s v="Home Team"/>
    <n v="33759"/>
    <n v="2"/>
    <n v="0"/>
    <s v="KIRSCHEN Siegfried (GER)"/>
    <s v="MIKKELSEN Peter (DEN)"/>
    <s v="SPIRIN Alexey (RUS)"/>
    <s v="BEL"/>
    <s v="URU"/>
  </r>
  <r>
    <x v="550"/>
    <n v="43950100"/>
    <x v="15"/>
    <d v="2002-06-11T00:00:00"/>
    <s v=" 15:30 "/>
    <x v="8"/>
    <x v="107"/>
    <x v="92"/>
    <s v="Senegal"/>
    <n v="3"/>
    <n v="3"/>
    <n v="0"/>
    <s v="Uruguay"/>
    <s v=" "/>
    <n v="0"/>
    <n v="0"/>
    <n v="0"/>
    <n v="6"/>
    <x v="0"/>
    <s v="Away Team"/>
    <n v="33681"/>
    <n v="3"/>
    <n v="0"/>
    <s v="WEGEREEF Jan (NED)"/>
    <s v="POOL Jaap (NED)"/>
    <s v="SZEKELY Ferenc (HUN)"/>
    <s v="SEN"/>
    <s v="URU"/>
  </r>
  <r>
    <x v="551"/>
    <n v="43950100"/>
    <x v="15"/>
    <d v="2002-06-01T00:00:00"/>
    <s v=" 15:30 "/>
    <x v="12"/>
    <x v="94"/>
    <x v="80"/>
    <s v="Republic of Ireland"/>
    <n v="1"/>
    <n v="1"/>
    <n v="0"/>
    <s v="Cameroon"/>
    <s v=" "/>
    <n v="0"/>
    <n v="0"/>
    <n v="0"/>
    <n v="2"/>
    <x v="26"/>
    <s v="Away Team"/>
    <n v="33679"/>
    <n v="0"/>
    <n v="1"/>
    <s v="KAMIKAWA Toru (JPN)"/>
    <s v="AWANG HAMAT Mat Lazim (MAS)"/>
    <s v="VAN NYLEN Roland (BEL)"/>
    <s v="IRL"/>
    <s v="CMR"/>
  </r>
  <r>
    <x v="552"/>
    <n v="1014"/>
    <x v="8"/>
    <d v="1998-06-11T00:00:00"/>
    <s v=" 21:00 "/>
    <x v="2"/>
    <x v="128"/>
    <x v="111"/>
    <s v="Cameroon"/>
    <n v="1"/>
    <n v="1"/>
    <n v="0"/>
    <s v="Austria"/>
    <s v=" "/>
    <n v="0"/>
    <n v="0"/>
    <n v="0"/>
    <n v="2"/>
    <x v="57"/>
    <s v="Away Team"/>
    <n v="33500"/>
    <n v="0"/>
    <n v="0"/>
    <s v="GONZALEZ CHAVEZ Epifanio (PAR)"/>
    <s v="GALVAN Celestino (PAR)"/>
    <s v="SALINAS Reynaldo (HON)"/>
    <s v="CMR"/>
    <s v="AUT"/>
  </r>
  <r>
    <x v="553"/>
    <n v="1014"/>
    <x v="8"/>
    <d v="1998-06-14T00:00:00"/>
    <s v=" 14:30 "/>
    <x v="16"/>
    <x v="128"/>
    <x v="111"/>
    <s v="Argentina"/>
    <n v="1"/>
    <n v="0"/>
    <n v="1"/>
    <s v="Japan"/>
    <s v=" "/>
    <n v="0"/>
    <n v="0"/>
    <n v="0"/>
    <n v="1"/>
    <x v="3"/>
    <s v="Home Team"/>
    <n v="33500"/>
    <n v="1"/>
    <n v="0"/>
    <s v="VAN DER ENDE Mario (NED)"/>
    <s v="VAN DEN BROECK Marc (BEL)"/>
    <s v="FOLEY Eddie (IRL)"/>
    <s v="ARG"/>
    <s v="JPN"/>
  </r>
  <r>
    <x v="554"/>
    <n v="1014"/>
    <x v="8"/>
    <d v="1998-06-18T00:00:00"/>
    <s v=" 17:30 "/>
    <x v="14"/>
    <x v="128"/>
    <x v="111"/>
    <s v="South Africa"/>
    <n v="1"/>
    <n v="1"/>
    <n v="0"/>
    <s v="Denmark"/>
    <s v=" "/>
    <n v="0"/>
    <n v="0"/>
    <n v="0"/>
    <n v="2"/>
    <x v="21"/>
    <s v="Away Team"/>
    <n v="33500"/>
    <n v="0"/>
    <n v="1"/>
    <s v="TORO RENDON John (COL)"/>
    <s v="ARANGO Jorge Luis (COL)"/>
    <s v="GALVAN Celestino (PAR)"/>
    <s v="RSA"/>
    <s v="DEN"/>
  </r>
  <r>
    <x v="555"/>
    <n v="1014"/>
    <x v="8"/>
    <d v="1998-06-22T00:00:00"/>
    <s v=" 21:00 "/>
    <x v="11"/>
    <x v="128"/>
    <x v="111"/>
    <s v="Romania"/>
    <n v="2"/>
    <n v="1"/>
    <n v="1"/>
    <s v="England"/>
    <s v=" "/>
    <n v="0"/>
    <n v="0"/>
    <n v="0"/>
    <n v="3"/>
    <x v="11"/>
    <s v="Home Team"/>
    <n v="33500"/>
    <n v="0"/>
    <n v="0"/>
    <s v="BATTA Marc (FRA)"/>
    <s v="POUDEVIGNE Jacques (FRA)"/>
    <s v="SOLDATOS Aristidis Chris (RSA)"/>
    <s v="ROU"/>
    <s v="ENG"/>
  </r>
  <r>
    <x v="556"/>
    <n v="1014"/>
    <x v="8"/>
    <d v="1998-06-24T00:00:00"/>
    <s v=" 21:00 "/>
    <x v="13"/>
    <x v="128"/>
    <x v="111"/>
    <s v="Nigeria"/>
    <n v="1"/>
    <n v="3"/>
    <n v="-2"/>
    <s v="Paraguay"/>
    <s v=" "/>
    <n v="0"/>
    <n v="0"/>
    <n v="0"/>
    <n v="4"/>
    <x v="2"/>
    <s v="Away Team"/>
    <n v="33500"/>
    <n v="1"/>
    <n v="1"/>
    <s v="ANPRASERT Pirom (THA)"/>
    <s v="AL MUSAWI Mohamed (OMA)"/>
    <s v="NILSSON Mikael (SWE)"/>
    <s v="NGA"/>
    <s v="PAR"/>
  </r>
  <r>
    <x v="557"/>
    <n v="1024"/>
    <x v="8"/>
    <d v="1998-06-29T00:00:00"/>
    <s v=" 21:00 "/>
    <x v="4"/>
    <x v="128"/>
    <x v="111"/>
    <s v="Netherlands"/>
    <n v="2"/>
    <n v="1"/>
    <n v="1"/>
    <s v="Yugoslavia"/>
    <s v=" "/>
    <n v="0"/>
    <n v="0"/>
    <n v="0"/>
    <n v="3"/>
    <x v="15"/>
    <s v="Home Team"/>
    <n v="33500"/>
    <n v="1"/>
    <n v="0"/>
    <s v="GARCIA ARANDA Jose Maria (ESP)"/>
    <s v="RAUSIS Laurent (SUI)"/>
    <s v="GRIGORESCU Nicolae (ROU)"/>
    <s v="NED"/>
    <s v="YUG"/>
  </r>
  <r>
    <x v="558"/>
    <n v="278"/>
    <x v="14"/>
    <d v="1978-06-03T00:00:00"/>
    <s v=" 16:45 "/>
    <x v="17"/>
    <x v="103"/>
    <x v="89"/>
    <s v="Netherlands"/>
    <n v="3"/>
    <n v="0"/>
    <n v="3"/>
    <s v="IR Iran"/>
    <s v=" "/>
    <n v="0"/>
    <n v="0"/>
    <n v="0"/>
    <n v="3"/>
    <x v="15"/>
    <s v="Home Team"/>
    <n v="33431"/>
    <n v="1"/>
    <n v="0"/>
    <s v="GONZALEZ ARCHUNDIA Alfonso (MEX)"/>
    <s v="WURTZ Robert (FRA)"/>
    <s v="COMESANA Miguel (ARG)"/>
    <s v="NED"/>
    <s v="IRN"/>
  </r>
  <r>
    <x v="559"/>
    <n v="249722"/>
    <x v="6"/>
    <d v="2010-06-22T00:00:00"/>
    <s v=" 16:00 "/>
    <x v="8"/>
    <x v="109"/>
    <x v="94"/>
    <s v="Mexico"/>
    <n v="0"/>
    <n v="1"/>
    <n v="-1"/>
    <s v="Uruguay"/>
    <s v=" "/>
    <n v="0"/>
    <n v="0"/>
    <n v="0"/>
    <n v="1"/>
    <x v="0"/>
    <s v="Away Team"/>
    <n v="33425"/>
    <n v="0"/>
    <n v="1"/>
    <s v="KASSAI Viktor (HUN)"/>
    <s v="EROS Gabor (HUN)"/>
    <s v="VAMOS Tibor (HUN)"/>
    <s v="MEX"/>
    <s v="URU"/>
  </r>
  <r>
    <x v="560"/>
    <n v="322"/>
    <x v="11"/>
    <d v="1990-06-12T00:00:00"/>
    <s v=" 21:00 "/>
    <x v="15"/>
    <x v="129"/>
    <x v="112"/>
    <s v="Netherlands"/>
    <n v="1"/>
    <n v="1"/>
    <n v="0"/>
    <s v="Egypt"/>
    <s v=" "/>
    <n v="0"/>
    <n v="0"/>
    <n v="0"/>
    <n v="2"/>
    <x v="63"/>
    <s v="Away Team"/>
    <n v="33288"/>
    <n v="0"/>
    <n v="0"/>
    <s v="SORIANO ALADREN Emilio (ESP)"/>
    <s v="CODESAL MENDEZ Edgardo (MEX)"/>
    <s v="CARDELLINO DE SAN VICENTE Juan (URU)"/>
    <s v="NED"/>
    <s v="EGY"/>
  </r>
  <r>
    <x v="561"/>
    <n v="322"/>
    <x v="11"/>
    <d v="1990-06-17T00:00:00"/>
    <s v=" 17:00 "/>
    <x v="15"/>
    <x v="129"/>
    <x v="112"/>
    <s v="Republic of Ireland"/>
    <n v="0"/>
    <n v="0"/>
    <n v="0"/>
    <s v="Egypt"/>
    <s v=" "/>
    <n v="0"/>
    <n v="0"/>
    <n v="0"/>
    <n v="0"/>
    <x v="63"/>
    <s v="Away Team"/>
    <n v="33288"/>
    <n v="0"/>
    <n v="0"/>
    <s v="VAN LANGENHOVE Marcel (BEL)"/>
    <s v="QUINIOU Joel (FRA)"/>
    <s v="LO BELLO Rosario (ITA)"/>
    <s v="IRL"/>
    <s v="EGY"/>
  </r>
  <r>
    <x v="562"/>
    <n v="322"/>
    <x v="11"/>
    <d v="1990-06-21T00:00:00"/>
    <s v=" 21:00 "/>
    <x v="15"/>
    <x v="129"/>
    <x v="112"/>
    <s v="Republic of Ireland"/>
    <n v="1"/>
    <n v="1"/>
    <n v="0"/>
    <s v="Netherlands"/>
    <s v=" "/>
    <n v="0"/>
    <n v="0"/>
    <n v="0"/>
    <n v="2"/>
    <x v="15"/>
    <s v="Away Team"/>
    <n v="33288"/>
    <n v="0"/>
    <n v="1"/>
    <s v="VAUTROT Michel (FRA)"/>
    <s v="LORENC Richard (AUS)"/>
    <s v="HANSAL Mohamed (ALG)"/>
    <s v="IRL"/>
    <s v="NED"/>
  </r>
  <r>
    <x v="563"/>
    <n v="322"/>
    <x v="11"/>
    <d v="1990-06-10T00:00:00"/>
    <s v=" 17:00 "/>
    <x v="8"/>
    <x v="106"/>
    <x v="70"/>
    <s v="USA"/>
    <n v="1"/>
    <n v="5"/>
    <n v="-4"/>
    <s v="Czechoslovakia"/>
    <s v=" "/>
    <n v="0"/>
    <n v="0"/>
    <n v="0"/>
    <n v="6"/>
    <x v="52"/>
    <s v="Away Team"/>
    <n v="33266"/>
    <n v="0"/>
    <n v="2"/>
    <s v="ROETHLISBERGER Kurt (SUI)"/>
    <s v="VAN LANGENHOVE Marcel (BEL)"/>
    <s v="SCHMIDHUBER Aron (GER)"/>
    <s v="USA"/>
    <s v="TCH"/>
  </r>
  <r>
    <x v="564"/>
    <n v="204"/>
    <x v="18"/>
    <d v="1934-05-27T00:00:00"/>
    <s v=" 16:30 "/>
    <x v="21"/>
    <x v="126"/>
    <x v="15"/>
    <s v="Switzerland"/>
    <n v="3"/>
    <n v="2"/>
    <n v="1"/>
    <s v="Netherlands"/>
    <s v=" "/>
    <n v="0"/>
    <n v="0"/>
    <n v="0"/>
    <n v="5"/>
    <x v="27"/>
    <s v="Home Team"/>
    <n v="33000"/>
    <n v="2"/>
    <n v="1"/>
    <s v="EKLIND Ivan (SWE)"/>
    <s v="BERANEK Alois (AUT)"/>
    <s v="BONIVENTO Ferruccio (ITA)"/>
    <s v="SUI"/>
    <s v="NED"/>
  </r>
  <r>
    <x v="565"/>
    <n v="3489"/>
    <x v="17"/>
    <d v="1938-06-16T00:00:00"/>
    <s v=" 18:00 "/>
    <x v="6"/>
    <x v="51"/>
    <x v="48"/>
    <s v="Italy"/>
    <n v="2"/>
    <n v="1"/>
    <n v="1"/>
    <s v="Brazil"/>
    <s v=" "/>
    <n v="0"/>
    <n v="0"/>
    <n v="0"/>
    <n v="3"/>
    <x v="7"/>
    <s v="Home Team"/>
    <n v="33000"/>
    <n v="0"/>
    <n v="0"/>
    <s v="WUETHRICH Hans (SUI)"/>
    <s v="BERANEK Alois (AUT)"/>
    <s v="MARENCO Paul (FRA)"/>
    <s v="ITA"/>
    <s v="BRA"/>
  </r>
  <r>
    <x v="566"/>
    <n v="293"/>
    <x v="4"/>
    <d v="1982-06-14T00:00:00"/>
    <s v=" 17:15 "/>
    <x v="1"/>
    <x v="130"/>
    <x v="113"/>
    <s v="Italy"/>
    <n v="0"/>
    <n v="0"/>
    <n v="0"/>
    <s v="Poland"/>
    <s v=" "/>
    <n v="0"/>
    <n v="0"/>
    <n v="0"/>
    <n v="0"/>
    <x v="19"/>
    <s v="Away Team"/>
    <n v="33000"/>
    <n v="0"/>
    <n v="0"/>
    <s v="VAUTROT Michel (FRA)"/>
    <s v="PROKOP Adolf (GDR)"/>
    <s v="RAINEA Nicolae (ROU)"/>
    <s v="ITA"/>
    <s v="POL"/>
  </r>
  <r>
    <x v="567"/>
    <n v="322"/>
    <x v="11"/>
    <d v="1990-06-12T00:00:00"/>
    <s v=" 17:00 "/>
    <x v="12"/>
    <x v="121"/>
    <x v="105"/>
    <s v="Belgium"/>
    <n v="2"/>
    <n v="0"/>
    <n v="2"/>
    <s v="Korea Republic"/>
    <s v=" "/>
    <n v="0"/>
    <n v="0"/>
    <n v="0"/>
    <n v="2"/>
    <x v="9"/>
    <s v="Home Team"/>
    <n v="32790"/>
    <n v="0"/>
    <n v="0"/>
    <s v="MAURO Vincent (USA)"/>
    <s v="SNODDY Alan (NIR)"/>
    <s v="COURTNEY George (ENG)"/>
    <s v="BEL"/>
    <s v="KOR"/>
  </r>
  <r>
    <x v="568"/>
    <n v="322"/>
    <x v="11"/>
    <d v="1990-06-17T00:00:00"/>
    <s v=" 21:00 "/>
    <x v="12"/>
    <x v="123"/>
    <x v="107"/>
    <s v="Korea Republic"/>
    <n v="1"/>
    <n v="3"/>
    <n v="-2"/>
    <s v="Spain"/>
    <s v=" "/>
    <n v="0"/>
    <n v="0"/>
    <n v="0"/>
    <n v="4"/>
    <x v="14"/>
    <s v="Away Team"/>
    <n v="32733"/>
    <n v="1"/>
    <n v="1"/>
    <s v="JACOME GUERRERO Elias V. (ECU)"/>
    <s v="MAGNI Pierluigi (ITA)"/>
    <s v="LOUSTAU Juan (ARG)"/>
    <s v="KOR"/>
    <s v="ESP"/>
  </r>
  <r>
    <x v="569"/>
    <n v="262"/>
    <x v="7"/>
    <d v="1974-06-15T00:00:00"/>
    <s v=" 18:00 "/>
    <x v="17"/>
    <x v="18"/>
    <x v="19"/>
    <s v="Poland"/>
    <n v="3"/>
    <n v="2"/>
    <n v="1"/>
    <s v="Argentina"/>
    <s v=" "/>
    <n v="0"/>
    <n v="0"/>
    <n v="0"/>
    <n v="5"/>
    <x v="19"/>
    <s v="Home Team"/>
    <n v="32700"/>
    <n v="2"/>
    <n v="0"/>
    <s v="THOMAS Clive (WAL)"/>
    <s v="ALDINGER Heinz (GER)"/>
    <s v="DAVIDSON Bob (SCO)"/>
    <s v="POL"/>
    <s v="ARG"/>
  </r>
  <r>
    <x v="570"/>
    <n v="249722"/>
    <x v="6"/>
    <d v="2010-06-16T00:00:00"/>
    <s v=" 13:30 "/>
    <x v="16"/>
    <x v="112"/>
    <x v="97"/>
    <s v="Honduras"/>
    <n v="0"/>
    <n v="1"/>
    <n v="-1"/>
    <s v="Chile"/>
    <s v=" "/>
    <n v="0"/>
    <n v="0"/>
    <n v="0"/>
    <n v="1"/>
    <x v="25"/>
    <s v="Away Team"/>
    <n v="32664"/>
    <n v="0"/>
    <n v="1"/>
    <s v="MAILLET Eddy (SEY)"/>
    <s v="MENKOUANDE Evarist (CMR)"/>
    <s v="HASSANI Bechir (TUN)"/>
    <s v="HON"/>
    <s v="CHI"/>
  </r>
  <r>
    <x v="571"/>
    <n v="278"/>
    <x v="14"/>
    <d v="1978-06-03T00:00:00"/>
    <s v=" 13:45 "/>
    <x v="9"/>
    <x v="86"/>
    <x v="73"/>
    <s v="Sweden"/>
    <n v="1"/>
    <n v="1"/>
    <n v="0"/>
    <s v="Brazil"/>
    <s v=" "/>
    <n v="0"/>
    <n v="0"/>
    <n v="0"/>
    <n v="2"/>
    <x v="1"/>
    <s v="Away Team"/>
    <n v="32569"/>
    <n v="1"/>
    <n v="1"/>
    <s v="THOMAS Clive (WAL)"/>
    <s v="JARGUZ Alojzy (POL)"/>
    <s v="NAMDAR Jafar (IRN)"/>
    <s v="SWE"/>
    <s v="BRA"/>
  </r>
  <r>
    <x v="572"/>
    <n v="293"/>
    <x v="4"/>
    <d v="1982-06-23T00:00:00"/>
    <s v=" 21:00 "/>
    <x v="9"/>
    <x v="131"/>
    <x v="114"/>
    <s v="Argentina"/>
    <n v="2"/>
    <n v="0"/>
    <n v="2"/>
    <s v="El Salvador"/>
    <s v=" "/>
    <n v="0"/>
    <n v="0"/>
    <n v="0"/>
    <n v="2"/>
    <x v="3"/>
    <s v="Home Team"/>
    <n v="32500"/>
    <n v="1"/>
    <n v="0"/>
    <s v="BARRANCOS Luis (BOL)"/>
    <s v="LAMO CASTILLO Augusto (ESP)"/>
    <s v="LACARNE Belaid (ALG)"/>
    <s v="ARG"/>
    <s v="SLV"/>
  </r>
  <r>
    <x v="573"/>
    <n v="3483"/>
    <x v="19"/>
    <d v="1958-06-28T00:00:00"/>
    <s v=" 17:00 "/>
    <x v="7"/>
    <x v="59"/>
    <x v="53"/>
    <s v="France"/>
    <n v="6"/>
    <n v="3"/>
    <n v="3"/>
    <s v="Germany FR"/>
    <s v=" "/>
    <n v="0"/>
    <n v="0"/>
    <n v="0"/>
    <n v="9"/>
    <x v="18"/>
    <s v="Home Team"/>
    <n v="32483"/>
    <n v="3"/>
    <n v="1"/>
    <s v="BROZZI Juan (ARG)"/>
    <s v="ELLIS Arthur (ENG)"/>
    <s v="LUNDELL Bengt (SWE)"/>
    <s v="FRA"/>
    <s v="FRG"/>
  </r>
  <r>
    <x v="574"/>
    <n v="309"/>
    <x v="1"/>
    <d v="1986-06-15T00:00:00"/>
    <s v=" 16:00 "/>
    <x v="4"/>
    <x v="27"/>
    <x v="26"/>
    <s v="Soviet Union"/>
    <n v="3"/>
    <n v="4"/>
    <n v="-1"/>
    <s v="Belgium"/>
    <s v="Belgium win after extra time "/>
    <n v="0"/>
    <n v="0"/>
    <n v="0"/>
    <n v="7"/>
    <x v="9"/>
    <s v="Away Team"/>
    <n v="32277"/>
    <n v="0"/>
    <n v="0"/>
    <s v="FREDRIKSSON Erik (SWE)"/>
    <s v="SANCHEZ ARMINIO Victoriano (ESP)"/>
    <s v="SOCHA David (USA)"/>
    <s v="URS"/>
    <s v="BEL"/>
  </r>
  <r>
    <x v="575"/>
    <n v="322"/>
    <x v="11"/>
    <d v="1990-06-14T00:00:00"/>
    <s v=" 17:00 "/>
    <x v="13"/>
    <x v="127"/>
    <x v="110"/>
    <s v="Yugoslavia"/>
    <n v="1"/>
    <n v="0"/>
    <n v="1"/>
    <s v="Colombia"/>
    <s v=" "/>
    <n v="0"/>
    <n v="0"/>
    <n v="0"/>
    <n v="1"/>
    <x v="36"/>
    <s v="Home Team"/>
    <n v="32257"/>
    <n v="0"/>
    <n v="0"/>
    <s v="AGNOLIN Luigi (ITA)"/>
    <s v="JOUINI Neji (TUN)"/>
    <s v="DIRAMBA Jean Fidele (GAB)"/>
    <s v="YUG"/>
    <s v="COL"/>
  </r>
  <r>
    <x v="576"/>
    <n v="43950100"/>
    <x v="15"/>
    <d v="2002-06-03T00:00:00"/>
    <s v=" 15:30 "/>
    <x v="11"/>
    <x v="94"/>
    <x v="80"/>
    <s v="Croatia"/>
    <n v="0"/>
    <n v="1"/>
    <n v="-1"/>
    <s v="Mexico"/>
    <s v=" "/>
    <n v="0"/>
    <n v="0"/>
    <n v="0"/>
    <n v="1"/>
    <x v="4"/>
    <s v="Away Team"/>
    <n v="32239"/>
    <n v="0"/>
    <n v="0"/>
    <s v="JUN Lu (CHN)"/>
    <s v="KOMALEESWARAN Sankar (IND)"/>
    <s v="ADJENGUI Taoufik (TUN)"/>
    <s v="CRO"/>
    <s v="MEX"/>
  </r>
  <r>
    <x v="577"/>
    <n v="43950100"/>
    <x v="15"/>
    <d v="2002-06-01T00:00:00"/>
    <s v=" 20:30 "/>
    <x v="12"/>
    <x v="122"/>
    <x v="106"/>
    <s v="Germany"/>
    <n v="8"/>
    <n v="0"/>
    <n v="8"/>
    <s v="Saudi Arabia"/>
    <s v=" "/>
    <n v="0"/>
    <n v="0"/>
    <n v="0"/>
    <n v="8"/>
    <x v="17"/>
    <s v="Home Team"/>
    <n v="32218"/>
    <n v="4"/>
    <n v="0"/>
    <s v="AQUINO Ubaldo (PAR)"/>
    <s v="GIACOMUZZI Miguel (PAR)"/>
    <s v="RAGOONATH Michael (TRI)"/>
    <s v="GER"/>
    <s v="KSA"/>
  </r>
  <r>
    <x v="578"/>
    <n v="238"/>
    <x v="3"/>
    <d v="1966-07-19T00:00:00"/>
    <s v=" 19:30 "/>
    <x v="10"/>
    <x v="100"/>
    <x v="86"/>
    <s v="Argentina"/>
    <n v="2"/>
    <n v="0"/>
    <n v="2"/>
    <s v="Switzerland"/>
    <s v=" "/>
    <n v="0"/>
    <n v="0"/>
    <n v="0"/>
    <n v="2"/>
    <x v="3"/>
    <s v="Home Team"/>
    <n v="32127"/>
    <n v="0"/>
    <n v="0"/>
    <s v="FERNANDES CAMPOS Joaquim (POR)"/>
    <s v="ZSOLT Istvan (HUN)"/>
    <s v="BAKHRAMOV Tofik (URS)"/>
    <s v="ARG"/>
    <s v="SUI"/>
  </r>
  <r>
    <x v="579"/>
    <n v="293"/>
    <x v="4"/>
    <d v="1982-06-18T00:00:00"/>
    <s v=" 21:00 "/>
    <x v="9"/>
    <x v="131"/>
    <x v="114"/>
    <s v="Argentina"/>
    <n v="4"/>
    <n v="1"/>
    <n v="3"/>
    <s v="Hungary"/>
    <s v=" "/>
    <n v="0"/>
    <n v="0"/>
    <n v="0"/>
    <n v="5"/>
    <x v="3"/>
    <s v="Home Team"/>
    <n v="32093"/>
    <n v="2"/>
    <n v="0"/>
    <s v="LACARNE Belaid (ALG)"/>
    <s v="VAUTROT Michel (FRA)"/>
    <s v="RAINEA Nicolae (ROU)"/>
    <s v="ARG"/>
    <s v="HUN"/>
  </r>
  <r>
    <x v="580"/>
    <n v="238"/>
    <x v="3"/>
    <d v="1966-07-15T00:00:00"/>
    <s v=" 19:30 "/>
    <x v="10"/>
    <x v="100"/>
    <x v="86"/>
    <s v="Spain"/>
    <n v="2"/>
    <n v="1"/>
    <n v="1"/>
    <s v="Switzerland"/>
    <s v=" "/>
    <n v="0"/>
    <n v="0"/>
    <n v="0"/>
    <n v="3"/>
    <x v="14"/>
    <s v="Home Team"/>
    <n v="32028"/>
    <n v="0"/>
    <n v="1"/>
    <s v="BAKHRAMOV Tofik (URS)"/>
    <s v="ZSOLT Istvan (HUN)"/>
    <s v="PHILLIPS Hugh (SCO)"/>
    <s v="ESP"/>
    <s v="SUI"/>
  </r>
  <r>
    <x v="581"/>
    <n v="3485"/>
    <x v="16"/>
    <d v="1954-07-03T00:00:00"/>
    <s v=" 17:00 "/>
    <x v="7"/>
    <x v="132"/>
    <x v="115"/>
    <s v="Austria"/>
    <n v="3"/>
    <n v="1"/>
    <n v="2"/>
    <s v="Uruguay"/>
    <s v=" "/>
    <n v="0"/>
    <n v="0"/>
    <n v="0"/>
    <n v="4"/>
    <x v="57"/>
    <s v="Home Team"/>
    <n v="32000"/>
    <n v="1"/>
    <n v="1"/>
    <s v="WYSSLING Paul (SUI)"/>
    <s v="ZSOLT Istvan (HUN)"/>
    <s v="ELLIS Arthur (ENG)"/>
    <s v="AUT"/>
    <s v="URU"/>
  </r>
  <r>
    <x v="582"/>
    <n v="308"/>
    <x v="1"/>
    <d v="1986-06-05T00:00:00"/>
    <s v=" 12:00 "/>
    <x v="8"/>
    <x v="76"/>
    <x v="66"/>
    <s v="Italy"/>
    <n v="1"/>
    <n v="1"/>
    <n v="0"/>
    <s v="Argentina"/>
    <s v=" "/>
    <n v="0"/>
    <n v="0"/>
    <n v="0"/>
    <n v="2"/>
    <x v="3"/>
    <s v="Away Team"/>
    <n v="32000"/>
    <n v="1"/>
    <n v="1"/>
    <s v="KEIZER Jan (NED)"/>
    <s v="MARQUEZ RAMIREZ Antonio (MEX)"/>
    <s v="SNODDY Alan (NIR)"/>
    <s v="ITA"/>
    <s v="ARG"/>
  </r>
  <r>
    <x v="583"/>
    <n v="221"/>
    <x v="19"/>
    <d v="1958-06-19T00:00:00"/>
    <s v=" 19:00 "/>
    <x v="5"/>
    <x v="62"/>
    <x v="55"/>
    <s v="Sweden"/>
    <n v="2"/>
    <n v="0"/>
    <n v="2"/>
    <s v="Soviet Union"/>
    <s v=" "/>
    <n v="0"/>
    <n v="0"/>
    <n v="0"/>
    <n v="2"/>
    <x v="12"/>
    <s v="Home Team"/>
    <n v="31900"/>
    <n v="0"/>
    <n v="0"/>
    <s v="LEAFE Reginald (ENG)"/>
    <s v="BROZZI Juan (ARG)"/>
    <s v="DRAGVOLL Georg (NOR)"/>
    <s v="SWE"/>
    <s v="URS"/>
  </r>
  <r>
    <x v="584"/>
    <n v="322"/>
    <x v="11"/>
    <d v="1990-06-16T00:00:00"/>
    <s v=" 21:00 "/>
    <x v="14"/>
    <x v="133"/>
    <x v="116"/>
    <s v="Sweden"/>
    <n v="1"/>
    <n v="2"/>
    <n v="-1"/>
    <s v="Scotland"/>
    <s v=" "/>
    <n v="0"/>
    <n v="0"/>
    <n v="0"/>
    <n v="3"/>
    <x v="55"/>
    <s v="Away Team"/>
    <n v="31823"/>
    <n v="0"/>
    <n v="1"/>
    <s v="MACIEL Carlos (PAR)"/>
    <s v="MAURO Vincent (USA)"/>
    <s v="LISTKIEWICZ Michal (POL)"/>
    <s v="SWE"/>
    <s v="SCO"/>
  </r>
  <r>
    <x v="585"/>
    <n v="323"/>
    <x v="11"/>
    <d v="1990-06-25T00:00:00"/>
    <s v=" 17:00 "/>
    <x v="4"/>
    <x v="133"/>
    <x v="116"/>
    <s v="Republic of Ireland"/>
    <n v="0"/>
    <n v="0"/>
    <n v="0"/>
    <s v="Romania"/>
    <s v="Republic of Ireland win on penalties "/>
    <n v="5"/>
    <n v="4"/>
    <n v="1"/>
    <n v="0"/>
    <x v="23"/>
    <s v="Home Team"/>
    <n v="31818"/>
    <n v="0"/>
    <n v="0"/>
    <s v="RAMIZ WRIGHT Jose (BRA"/>
    <s v="MACIEL Carlos (PAR)"/>
    <s v="MANDI Jassim (BHR)"/>
    <s v="IRL"/>
    <s v="ROU"/>
  </r>
  <r>
    <x v="586"/>
    <n v="1014"/>
    <x v="8"/>
    <d v="1998-06-11T00:00:00"/>
    <s v=" 17:30 "/>
    <x v="2"/>
    <x v="134"/>
    <x v="117"/>
    <s v="Italy"/>
    <n v="2"/>
    <n v="2"/>
    <n v="0"/>
    <s v="Chile"/>
    <s v=" "/>
    <n v="0"/>
    <n v="0"/>
    <n v="0"/>
    <n v="4"/>
    <x v="25"/>
    <s v="Away Team"/>
    <n v="31800"/>
    <n v="1"/>
    <n v="1"/>
    <s v="BOUCHARDEAU Lucien (NIG)"/>
    <s v="DANTE Dramane (MLI)"/>
    <s v="MANSRI Mohamed (TUN)"/>
    <s v="ITA"/>
    <s v="CHI"/>
  </r>
  <r>
    <x v="587"/>
    <n v="1014"/>
    <x v="8"/>
    <d v="1998-06-16T00:00:00"/>
    <s v=" 17:30 "/>
    <x v="8"/>
    <x v="134"/>
    <x v="117"/>
    <s v="Scotland"/>
    <n v="1"/>
    <n v="1"/>
    <n v="0"/>
    <s v="Norway"/>
    <s v=" "/>
    <n v="0"/>
    <n v="0"/>
    <n v="0"/>
    <n v="2"/>
    <x v="28"/>
    <s v="Away Team"/>
    <n v="31800"/>
    <n v="0"/>
    <n v="0"/>
    <s v="VAGNER Laszlo (HUN)"/>
    <s v="AMLER Evzen (CZE)"/>
    <s v="RAUSIS Laurent (SUI)"/>
    <s v="SCO"/>
    <s v="NOR"/>
  </r>
  <r>
    <x v="588"/>
    <n v="1014"/>
    <x v="8"/>
    <d v="1998-06-20T00:00:00"/>
    <s v=" 17:30 "/>
    <x v="12"/>
    <x v="134"/>
    <x v="117"/>
    <s v="Belgium"/>
    <n v="2"/>
    <n v="2"/>
    <n v="0"/>
    <s v="Mexico"/>
    <s v=" "/>
    <n v="0"/>
    <n v="0"/>
    <n v="0"/>
    <n v="4"/>
    <x v="4"/>
    <s v="Away Team"/>
    <n v="31800"/>
    <n v="1"/>
    <n v="0"/>
    <s v="DALLAS Hugh (SCO)"/>
    <s v="FOLEY Eddie (IRL)"/>
    <s v="AL MUSAWI Mohamed (OMA)"/>
    <s v="BEL"/>
    <s v="MEX"/>
  </r>
  <r>
    <x v="589"/>
    <n v="1014"/>
    <x v="8"/>
    <d v="1998-06-24T00:00:00"/>
    <s v=" 16:00 "/>
    <x v="14"/>
    <x v="134"/>
    <x v="117"/>
    <s v="South Africa"/>
    <n v="2"/>
    <n v="2"/>
    <n v="0"/>
    <s v="Saudi Arabia"/>
    <s v=" "/>
    <n v="0"/>
    <n v="0"/>
    <n v="0"/>
    <n v="4"/>
    <x v="22"/>
    <s v="Away Team"/>
    <n v="31800"/>
    <n v="1"/>
    <n v="1"/>
    <s v="SANCHEZ YANTEN Mario (CHI)"/>
    <s v="POWELL Owen (JAM)"/>
    <s v="FOLEY Eddie (IRL)"/>
    <s v="RSA"/>
    <s v="KSA"/>
  </r>
  <r>
    <x v="590"/>
    <n v="1014"/>
    <x v="8"/>
    <d v="1998-06-26T00:00:00"/>
    <s v=" 16:00 "/>
    <x v="16"/>
    <x v="134"/>
    <x v="117"/>
    <s v="Argentina"/>
    <n v="1"/>
    <n v="0"/>
    <n v="1"/>
    <s v="Croatia"/>
    <s v=" "/>
    <n v="0"/>
    <n v="0"/>
    <n v="0"/>
    <n v="1"/>
    <x v="3"/>
    <s v="Home Team"/>
    <n v="31800"/>
    <n v="1"/>
    <n v="0"/>
    <s v="BELQOLA Said (MAR)"/>
    <s v="SOLDATOS Aristidis Chris (RSA)"/>
    <s v="MANSRI Mohamed (TUN)"/>
    <s v="ARG"/>
    <s v="CRO"/>
  </r>
  <r>
    <x v="591"/>
    <n v="1024"/>
    <x v="8"/>
    <d v="1998-06-28T00:00:00"/>
    <s v=" 16:30 "/>
    <x v="4"/>
    <x v="113"/>
    <x v="98"/>
    <s v="France"/>
    <n v="1"/>
    <n v="0"/>
    <n v="1"/>
    <s v="Paraguay"/>
    <s v="France win after extra time "/>
    <n v="0"/>
    <n v="0"/>
    <n v="0"/>
    <n v="1"/>
    <x v="18"/>
    <s v="Home Team"/>
    <n v="31800"/>
    <n v="0"/>
    <n v="0"/>
    <s v="BUJSAIM Ali (UAE)"/>
    <s v="WICKRAMATUNGA Nimal (SRI)"/>
    <s v="FRED Lencie (VAN)"/>
    <s v="FRA"/>
    <s v="PAR"/>
  </r>
  <r>
    <x v="592"/>
    <n v="1024"/>
    <x v="8"/>
    <d v="1998-06-30T00:00:00"/>
    <s v=" 16:30 "/>
    <x v="4"/>
    <x v="134"/>
    <x v="117"/>
    <s v="Romania"/>
    <n v="0"/>
    <n v="1"/>
    <n v="-1"/>
    <s v="Croatia"/>
    <s v=" "/>
    <n v="0"/>
    <n v="0"/>
    <n v="0"/>
    <n v="1"/>
    <x v="54"/>
    <s v="Away Team"/>
    <n v="31800"/>
    <n v="0"/>
    <n v="1"/>
    <s v="CASTRILLI Javier (ARG)"/>
    <s v="ROSSI Claudio (ARG)"/>
    <s v="PINTO Arnaldo (BRA)"/>
    <s v="ROU"/>
    <s v="CRO"/>
  </r>
  <r>
    <x v="593"/>
    <n v="262"/>
    <x v="7"/>
    <d v="1974-06-18T00:00:00"/>
    <s v=" 19:30 "/>
    <x v="10"/>
    <x v="23"/>
    <x v="23"/>
    <s v="Yugoslavia"/>
    <n v="9"/>
    <n v="0"/>
    <n v="9"/>
    <s v="Zaire"/>
    <s v=" "/>
    <n v="0"/>
    <n v="0"/>
    <n v="0"/>
    <n v="9"/>
    <x v="36"/>
    <s v="Home Team"/>
    <n v="31700"/>
    <n v="6"/>
    <n v="0"/>
    <s v="DELGADO Omar (COL)"/>
    <s v="LLOBREGAT Vicente (VEN)"/>
    <s v="BARRETO RUIZ Ramon (URU)"/>
    <s v="YUG"/>
    <s v="ZAI"/>
  </r>
  <r>
    <x v="594"/>
    <n v="249722"/>
    <x v="6"/>
    <d v="2010-06-17T00:00:00"/>
    <s v=" 16:00 "/>
    <x v="2"/>
    <x v="95"/>
    <x v="81"/>
    <s v="Greece"/>
    <n v="2"/>
    <n v="1"/>
    <n v="1"/>
    <s v="Nigeria"/>
    <s v=" "/>
    <n v="0"/>
    <n v="0"/>
    <n v="0"/>
    <n v="3"/>
    <x v="41"/>
    <s v="Home Team"/>
    <n v="31593"/>
    <n v="1"/>
    <n v="1"/>
    <s v="RUIZ Oscar (COL)"/>
    <s v="GONZALEZ Abraham (COL)"/>
    <s v="CLAVIJO Humberto (COL)"/>
    <s v="GRE"/>
    <s v="NGA"/>
  </r>
  <r>
    <x v="595"/>
    <n v="249722"/>
    <x v="6"/>
    <d v="2010-06-12T00:00:00"/>
    <s v=" 13:30 "/>
    <x v="2"/>
    <x v="99"/>
    <x v="85"/>
    <s v="Korea Republic"/>
    <n v="2"/>
    <n v="0"/>
    <n v="2"/>
    <s v="Greece"/>
    <s v=" "/>
    <n v="0"/>
    <n v="0"/>
    <n v="0"/>
    <n v="2"/>
    <x v="38"/>
    <s v="Home Team"/>
    <n v="31513"/>
    <n v="1"/>
    <n v="0"/>
    <s v="HESTER Michael (NZL)"/>
    <s v="HINTZ Jan Hendrik (NZL)"/>
    <s v="MAKASINI Tevita (TGA)"/>
    <s v="KOR"/>
    <s v="GRE"/>
  </r>
  <r>
    <x v="596"/>
    <n v="308"/>
    <x v="1"/>
    <d v="1986-06-09T00:00:00"/>
    <s v=" 12:00 "/>
    <x v="14"/>
    <x v="27"/>
    <x v="26"/>
    <s v="Hungary"/>
    <n v="0"/>
    <n v="3"/>
    <n v="-3"/>
    <s v="France"/>
    <s v=" "/>
    <n v="0"/>
    <n v="0"/>
    <n v="0"/>
    <n v="3"/>
    <x v="18"/>
    <s v="Away Team"/>
    <n v="31420"/>
    <n v="0"/>
    <n v="1"/>
    <s v="SILVA VALENTE Carlos Alberto (POR)"/>
    <s v="PONNET Alexis (BEL)"/>
    <s v="DAINA Andre (SUI)"/>
    <s v="HUN"/>
    <s v="FRA"/>
  </r>
  <r>
    <x v="597"/>
    <n v="279"/>
    <x v="14"/>
    <d v="1978-06-14T00:00:00"/>
    <s v=" 16:45 "/>
    <x v="2"/>
    <x v="103"/>
    <x v="89"/>
    <s v="Brazil"/>
    <n v="3"/>
    <n v="0"/>
    <n v="3"/>
    <s v="Peru"/>
    <s v=" "/>
    <n v="0"/>
    <n v="0"/>
    <n v="0"/>
    <n v="3"/>
    <x v="1"/>
    <s v="Home Team"/>
    <n v="31278"/>
    <n v="2"/>
    <n v="0"/>
    <s v="RAINEA Nicolae (ROU)"/>
    <s v="DUBACH Jean (SUI)"/>
    <s v="WINSEMANN Werner (CAN)"/>
    <s v="BRA"/>
    <s v="PER"/>
  </r>
  <r>
    <x v="598"/>
    <n v="220"/>
    <x v="19"/>
    <d v="1958-06-08T00:00:00"/>
    <s v=" 19:00 "/>
    <x v="1"/>
    <x v="135"/>
    <x v="118"/>
    <s v="Argentina"/>
    <n v="1"/>
    <n v="3"/>
    <n v="-2"/>
    <s v="Germany FR"/>
    <s v=" "/>
    <n v="0"/>
    <n v="0"/>
    <n v="0"/>
    <n v="4"/>
    <x v="6"/>
    <s v="Away Team"/>
    <n v="31156"/>
    <n v="1"/>
    <n v="2"/>
    <s v="LEAFE Reginald (ENG)"/>
    <s v="HELGE Leo (DEN)"/>
    <s v="AHLNER Sten (SWE)"/>
    <s v="ARG"/>
    <s v="FRG"/>
  </r>
  <r>
    <x v="599"/>
    <n v="43950100"/>
    <x v="15"/>
    <d v="2002-06-03T00:00:00"/>
    <s v=" 20:30 "/>
    <x v="11"/>
    <x v="122"/>
    <x v="106"/>
    <s v="Italy"/>
    <n v="2"/>
    <n v="0"/>
    <n v="2"/>
    <s v="Ecuador"/>
    <s v=" "/>
    <n v="0"/>
    <n v="0"/>
    <n v="0"/>
    <n v="2"/>
    <x v="7"/>
    <s v="Home Team"/>
    <n v="31081"/>
    <n v="2"/>
    <n v="0"/>
    <s v="HALL Brian (USA)"/>
    <s v="VERGARA Hector (CAN)"/>
    <s v="SHARP Philip (ENG)"/>
    <s v="ITA"/>
    <s v="ECU"/>
  </r>
  <r>
    <x v="600"/>
    <n v="43950100"/>
    <x v="15"/>
    <d v="2002-06-12T00:00:00"/>
    <s v=" 20:30 "/>
    <x v="2"/>
    <x v="110"/>
    <x v="95"/>
    <s v="South Africa"/>
    <n v="2"/>
    <n v="3"/>
    <n v="-1"/>
    <s v="Spain"/>
    <s v=" "/>
    <n v="0"/>
    <n v="0"/>
    <n v="0"/>
    <n v="5"/>
    <x v="14"/>
    <s v="Away Team"/>
    <n v="31024"/>
    <n v="1"/>
    <n v="2"/>
    <s v="MANE Saad (KUW)"/>
    <s v="RATTALINO Jorge (ARG)"/>
    <s v="HASSOUNEH Awni (JOR)"/>
    <s v="RSA"/>
    <s v="ESP"/>
  </r>
  <r>
    <x v="601"/>
    <n v="43950100"/>
    <x v="15"/>
    <d v="2002-06-10T00:00:00"/>
    <s v=" 20:30 "/>
    <x v="13"/>
    <x v="120"/>
    <x v="104"/>
    <s v="Portugal"/>
    <n v="4"/>
    <n v="0"/>
    <n v="4"/>
    <s v="Poland"/>
    <s v=" "/>
    <n v="0"/>
    <n v="0"/>
    <n v="0"/>
    <n v="4"/>
    <x v="13"/>
    <s v="Home Team"/>
    <n v="31000"/>
    <n v="1"/>
    <n v="0"/>
    <s v="DALLAS Hugh (SCO)"/>
    <s v="SRAMKA Igor (SVK)"/>
    <s v="FARAG Wagih (EGY)"/>
    <s v="POR"/>
    <s v="POL"/>
  </r>
  <r>
    <x v="602"/>
    <n v="43950100"/>
    <x v="15"/>
    <d v="2002-06-05T00:00:00"/>
    <s v=" 15:30 "/>
    <x v="16"/>
    <x v="97"/>
    <x v="83"/>
    <s v="Russia"/>
    <n v="2"/>
    <n v="0"/>
    <n v="2"/>
    <s v="Tunisia"/>
    <s v=" "/>
    <n v="0"/>
    <n v="0"/>
    <n v="0"/>
    <n v="2"/>
    <x v="24"/>
    <s v="Home Team"/>
    <n v="30957"/>
    <n v="0"/>
    <n v="0"/>
    <s v="PRENDERGAST Peter (JAM)"/>
    <s v="RAGOONATH Michael (TRI)"/>
    <s v="SMITH Paul (NZL)"/>
    <s v="RUS"/>
    <s v="TUN"/>
  </r>
  <r>
    <x v="603"/>
    <n v="322"/>
    <x v="11"/>
    <d v="1990-06-11T00:00:00"/>
    <s v=" 17:00 "/>
    <x v="14"/>
    <x v="133"/>
    <x v="116"/>
    <s v="Costa Rica"/>
    <n v="1"/>
    <n v="0"/>
    <n v="1"/>
    <s v="Scotland"/>
    <s v=" "/>
    <n v="0"/>
    <n v="0"/>
    <n v="0"/>
    <n v="1"/>
    <x v="42"/>
    <s v="Home Team"/>
    <n v="30867"/>
    <n v="0"/>
    <n v="0"/>
    <s v="LOUSTAU Juan (ARG)"/>
    <s v="MACIEL Carlos (PAR)"/>
    <s v="JACOME GUERRERO Elias V. (ECU)"/>
    <s v="CRC"/>
    <s v="SCO"/>
  </r>
  <r>
    <x v="604"/>
    <n v="322"/>
    <x v="11"/>
    <d v="1990-06-09T00:00:00"/>
    <s v=" 17:00 "/>
    <x v="13"/>
    <x v="127"/>
    <x v="110"/>
    <s v="United Arab Emirates"/>
    <n v="0"/>
    <n v="2"/>
    <n v="-2"/>
    <s v="Colombia"/>
    <s v=" "/>
    <n v="0"/>
    <n v="0"/>
    <n v="0"/>
    <n v="2"/>
    <x v="16"/>
    <s v="Away Team"/>
    <n v="30791"/>
    <n v="0"/>
    <n v="0"/>
    <s v="COURTNEY George (ENG)"/>
    <s v="TAKADA Shizuo (JPN)"/>
    <s v="SNODDY Alan (NIR)"/>
    <s v="UAE"/>
    <s v="COL"/>
  </r>
  <r>
    <x v="605"/>
    <n v="278"/>
    <x v="14"/>
    <d v="1978-06-10T00:00:00"/>
    <s v=" 16:45 "/>
    <x v="10"/>
    <x v="93"/>
    <x v="79"/>
    <s v="Germany FR"/>
    <n v="0"/>
    <n v="0"/>
    <n v="0"/>
    <s v="Tunisia"/>
    <s v=" "/>
    <n v="0"/>
    <n v="0"/>
    <n v="0"/>
    <n v="0"/>
    <x v="20"/>
    <s v="Away Team"/>
    <n v="30667"/>
    <n v="0"/>
    <n v="0"/>
    <s v="OROZCO GUERRERO Cesar (PER)"/>
    <s v="COMESANA Miguel (ARG)"/>
    <s v="PESTARINO Luis (ARG)"/>
    <s v="FRG"/>
    <s v="TUN"/>
  </r>
  <r>
    <x v="606"/>
    <n v="249722"/>
    <x v="6"/>
    <d v="2010-06-14T00:00:00"/>
    <s v=" 16:00 "/>
    <x v="12"/>
    <x v="95"/>
    <x v="81"/>
    <s v="Japan"/>
    <n v="1"/>
    <n v="0"/>
    <n v="1"/>
    <s v="Cameroon"/>
    <s v=" "/>
    <n v="0"/>
    <n v="0"/>
    <n v="0"/>
    <n v="1"/>
    <x v="31"/>
    <s v="Home Team"/>
    <n v="30620"/>
    <n v="1"/>
    <n v="0"/>
    <s v="Olegï¿½rio BENQUERENï¿½A (POR)"/>
    <s v="CARDINAL Jose (POR)"/>
    <s v="MIRANDA Bertino (POR)"/>
    <s v="JPN"/>
    <s v="CMR"/>
  </r>
  <r>
    <x v="607"/>
    <n v="1014"/>
    <x v="8"/>
    <d v="1998-06-14T00:00:00"/>
    <s v=" 17:30 "/>
    <x v="15"/>
    <x v="136"/>
    <x v="119"/>
    <s v="Yugoslavia"/>
    <n v="1"/>
    <n v="0"/>
    <n v="1"/>
    <s v="Iran"/>
    <s v=" "/>
    <n v="0"/>
    <n v="0"/>
    <n v="0"/>
    <n v="1"/>
    <x v="36"/>
    <s v="Home Team"/>
    <n v="30600"/>
    <n v="0"/>
    <n v="0"/>
    <s v="TEJADA NORIEGA Alberto (PER)"/>
    <s v="POWELL Owen (JAM)"/>
    <s v="POCIEGIEL Jacek (POL)"/>
    <s v="YUG"/>
    <s v="IRN"/>
  </r>
  <r>
    <x v="608"/>
    <n v="1014"/>
    <x v="8"/>
    <d v="1998-06-17T00:00:00"/>
    <s v=" 17:30 "/>
    <x v="2"/>
    <x v="136"/>
    <x v="119"/>
    <s v="Chile"/>
    <n v="1"/>
    <n v="1"/>
    <n v="0"/>
    <s v="Austria"/>
    <s v=" "/>
    <n v="0"/>
    <n v="0"/>
    <n v="0"/>
    <n v="2"/>
    <x v="57"/>
    <s v="Away Team"/>
    <n v="30600"/>
    <n v="0"/>
    <n v="0"/>
    <s v="EL GHANDOUR Gamal (EGY)"/>
    <s v="GHADANFARI Hussain (KUW)"/>
    <s v="TRESACO GRACIA Fernando (ESP)"/>
    <s v="CHI"/>
    <s v="AUT"/>
  </r>
  <r>
    <x v="609"/>
    <n v="1014"/>
    <x v="8"/>
    <d v="1998-06-19T00:00:00"/>
    <s v=" 21:00 "/>
    <x v="13"/>
    <x v="136"/>
    <x v="119"/>
    <s v="Spain"/>
    <n v="0"/>
    <n v="0"/>
    <n v="0"/>
    <s v="Paraguay"/>
    <s v=" "/>
    <n v="0"/>
    <n v="0"/>
    <n v="0"/>
    <n v="0"/>
    <x v="2"/>
    <s v="Away Team"/>
    <n v="30600"/>
    <n v="0"/>
    <n v="0"/>
    <s v="McLEOD Ian (RSA)"/>
    <s v="SOLDATOS Aristidis Chris (RSA)"/>
    <s v="POWELL Owen (JAM)"/>
    <s v="ESP"/>
    <s v="PAR"/>
  </r>
  <r>
    <x v="610"/>
    <n v="1014"/>
    <x v="8"/>
    <d v="1998-06-23T00:00:00"/>
    <s v=" 21:00 "/>
    <x v="8"/>
    <x v="136"/>
    <x v="119"/>
    <s v="Scotland"/>
    <n v="0"/>
    <n v="3"/>
    <n v="-3"/>
    <s v="Morocco"/>
    <s v=" "/>
    <n v="0"/>
    <n v="0"/>
    <n v="0"/>
    <n v="3"/>
    <x v="64"/>
    <s v="Away Team"/>
    <n v="30600"/>
    <n v="0"/>
    <n v="1"/>
    <s v="BUJSAIM Ali (UAE)"/>
    <s v="TORRES ZUNIGA Luis (CRC)"/>
    <s v="FRED Lencie (VAN)"/>
    <s v="SCO"/>
    <s v="MAR"/>
  </r>
  <r>
    <x v="611"/>
    <n v="1014"/>
    <x v="8"/>
    <d v="1998-06-25T00:00:00"/>
    <s v=" 16:00 "/>
    <x v="12"/>
    <x v="136"/>
    <x v="119"/>
    <s v="Netherlands"/>
    <n v="2"/>
    <n v="2"/>
    <n v="0"/>
    <s v="Mexico"/>
    <s v=" "/>
    <n v="0"/>
    <n v="0"/>
    <n v="0"/>
    <n v="4"/>
    <x v="4"/>
    <s v="Away Team"/>
    <n v="30600"/>
    <n v="2"/>
    <n v="0"/>
    <s v="ALZEID Abdulrahman (KSA)"/>
    <s v="TRESACO GRACIA Fernando (ESP)"/>
    <s v="GHADANFARI Hussain (KUW)"/>
    <s v="NED"/>
    <s v="MEX"/>
  </r>
  <r>
    <x v="612"/>
    <n v="1024"/>
    <x v="8"/>
    <d v="1998-06-30T00:00:00"/>
    <s v=" 21:00 "/>
    <x v="4"/>
    <x v="136"/>
    <x v="119"/>
    <s v="Argentina"/>
    <n v="2"/>
    <n v="2"/>
    <n v="0"/>
    <s v="England"/>
    <s v="Argentina win on penalties "/>
    <n v="4"/>
    <n v="3"/>
    <n v="1"/>
    <n v="4"/>
    <x v="3"/>
    <s v="Home Team"/>
    <n v="30600"/>
    <n v="0"/>
    <n v="0"/>
    <s v="NIELSEN Kim Milton (DEN)"/>
    <s v="ABDUL HAMID Halim (MAS)"/>
    <s v="AL MUSAWI Mohamed (OMA)"/>
    <s v="ARG"/>
    <s v="ENG"/>
  </r>
  <r>
    <x v="613"/>
    <n v="249717"/>
    <x v="6"/>
    <d v="2010-06-26T00:00:00"/>
    <s v=" 16:00 "/>
    <x v="4"/>
    <x v="99"/>
    <x v="85"/>
    <s v="Uruguay"/>
    <n v="2"/>
    <n v="1"/>
    <n v="1"/>
    <s v="Korea Republic"/>
    <s v=" "/>
    <n v="0"/>
    <n v="0"/>
    <n v="0"/>
    <n v="3"/>
    <x v="0"/>
    <s v="Home Team"/>
    <n v="30597"/>
    <n v="1"/>
    <n v="0"/>
    <s v="Wolfgang STARK (GER)"/>
    <s v="SALVER Jan-Hendrik (GER)"/>
    <s v="PICKEL Mike (GER)"/>
    <s v="URU"/>
    <s v="KOR"/>
  </r>
  <r>
    <x v="614"/>
    <n v="308"/>
    <x v="1"/>
    <d v="1986-06-04T00:00:00"/>
    <s v=" 12:00 "/>
    <x v="12"/>
    <x v="111"/>
    <x v="96"/>
    <s v="Uruguay"/>
    <n v="1"/>
    <n v="1"/>
    <n v="0"/>
    <s v="Germany FR"/>
    <s v=" "/>
    <n v="0"/>
    <n v="0"/>
    <n v="0"/>
    <n v="2"/>
    <x v="6"/>
    <s v="Away Team"/>
    <n v="30500"/>
    <n v="1"/>
    <n v="0"/>
    <s v="CHRISTOV Vojtech (TCH)"/>
    <s v="SILVA ARCE Hernan (CHI)"/>
    <s v="SILVA VALENTE Carlos Alberto (POR)"/>
    <s v="URU"/>
    <s v="FRG"/>
  </r>
  <r>
    <x v="615"/>
    <n v="206"/>
    <x v="17"/>
    <d v="1938-06-05T00:00:00"/>
    <s v=" 17:00 "/>
    <x v="22"/>
    <x v="46"/>
    <x v="45"/>
    <s v="France"/>
    <n v="3"/>
    <n v="1"/>
    <n v="2"/>
    <s v="Belgium"/>
    <s v=" "/>
    <n v="0"/>
    <n v="0"/>
    <n v="0"/>
    <n v="4"/>
    <x v="18"/>
    <s v="Home Team"/>
    <n v="30454"/>
    <n v="2"/>
    <n v="1"/>
    <s v="WUETHRICH Hans (SUI)"/>
    <s v="KRIST Gustav (TCH)"/>
    <s v="BIRLEM Alfred (GER)"/>
    <s v="FRA"/>
    <s v="BEL"/>
  </r>
  <r>
    <x v="616"/>
    <n v="249722"/>
    <x v="6"/>
    <d v="2010-06-13T00:00:00"/>
    <s v=" 13:30 "/>
    <x v="14"/>
    <x v="108"/>
    <x v="93"/>
    <s v="Algeria"/>
    <n v="0"/>
    <n v="1"/>
    <n v="-1"/>
    <s v="Slovenia"/>
    <s v=" "/>
    <n v="0"/>
    <n v="0"/>
    <n v="0"/>
    <n v="1"/>
    <x v="65"/>
    <s v="Away Team"/>
    <n v="30325"/>
    <n v="0"/>
    <n v="0"/>
    <s v="BATRES Carlos (GUA)"/>
    <s v="LEAL Leonel (CRC)"/>
    <s v="PASTRANA Carlos (HON)"/>
    <s v="ALG"/>
    <s v="SVN"/>
  </r>
  <r>
    <x v="617"/>
    <n v="220"/>
    <x v="19"/>
    <d v="1958-06-15T00:00:00"/>
    <s v=" 14:00 "/>
    <x v="9"/>
    <x v="62"/>
    <x v="55"/>
    <s v="Sweden"/>
    <n v="0"/>
    <n v="0"/>
    <n v="0"/>
    <s v="Wales"/>
    <s v=" "/>
    <n v="0"/>
    <n v="0"/>
    <n v="0"/>
    <n v="0"/>
    <x v="66"/>
    <s v="Away Team"/>
    <n v="30287"/>
    <n v="0"/>
    <n v="0"/>
    <s v="VAN NUFFEL Lucien (BEL)"/>
    <s v="LEMESIC Leo (YUG)"/>
    <s v="LATYCHEV Nikolaj (URS)"/>
    <s v="SWE"/>
    <s v="WAL"/>
  </r>
  <r>
    <x v="618"/>
    <n v="322"/>
    <x v="11"/>
    <d v="1990-06-20T00:00:00"/>
    <s v=" 21:00 "/>
    <x v="14"/>
    <x v="133"/>
    <x v="116"/>
    <s v="Sweden"/>
    <n v="1"/>
    <n v="2"/>
    <n v="-1"/>
    <s v="Costa Rica"/>
    <s v=" "/>
    <n v="0"/>
    <n v="0"/>
    <n v="0"/>
    <n v="3"/>
    <x v="42"/>
    <s v="Away Team"/>
    <n v="30223"/>
    <n v="1"/>
    <n v="0"/>
    <s v="PETROVIC Zoran (SRB)"/>
    <s v="SNODDY Alan (NIR)"/>
    <s v="COURTNEY George (ENG)"/>
    <s v="SWE"/>
    <s v="CRC"/>
  </r>
  <r>
    <x v="619"/>
    <n v="43950100"/>
    <x v="15"/>
    <d v="2002-06-12T00:00:00"/>
    <s v=" 20:30 "/>
    <x v="2"/>
    <x v="118"/>
    <x v="102"/>
    <s v="Slovenia"/>
    <n v="1"/>
    <n v="3"/>
    <n v="-2"/>
    <s v="Paraguay"/>
    <s v=" "/>
    <n v="0"/>
    <n v="0"/>
    <n v="0"/>
    <n v="4"/>
    <x v="2"/>
    <s v="Away Team"/>
    <n v="30176"/>
    <n v="1"/>
    <n v="0"/>
    <s v="RAMOS RIZO Felipe (MEX)"/>
    <s v="LINDBERG Leif (SWE)"/>
    <s v="KRISHNAN Visva (SIN)"/>
    <s v="SVN"/>
    <s v="PAR"/>
  </r>
  <r>
    <x v="620"/>
    <n v="43950100"/>
    <x v="15"/>
    <d v="2002-06-01T00:00:00"/>
    <s v=" 18:00 "/>
    <x v="8"/>
    <x v="114"/>
    <x v="99"/>
    <s v="Uruguay"/>
    <n v="1"/>
    <n v="2"/>
    <n v="-1"/>
    <s v="Denmark"/>
    <s v=" "/>
    <n v="0"/>
    <n v="0"/>
    <n v="0"/>
    <n v="3"/>
    <x v="21"/>
    <s v="Away Team"/>
    <n v="30157"/>
    <n v="0"/>
    <n v="1"/>
    <s v="MANE Saad (KUW)"/>
    <s v="HASSOUNEH Awni (JOR)"/>
    <s v="DANTE Dramane (MLI)"/>
    <s v="URU"/>
    <s v="DEN"/>
  </r>
  <r>
    <x v="621"/>
    <n v="293"/>
    <x v="4"/>
    <d v="1982-06-21T00:00:00"/>
    <s v=" 17:15 "/>
    <x v="17"/>
    <x v="137"/>
    <x v="120"/>
    <s v="France"/>
    <n v="4"/>
    <n v="1"/>
    <n v="3"/>
    <s v="Kuwait"/>
    <s v=" "/>
    <n v="0"/>
    <n v="0"/>
    <n v="0"/>
    <n v="5"/>
    <x v="18"/>
    <s v="Home Team"/>
    <n v="30043"/>
    <n v="2"/>
    <n v="0"/>
    <s v="STUPAR Miroslav (URS)"/>
    <s v="FREDRIKSSON Erik (SWE)"/>
    <s v="MATOVINOVIC Damir (CRO)"/>
    <s v="FRA"/>
    <s v="KUW"/>
  </r>
  <r>
    <x v="622"/>
    <n v="211"/>
    <x v="16"/>
    <d v="1954-06-23T00:00:00"/>
    <s v=" 18:00 "/>
    <x v="17"/>
    <x v="48"/>
    <x v="47"/>
    <s v="Switzerland"/>
    <n v="4"/>
    <n v="1"/>
    <n v="3"/>
    <s v="Italy"/>
    <s v=" "/>
    <n v="0"/>
    <n v="0"/>
    <n v="0"/>
    <n v="5"/>
    <x v="27"/>
    <s v="Home Team"/>
    <n v="30000"/>
    <n v="1"/>
    <n v="0"/>
    <s v="GRIFFITHS Benjamin (WAL)"/>
    <s v="DA COSTA VIEIRA Jose (POR)"/>
    <s v="LING William (ENG)"/>
    <s v="SUI"/>
    <s v="ITA"/>
  </r>
  <r>
    <x v="623"/>
    <n v="308"/>
    <x v="1"/>
    <d v="1986-06-08T00:00:00"/>
    <s v=" 12:00 "/>
    <x v="12"/>
    <x v="111"/>
    <x v="96"/>
    <s v="Germany FR"/>
    <n v="2"/>
    <n v="1"/>
    <n v="1"/>
    <s v="Scotland"/>
    <s v=" "/>
    <n v="0"/>
    <n v="0"/>
    <n v="0"/>
    <n v="3"/>
    <x v="6"/>
    <s v="Home Team"/>
    <n v="30000"/>
    <n v="1"/>
    <n v="1"/>
    <s v="IGNA Ioan (ROU)"/>
    <s v="DOTCHEV Bogdan (BUL)"/>
    <s v="SNODDY Alan (NIR)"/>
    <s v="FRG"/>
    <s v="SCO"/>
  </r>
  <r>
    <x v="624"/>
    <n v="250"/>
    <x v="2"/>
    <d v="1970-06-06T00:00:00"/>
    <s v=" 16:00 "/>
    <x v="10"/>
    <x v="76"/>
    <x v="66"/>
    <s v="Uruguay"/>
    <n v="0"/>
    <n v="0"/>
    <n v="0"/>
    <s v="Italy"/>
    <s v=" "/>
    <n v="0"/>
    <n v="0"/>
    <n v="0"/>
    <n v="0"/>
    <x v="7"/>
    <s v="Away Team"/>
    <n v="29968"/>
    <n v="0"/>
    <n v="0"/>
    <s v="GLOECKNER Rudolf (GDR)"/>
    <s v="TSCHENSCHER Kurt (GER)"/>
    <s v="HORVAT Drago (YUG)"/>
    <s v="URU"/>
    <s v="ITA"/>
  </r>
  <r>
    <x v="625"/>
    <n v="238"/>
    <x v="3"/>
    <d v="1966-07-13T00:00:00"/>
    <s v=" 19:30 "/>
    <x v="9"/>
    <x v="138"/>
    <x v="121"/>
    <s v="Portugal"/>
    <n v="3"/>
    <n v="1"/>
    <n v="2"/>
    <s v="Hungary"/>
    <s v=" "/>
    <n v="0"/>
    <n v="0"/>
    <n v="0"/>
    <n v="4"/>
    <x v="13"/>
    <s v="Home Team"/>
    <n v="29886"/>
    <n v="1"/>
    <n v="0"/>
    <s v="CALLAGHAN Leo (WAL)"/>
    <s v="HOWLEY Kevin (ENG)"/>
    <s v="CLEMENTS William (ENG)"/>
    <s v="POR"/>
    <s v="HUN"/>
  </r>
  <r>
    <x v="626"/>
    <n v="1014"/>
    <x v="8"/>
    <d v="1998-06-10T00:00:00"/>
    <s v=" 21:00 "/>
    <x v="8"/>
    <x v="139"/>
    <x v="122"/>
    <s v="Morocco"/>
    <n v="2"/>
    <n v="2"/>
    <n v="0"/>
    <s v="Norway"/>
    <s v=" "/>
    <n v="0"/>
    <n v="0"/>
    <n v="0"/>
    <n v="4"/>
    <x v="28"/>
    <s v="Away Team"/>
    <n v="29800"/>
    <n v="1"/>
    <n v="1"/>
    <s v="ANPRASERT Pirom (THA)"/>
    <s v="ABDUL HAMID Halim (MAS)"/>
    <s v="WICKRAMATUNGA Nimal (SRI)"/>
    <s v="MAR"/>
    <s v="NOR"/>
  </r>
  <r>
    <x v="627"/>
    <n v="1014"/>
    <x v="8"/>
    <d v="1998-06-12T00:00:00"/>
    <s v=" 14:30 "/>
    <x v="13"/>
    <x v="139"/>
    <x v="122"/>
    <s v="Paraguay"/>
    <n v="0"/>
    <n v="0"/>
    <n v="0"/>
    <s v="Bulgaria"/>
    <s v=" "/>
    <n v="0"/>
    <n v="0"/>
    <n v="0"/>
    <n v="0"/>
    <x v="29"/>
    <s v="Away Team"/>
    <n v="29800"/>
    <n v="0"/>
    <n v="0"/>
    <s v="ALZEID Abdulrahman (KSA)"/>
    <s v="SALIE Achmat (RSA)"/>
    <s v="GHADANFARI Hussain (KUW)"/>
    <s v="PAR"/>
    <s v="BUL"/>
  </r>
  <r>
    <x v="628"/>
    <n v="1014"/>
    <x v="8"/>
    <d v="1998-06-17T00:00:00"/>
    <s v=" 21:00 "/>
    <x v="2"/>
    <x v="139"/>
    <x v="122"/>
    <s v="Italy"/>
    <n v="3"/>
    <n v="0"/>
    <n v="3"/>
    <s v="Cameroon"/>
    <s v=" "/>
    <n v="0"/>
    <n v="0"/>
    <n v="0"/>
    <n v="3"/>
    <x v="7"/>
    <s v="Home Team"/>
    <n v="29800"/>
    <n v="1"/>
    <n v="0"/>
    <s v="LENNIE Edward (AUS)"/>
    <s v="FRED Lencie (VAN)"/>
    <s v="ROSSI Claudio (ARG)"/>
    <s v="ITA"/>
    <s v="CMR"/>
  </r>
  <r>
    <x v="629"/>
    <n v="1014"/>
    <x v="8"/>
    <d v="1998-06-22T00:00:00"/>
    <s v=" 17:30 "/>
    <x v="11"/>
    <x v="139"/>
    <x v="122"/>
    <s v="Colombia"/>
    <n v="1"/>
    <n v="0"/>
    <n v="1"/>
    <s v="Tunisia"/>
    <s v=" "/>
    <n v="0"/>
    <n v="0"/>
    <n v="0"/>
    <n v="1"/>
    <x v="16"/>
    <s v="Home Team"/>
    <n v="29800"/>
    <n v="0"/>
    <n v="0"/>
    <s v="HEYNEMANN Bernd (GER)"/>
    <s v="SCHNEIDER Erich (GER)"/>
    <s v="AMLER Evzen (CZE)"/>
    <s v="COL"/>
    <s v="TUN"/>
  </r>
  <r>
    <x v="630"/>
    <n v="1014"/>
    <x v="8"/>
    <d v="1998-06-25T00:00:00"/>
    <s v=" 21:00 "/>
    <x v="15"/>
    <x v="139"/>
    <x v="122"/>
    <s v="Germany"/>
    <n v="2"/>
    <n v="0"/>
    <n v="2"/>
    <s v="Iran"/>
    <s v=" "/>
    <n v="0"/>
    <n v="0"/>
    <n v="0"/>
    <n v="2"/>
    <x v="17"/>
    <s v="Home Team"/>
    <n v="29800"/>
    <n v="0"/>
    <n v="0"/>
    <s v="GONZALEZ CHAVEZ Epifanio (PAR)"/>
    <s v="GALVAN Celestino (PAR)"/>
    <s v="DIAZ GALVEZ Jorge (CHI)"/>
    <s v="GER"/>
    <s v="IRN"/>
  </r>
  <r>
    <x v="631"/>
    <n v="1024"/>
    <x v="8"/>
    <d v="1998-06-29T00:00:00"/>
    <s v=" 16:30 "/>
    <x v="4"/>
    <x v="139"/>
    <x v="122"/>
    <s v="Germany"/>
    <n v="2"/>
    <n v="1"/>
    <n v="1"/>
    <s v="Mexico"/>
    <s v=" "/>
    <n v="0"/>
    <n v="0"/>
    <n v="0"/>
    <n v="3"/>
    <x v="17"/>
    <s v="Home Team"/>
    <n v="29800"/>
    <n v="0"/>
    <n v="0"/>
    <s v="MELO PEREIRA Vitor (POR)"/>
    <s v="MANSRI Mohamed (TUN)"/>
    <s v="SALIE Achmat (RSA)"/>
    <s v="GER"/>
    <s v="MEX"/>
  </r>
  <r>
    <x v="632"/>
    <n v="208"/>
    <x v="0"/>
    <d v="1950-06-25T00:00:00"/>
    <s v=" 15:00 "/>
    <x v="10"/>
    <x v="0"/>
    <x v="0"/>
    <s v="England"/>
    <n v="2"/>
    <n v="0"/>
    <n v="2"/>
    <s v="Chile"/>
    <s v=" "/>
    <n v="0"/>
    <n v="0"/>
    <n v="0"/>
    <n v="2"/>
    <x v="8"/>
    <s v="Home Team"/>
    <n v="29703"/>
    <n v="1"/>
    <n v="0"/>
    <s v="VAN DER MEER Karel (NED)"/>
    <s v="GARDELLI Mario (BRA)"/>
    <s v="DAHLNER Gunnar (SWE)"/>
    <s v="ENG"/>
    <s v="CHI"/>
  </r>
  <r>
    <x v="633"/>
    <n v="322"/>
    <x v="11"/>
    <d v="1990-06-21T00:00:00"/>
    <s v=" 17:00 "/>
    <x v="12"/>
    <x v="140"/>
    <x v="107"/>
    <s v="Korea Republic"/>
    <n v="0"/>
    <n v="1"/>
    <n v="-1"/>
    <s v="Uruguay"/>
    <s v=" "/>
    <n v="0"/>
    <n v="0"/>
    <n v="0"/>
    <n v="1"/>
    <x v="0"/>
    <s v="Away Team"/>
    <n v="29039"/>
    <n v="0"/>
    <n v="0"/>
    <s v="LANESE Tullio (ITA)"/>
    <s v="DIRAMBA Jean Fidele (GAB)"/>
    <s v="JOUINI Neji (TUN)"/>
    <s v="KOR"/>
    <s v="URU"/>
  </r>
  <r>
    <x v="634"/>
    <n v="43950100"/>
    <x v="15"/>
    <d v="2002-06-02T00:00:00"/>
    <s v=" 20:30 "/>
    <x v="2"/>
    <x v="88"/>
    <x v="74"/>
    <s v="Spain"/>
    <n v="3"/>
    <n v="1"/>
    <n v="2"/>
    <s v="Slovenia"/>
    <s v=" "/>
    <n v="0"/>
    <n v="0"/>
    <n v="0"/>
    <n v="4"/>
    <x v="14"/>
    <s v="Home Team"/>
    <n v="28598"/>
    <n v="1"/>
    <n v="0"/>
    <s v="GUEZZAZ Mohammed (MAR)"/>
    <s v="TOMUSANGE Ali (UGA)"/>
    <s v="BEREUTER Egon (AUT)"/>
    <s v="ESP"/>
    <s v="SVN"/>
  </r>
  <r>
    <x v="635"/>
    <n v="262"/>
    <x v="7"/>
    <d v="1974-06-18T00:00:00"/>
    <s v=" 19:30 "/>
    <x v="1"/>
    <x v="8"/>
    <x v="8"/>
    <s v="Chile"/>
    <n v="1"/>
    <n v="1"/>
    <n v="0"/>
    <s v="German DR"/>
    <s v=" "/>
    <n v="0"/>
    <n v="0"/>
    <n v="0"/>
    <n v="2"/>
    <x v="39"/>
    <s v="Away Team"/>
    <n v="28300"/>
    <n v="0"/>
    <n v="0"/>
    <s v="ANGONESE Aurelio (ITA)"/>
    <s v="SCHEURER Ruedi (SUI)"/>
    <s v="DAVIDSON Bob (SCO)"/>
    <s v="CHI"/>
    <s v="GDR"/>
  </r>
  <r>
    <x v="636"/>
    <n v="262"/>
    <x v="7"/>
    <d v="1974-06-23T00:00:00"/>
    <s v=" 16:00 "/>
    <x v="9"/>
    <x v="24"/>
    <x v="24"/>
    <s v="Sweden"/>
    <n v="3"/>
    <n v="0"/>
    <n v="3"/>
    <s v="Uruguay"/>
    <s v=" "/>
    <n v="0"/>
    <n v="0"/>
    <n v="0"/>
    <n v="3"/>
    <x v="12"/>
    <s v="Home Team"/>
    <n v="28300"/>
    <n v="0"/>
    <n v="0"/>
    <s v="LINEMAYR Erich (AUT)"/>
    <s v="LLOBREGAT Vicente (VEN)"/>
    <s v="ALDINGER Heinz (GER)"/>
    <s v="SWE"/>
    <s v="URU"/>
  </r>
  <r>
    <x v="637"/>
    <n v="278"/>
    <x v="14"/>
    <d v="1978-06-07T00:00:00"/>
    <s v=" 16:45 "/>
    <x v="17"/>
    <x v="103"/>
    <x v="89"/>
    <s v="Netherlands"/>
    <n v="0"/>
    <n v="0"/>
    <n v="0"/>
    <s v="Peru"/>
    <s v=" "/>
    <n v="0"/>
    <n v="0"/>
    <n v="0"/>
    <n v="0"/>
    <x v="62"/>
    <s v="Away Team"/>
    <n v="28125"/>
    <n v="0"/>
    <n v="0"/>
    <s v="PROKOP Adolf (GDR)"/>
    <s v="COEREZZA Norberto Angel (ARG)"/>
    <s v="IVANOV Anatoly (URS)"/>
    <s v="NED"/>
    <s v="PER"/>
  </r>
  <r>
    <x v="638"/>
    <n v="249722"/>
    <x v="6"/>
    <d v="2010-06-25T00:00:00"/>
    <s v=" 20:30 "/>
    <x v="16"/>
    <x v="95"/>
    <x v="81"/>
    <s v="Switzerland"/>
    <n v="0"/>
    <n v="0"/>
    <n v="0"/>
    <s v="Honduras"/>
    <s v=" "/>
    <n v="0"/>
    <n v="0"/>
    <n v="0"/>
    <n v="0"/>
    <x v="49"/>
    <s v="Away Team"/>
    <n v="28042"/>
    <n v="0"/>
    <n v="0"/>
    <s v="BALDASSI Hector (ARG)"/>
    <s v="CASAS Ricardo (ARG)"/>
    <s v="MAIDANA Hernan (ARG)"/>
    <s v="SUI"/>
    <s v="HON"/>
  </r>
  <r>
    <x v="639"/>
    <n v="211"/>
    <x v="16"/>
    <d v="1954-06-17T00:00:00"/>
    <s v=" 18:00 "/>
    <x v="10"/>
    <x v="37"/>
    <x v="36"/>
    <s v="Germany FR"/>
    <n v="4"/>
    <n v="1"/>
    <n v="3"/>
    <s v="Turkey"/>
    <s v=" "/>
    <n v="0"/>
    <n v="0"/>
    <n v="0"/>
    <n v="5"/>
    <x v="6"/>
    <s v="Home Team"/>
    <n v="28000"/>
    <n v="1"/>
    <n v="1"/>
    <s v="DA COSTA VIEIRA Jose (POR)"/>
    <s v="ZSOLT Istvan (HUN)"/>
    <s v="MERLOTTI Armand (SUI)"/>
    <s v="FRG"/>
    <s v="TUR"/>
  </r>
  <r>
    <x v="640"/>
    <n v="212"/>
    <x v="16"/>
    <d v="1954-06-26T00:00:00"/>
    <s v=" 17:00 "/>
    <x v="5"/>
    <x v="48"/>
    <x v="47"/>
    <s v="Uruguay"/>
    <n v="4"/>
    <n v="2"/>
    <n v="2"/>
    <s v="England"/>
    <s v=" "/>
    <n v="0"/>
    <n v="0"/>
    <n v="0"/>
    <n v="6"/>
    <x v="0"/>
    <s v="Home Team"/>
    <n v="28000"/>
    <n v="2"/>
    <n v="1"/>
    <s v="STEINER Carl (AUT)"/>
    <s v="STEFANOVIC Vasa (YUG)"/>
    <s v="ORLANDINI Vincenzo (ITA)"/>
    <s v="URU"/>
    <s v="ENG"/>
  </r>
  <r>
    <x v="641"/>
    <n v="293"/>
    <x v="4"/>
    <d v="1982-06-24T00:00:00"/>
    <s v=" 17:15 "/>
    <x v="17"/>
    <x v="137"/>
    <x v="120"/>
    <s v="France"/>
    <n v="1"/>
    <n v="1"/>
    <n v="0"/>
    <s v="Czechoslovakia"/>
    <s v=" "/>
    <n v="0"/>
    <n v="0"/>
    <n v="0"/>
    <n v="2"/>
    <x v="52"/>
    <s v="Away Team"/>
    <n v="28000"/>
    <n v="0"/>
    <n v="0"/>
    <s v="CASARIN Paolo (ITA)"/>
    <s v="DWOMOH Benjamin (GHA)"/>
    <s v="PALOTAI Karoly (HUN)"/>
    <s v="FRA"/>
    <s v="TCH"/>
  </r>
  <r>
    <x v="642"/>
    <n v="676"/>
    <x v="4"/>
    <d v="1982-07-10T00:00:00"/>
    <s v=" 20:00 "/>
    <x v="7"/>
    <x v="131"/>
    <x v="114"/>
    <s v="Poland"/>
    <n v="3"/>
    <n v="2"/>
    <n v="1"/>
    <s v="France"/>
    <s v=" "/>
    <n v="0"/>
    <n v="0"/>
    <n v="0"/>
    <n v="5"/>
    <x v="19"/>
    <s v="Home Team"/>
    <n v="28000"/>
    <n v="2"/>
    <n v="1"/>
    <s v="GARRIDO Antonio (POR)"/>
    <s v="RUBIO VAZQUEZ Mario (MEX)"/>
    <s v="LACARNE Belaid (ALG)"/>
    <s v="POL"/>
    <s v="FRA"/>
  </r>
  <r>
    <x v="643"/>
    <n v="308"/>
    <x v="1"/>
    <d v="1986-06-07T00:00:00"/>
    <s v=" 12:00 "/>
    <x v="13"/>
    <x v="141"/>
    <x v="25"/>
    <s v="Northern Ireland"/>
    <n v="1"/>
    <n v="2"/>
    <n v="-1"/>
    <s v="Spain"/>
    <s v=" "/>
    <n v="0"/>
    <n v="0"/>
    <n v="0"/>
    <n v="3"/>
    <x v="14"/>
    <s v="Away Team"/>
    <n v="28000"/>
    <n v="0"/>
    <n v="2"/>
    <s v="BRUMMEIER Horst (AUT)"/>
    <s v="AGNOLIN Luigi (ITA)"/>
    <s v="NEMETH Lajos (HUN)"/>
    <s v="NIR"/>
    <s v="ESP"/>
  </r>
  <r>
    <x v="644"/>
    <n v="308"/>
    <x v="1"/>
    <d v="1986-06-11T00:00:00"/>
    <s v=" 16:00 "/>
    <x v="15"/>
    <x v="141"/>
    <x v="25"/>
    <s v="Portugal"/>
    <n v="1"/>
    <n v="3"/>
    <n v="-2"/>
    <s v="Morocco"/>
    <s v=" "/>
    <n v="0"/>
    <n v="0"/>
    <n v="0"/>
    <n v="4"/>
    <x v="64"/>
    <s v="Away Team"/>
    <n v="28000"/>
    <n v="0"/>
    <n v="2"/>
    <s v="SNODDY Alan (NIR)"/>
    <s v="BUTENKO Valeri (RUS)"/>
    <s v="ROTH Volker (GER)"/>
    <s v="POR"/>
    <s v="MAR"/>
  </r>
  <r>
    <x v="645"/>
    <n v="249722"/>
    <x v="6"/>
    <d v="2010-06-24T00:00:00"/>
    <s v=" 20:30 "/>
    <x v="12"/>
    <x v="109"/>
    <x v="94"/>
    <s v="Denmark"/>
    <n v="1"/>
    <n v="3"/>
    <n v="-2"/>
    <s v="Japan"/>
    <s v=" "/>
    <n v="0"/>
    <n v="0"/>
    <n v="0"/>
    <n v="4"/>
    <x v="31"/>
    <s v="Away Team"/>
    <n v="27967"/>
    <n v="0"/>
    <n v="2"/>
    <s v="DAMON Jerome (RSA)"/>
    <s v="NTAGUNGIRA Celestin (RWA)"/>
    <s v="MOLEFE Enock (RSA)"/>
    <s v="DEN"/>
    <s v="JPN"/>
  </r>
  <r>
    <x v="646"/>
    <n v="322"/>
    <x v="11"/>
    <d v="1990-06-19T00:00:00"/>
    <s v=" 17:00 "/>
    <x v="13"/>
    <x v="127"/>
    <x v="110"/>
    <s v="Yugoslavia"/>
    <n v="4"/>
    <n v="1"/>
    <n v="3"/>
    <s v="United Arab Emirates"/>
    <s v=" "/>
    <n v="0"/>
    <n v="0"/>
    <n v="0"/>
    <n v="5"/>
    <x v="36"/>
    <s v="Home Team"/>
    <n v="27833"/>
    <n v="2"/>
    <n v="1"/>
    <s v="TAKADA Shizuo (JPN)"/>
    <s v="MIKKELSEN Peter (DEN)"/>
    <s v="VAUTROT Michel (FRA)"/>
    <s v="YUG"/>
    <s v="UAE"/>
  </r>
  <r>
    <x v="647"/>
    <n v="238"/>
    <x v="3"/>
    <d v="1966-07-16T00:00:00"/>
    <s v=" 15:00 "/>
    <x v="17"/>
    <x v="142"/>
    <x v="123"/>
    <s v="Soviet Union"/>
    <n v="1"/>
    <n v="0"/>
    <n v="1"/>
    <s v="Italy"/>
    <s v=" "/>
    <n v="0"/>
    <n v="0"/>
    <n v="0"/>
    <n v="1"/>
    <x v="5"/>
    <s v="Home Team"/>
    <n v="27793"/>
    <n v="0"/>
    <n v="0"/>
    <s v="KREITLEIN Rudolf (GER)"/>
    <s v="CRAWFORD William (SCO)"/>
    <s v="KANDIL Aly Hussein (EGY)"/>
    <s v="URS"/>
    <s v="ITA"/>
  </r>
  <r>
    <x v="648"/>
    <n v="43950100"/>
    <x v="15"/>
    <d v="2002-06-04T00:00:00"/>
    <s v=" 15:30 "/>
    <x v="14"/>
    <x v="88"/>
    <x v="74"/>
    <s v="China PR"/>
    <n v="0"/>
    <n v="2"/>
    <n v="-2"/>
    <s v="Costa Rica"/>
    <s v=" "/>
    <n v="0"/>
    <n v="0"/>
    <n v="0"/>
    <n v="2"/>
    <x v="42"/>
    <s v="Away Team"/>
    <n v="27217"/>
    <n v="0"/>
    <n v="0"/>
    <s v="VASSARAS Kyros (GRE)"/>
    <s v="MATOS Carlos (POR)"/>
    <s v="POOL Jaap (NED)"/>
    <s v="CHN"/>
    <s v="CRC"/>
  </r>
  <r>
    <x v="649"/>
    <n v="238"/>
    <x v="3"/>
    <d v="1966-07-13T00:00:00"/>
    <s v=" 19:30 "/>
    <x v="17"/>
    <x v="142"/>
    <x v="123"/>
    <s v="Italy"/>
    <n v="2"/>
    <n v="0"/>
    <n v="2"/>
    <s v="Chile"/>
    <s v=" "/>
    <n v="0"/>
    <n v="0"/>
    <n v="0"/>
    <n v="2"/>
    <x v="7"/>
    <s v="Home Team"/>
    <n v="27199"/>
    <n v="1"/>
    <n v="0"/>
    <s v="DIENST Gottfried (SUI)"/>
    <s v="FINNEY Jim (ENG)"/>
    <s v="KREITLEIN Rudolf (GER)"/>
    <s v="ITA"/>
    <s v="CHI"/>
  </r>
  <r>
    <x v="650"/>
    <n v="206"/>
    <x v="17"/>
    <d v="1938-06-04T00:00:00"/>
    <s v=" 17:00 "/>
    <x v="22"/>
    <x v="72"/>
    <x v="62"/>
    <s v="Switzerland"/>
    <n v="1"/>
    <n v="1"/>
    <n v="0"/>
    <s v="Germany"/>
    <s v=" "/>
    <n v="0"/>
    <n v="0"/>
    <n v="0"/>
    <n v="2"/>
    <x v="17"/>
    <s v="Away Team"/>
    <n v="27152"/>
    <n v="0"/>
    <n v="0"/>
    <s v="LANGENUS Jean (BEL)"/>
    <s v="MARENCO Paul (FRA)"/>
    <s v="VAN MOORSEL Johannes (NED)"/>
    <s v="SUI"/>
    <s v="GER"/>
  </r>
  <r>
    <x v="651"/>
    <n v="488"/>
    <x v="19"/>
    <d v="1958-06-24T00:00:00"/>
    <s v=" 19:00 "/>
    <x v="6"/>
    <x v="62"/>
    <x v="55"/>
    <s v="Brazil"/>
    <n v="5"/>
    <n v="2"/>
    <n v="3"/>
    <s v="France"/>
    <s v=" "/>
    <n v="0"/>
    <n v="0"/>
    <n v="0"/>
    <n v="7"/>
    <x v="1"/>
    <s v="Home Team"/>
    <n v="27100"/>
    <n v="2"/>
    <n v="1"/>
    <s v="GRIFFITHS Benjamin (WAL)"/>
    <s v="WYSSLING Paul (SUI)"/>
    <s v="LEAFE Reginald (ENG)"/>
    <s v="BRA"/>
    <s v="FRA"/>
  </r>
  <r>
    <x v="652"/>
    <n v="262"/>
    <x v="7"/>
    <d v="1974-06-14T00:00:00"/>
    <s v=" 19:30 "/>
    <x v="10"/>
    <x v="53"/>
    <x v="28"/>
    <s v="Zaire"/>
    <n v="0"/>
    <n v="2"/>
    <n v="-2"/>
    <s v="Scotland"/>
    <s v=" "/>
    <n v="0"/>
    <n v="0"/>
    <n v="0"/>
    <n v="2"/>
    <x v="55"/>
    <s v="Away Team"/>
    <n v="27000"/>
    <n v="0"/>
    <n v="2"/>
    <s v="SCHULENBURG Gerhard (GER)"/>
    <s v="BOSKOVIC Tony (AUS)"/>
    <s v="WEYLAND Hans Joachim (FRG)"/>
    <s v="ZAI"/>
    <s v="SCO"/>
  </r>
  <r>
    <x v="653"/>
    <n v="251"/>
    <x v="2"/>
    <d v="1970-06-14T00:00:00"/>
    <s v=" 12:00 "/>
    <x v="5"/>
    <x v="143"/>
    <x v="124"/>
    <s v="Italy"/>
    <n v="4"/>
    <n v="1"/>
    <n v="3"/>
    <s v="Mexico"/>
    <s v=" "/>
    <n v="0"/>
    <n v="0"/>
    <n v="0"/>
    <n v="5"/>
    <x v="7"/>
    <s v="Home Team"/>
    <n v="26851"/>
    <n v="1"/>
    <n v="1"/>
    <s v="SCHEURER Ruedi (SUI)"/>
    <s v="DUNSTAN Keith (BER)"/>
    <s v="LANDAUER Henry (USA)"/>
    <s v="ITA"/>
    <s v="MEX"/>
  </r>
  <r>
    <x v="654"/>
    <n v="239"/>
    <x v="3"/>
    <d v="1966-07-23T00:00:00"/>
    <s v=" 15:00 "/>
    <x v="5"/>
    <x v="142"/>
    <x v="123"/>
    <s v="Soviet Union"/>
    <n v="2"/>
    <n v="1"/>
    <n v="1"/>
    <s v="Hungary"/>
    <s v=" "/>
    <n v="0"/>
    <n v="0"/>
    <n v="0"/>
    <n v="3"/>
    <x v="5"/>
    <s v="Home Team"/>
    <n v="26844"/>
    <n v="1"/>
    <n v="0"/>
    <s v="GARDEAZABAL Juan (ESP)"/>
    <s v="CODESAL Jose Maria (URU)"/>
    <s v="FERNANDES CAMPOS Joaquim (POR)"/>
    <s v="URS"/>
    <s v="HUN"/>
  </r>
  <r>
    <x v="655"/>
    <n v="249722"/>
    <x v="6"/>
    <d v="2010-06-20T00:00:00"/>
    <s v=" 13:30 "/>
    <x v="15"/>
    <x v="95"/>
    <x v="81"/>
    <s v="Slovakia"/>
    <n v="0"/>
    <n v="2"/>
    <n v="-2"/>
    <s v="Paraguay"/>
    <s v=" "/>
    <n v="0"/>
    <n v="0"/>
    <n v="0"/>
    <n v="2"/>
    <x v="2"/>
    <s v="Away Team"/>
    <n v="26643"/>
    <n v="0"/>
    <n v="1"/>
    <s v="MAILLET Eddy (SEY)"/>
    <s v="MENKOUANDE Evarist (CMR)"/>
    <s v="HASSANI Bechir (TUN)"/>
    <s v="SVK"/>
    <s v="PAR"/>
  </r>
  <r>
    <x v="656"/>
    <n v="278"/>
    <x v="14"/>
    <d v="1978-06-06T00:00:00"/>
    <s v=" 13:45 "/>
    <x v="1"/>
    <x v="86"/>
    <x v="73"/>
    <s v="Italy"/>
    <n v="3"/>
    <n v="1"/>
    <n v="2"/>
    <s v="Hungary"/>
    <s v=" "/>
    <n v="0"/>
    <n v="0"/>
    <n v="0"/>
    <n v="4"/>
    <x v="7"/>
    <s v="Home Team"/>
    <n v="26533"/>
    <n v="2"/>
    <n v="0"/>
    <s v="BARRETO RUIZ Ramon (URU)"/>
    <s v="BIWERSI Ferdinand (GER)"/>
    <s v="GORDON John (SCO)"/>
    <s v="ITA"/>
    <s v="HUN"/>
  </r>
  <r>
    <x v="657"/>
    <n v="308"/>
    <x v="1"/>
    <d v="1986-06-08T00:00:00"/>
    <s v=" 16:00 "/>
    <x v="12"/>
    <x v="144"/>
    <x v="125"/>
    <s v="Denmark"/>
    <n v="6"/>
    <n v="1"/>
    <n v="5"/>
    <s v="Uruguay"/>
    <s v=" "/>
    <n v="0"/>
    <n v="0"/>
    <n v="0"/>
    <n v="7"/>
    <x v="21"/>
    <s v="Home Team"/>
    <n v="26500"/>
    <n v="2"/>
    <n v="1"/>
    <s v="MARQUEZ RAMIREZ Antonio (MEX)"/>
    <s v="KEIZER Jan (NED)"/>
    <s v="ARPPI FILHO Romualdo (BRA)"/>
    <s v="DEN"/>
    <s v="URU"/>
  </r>
  <r>
    <x v="658"/>
    <n v="43950100"/>
    <x v="15"/>
    <d v="2002-06-14T00:00:00"/>
    <s v=" 20:30 "/>
    <x v="13"/>
    <x v="110"/>
    <x v="95"/>
    <s v="Poland"/>
    <n v="3"/>
    <n v="1"/>
    <n v="2"/>
    <s v="USA"/>
    <s v=" "/>
    <n v="0"/>
    <n v="0"/>
    <n v="0"/>
    <n v="4"/>
    <x v="19"/>
    <s v="Home Team"/>
    <n v="26482"/>
    <n v="2"/>
    <n v="0"/>
    <s v="LU Jun (CHN)"/>
    <s v="FIERRO Bomer (ECU)"/>
    <s v="POOL Jaap (NED)"/>
    <s v="POL"/>
    <s v="USA"/>
  </r>
  <r>
    <x v="659"/>
    <n v="251"/>
    <x v="2"/>
    <d v="1970-06-14T00:00:00"/>
    <s v=" 12:00 "/>
    <x v="5"/>
    <x v="1"/>
    <x v="1"/>
    <s v="Uruguay"/>
    <n v="1"/>
    <n v="0"/>
    <n v="1"/>
    <s v="Soviet Union"/>
    <s v="Uruguay win after extra time "/>
    <n v="0"/>
    <n v="0"/>
    <n v="0"/>
    <n v="1"/>
    <x v="0"/>
    <s v="Home Team"/>
    <n v="26085"/>
    <n v="0"/>
    <n v="0"/>
    <s v="VAN RAVENS Laurens (NED)"/>
    <s v="DAVIDSON Bob (SCO)"/>
    <s v="GLOECKNER Rudolf (GDR)"/>
    <s v="URU"/>
    <s v="URS"/>
  </r>
  <r>
    <x v="660"/>
    <n v="211"/>
    <x v="16"/>
    <d v="1954-06-19T00:00:00"/>
    <s v=" 17:00 "/>
    <x v="9"/>
    <x v="132"/>
    <x v="115"/>
    <s v="Austria"/>
    <n v="5"/>
    <n v="0"/>
    <n v="5"/>
    <s v="Czechoslovakia"/>
    <s v=" "/>
    <n v="0"/>
    <n v="0"/>
    <n v="0"/>
    <n v="5"/>
    <x v="57"/>
    <s v="Home Team"/>
    <n v="26000"/>
    <n v="4"/>
    <n v="0"/>
    <s v="STEFANOVIC Vasa (YUG)"/>
    <s v="DOERFLINGER Ernst (SUI)"/>
    <s v="GULDE Josef (SUI)"/>
    <s v="AUT"/>
    <s v="TCH"/>
  </r>
  <r>
    <x v="661"/>
    <n v="309"/>
    <x v="1"/>
    <d v="1986-06-16T00:00:00"/>
    <s v=" 16:00 "/>
    <x v="4"/>
    <x v="76"/>
    <x v="66"/>
    <s v="Argentina"/>
    <n v="1"/>
    <n v="0"/>
    <n v="1"/>
    <s v="Uruguay"/>
    <s v=" "/>
    <n v="0"/>
    <n v="0"/>
    <n v="0"/>
    <n v="1"/>
    <x v="3"/>
    <s v="Home Team"/>
    <n v="26000"/>
    <n v="1"/>
    <n v="0"/>
    <s v="AGNOLIN Luigi (ITA)"/>
    <s v="COURTNEY George (ENG)"/>
    <s v="SILVA VALENTE Carlos Alberto (POR)"/>
    <s v="ARG"/>
    <s v="URU"/>
  </r>
  <r>
    <x v="662"/>
    <n v="221"/>
    <x v="19"/>
    <d v="1958-06-19T00:00:00"/>
    <s v=" 19:00 "/>
    <x v="5"/>
    <x v="59"/>
    <x v="53"/>
    <s v="Brazil"/>
    <n v="1"/>
    <n v="0"/>
    <n v="1"/>
    <s v="Wales"/>
    <s v=" "/>
    <n v="0"/>
    <n v="0"/>
    <n v="0"/>
    <n v="1"/>
    <x v="1"/>
    <s v="Home Team"/>
    <n v="25923"/>
    <n v="0"/>
    <n v="0"/>
    <s v="SEIPELT Fritz (AUT)"/>
    <s v="GUIGUE Maurice (FRA)"/>
    <s v="DUSCH Albert (GER)"/>
    <s v="BRA"/>
    <s v="WAL"/>
  </r>
  <r>
    <x v="663"/>
    <n v="262"/>
    <x v="7"/>
    <d v="1974-06-23T00:00:00"/>
    <s v=" 16:00 "/>
    <x v="17"/>
    <x v="8"/>
    <x v="11"/>
    <s v="Argentina"/>
    <n v="4"/>
    <n v="1"/>
    <n v="3"/>
    <s v="Haiti"/>
    <s v=" "/>
    <n v="0"/>
    <n v="0"/>
    <n v="0"/>
    <n v="5"/>
    <x v="3"/>
    <s v="Home Team"/>
    <n v="25900"/>
    <n v="2"/>
    <n v="0"/>
    <s v="SANCHEZ IBANEZ Pablo (ESP)"/>
    <s v="KAMEL Mahmoud (EGY)"/>
    <s v="NDIAYE Birame (SEN)"/>
    <s v="ARG"/>
    <s v="HAI"/>
  </r>
  <r>
    <x v="664"/>
    <n v="208"/>
    <x v="0"/>
    <d v="1950-07-02T00:00:00"/>
    <s v=" 15:00 "/>
    <x v="9"/>
    <x v="78"/>
    <x v="32"/>
    <s v="Italy"/>
    <n v="2"/>
    <n v="0"/>
    <n v="2"/>
    <s v="Paraguay"/>
    <s v=" "/>
    <n v="0"/>
    <n v="0"/>
    <n v="0"/>
    <n v="2"/>
    <x v="7"/>
    <s v="Home Team"/>
    <n v="25811"/>
    <n v="1"/>
    <n v="0"/>
    <s v="ELLIS Arthur (ENG)"/>
    <s v="GARCIA Prudencio (USA)"/>
    <s v="DE LA SALLE Charles (FRA)"/>
    <s v="ITA"/>
    <s v="PAR"/>
  </r>
  <r>
    <x v="665"/>
    <n v="201"/>
    <x v="9"/>
    <d v="1930-07-20T00:00:00"/>
    <s v=" 13:00 "/>
    <x v="10"/>
    <x v="10"/>
    <x v="10"/>
    <s v="Brazil"/>
    <n v="4"/>
    <n v="0"/>
    <n v="4"/>
    <s v="Bolivia"/>
    <s v=" "/>
    <n v="0"/>
    <n v="0"/>
    <n v="0"/>
    <n v="4"/>
    <x v="1"/>
    <s v="Home Team"/>
    <n v="25466"/>
    <n v="1"/>
    <n v="0"/>
    <s v="BALWAY Thomas (FRA)"/>
    <s v="MATEUCCI Francisco (URU)"/>
    <s v="VALLEJO Gaspar (MEX)"/>
    <s v="BRA"/>
    <s v="BOL"/>
  </r>
  <r>
    <x v="666"/>
    <n v="238"/>
    <x v="3"/>
    <d v="1966-07-16T00:00:00"/>
    <s v=" 15:00 "/>
    <x v="9"/>
    <x v="138"/>
    <x v="121"/>
    <s v="Portugal"/>
    <n v="3"/>
    <n v="0"/>
    <n v="3"/>
    <s v="Bulgaria"/>
    <s v=" "/>
    <n v="0"/>
    <n v="0"/>
    <n v="0"/>
    <n v="3"/>
    <x v="13"/>
    <s v="Home Team"/>
    <n v="25438"/>
    <n v="2"/>
    <n v="0"/>
    <s v="CODESAL Jose Maria (URU)"/>
    <s v="GOICOECHEA Roberto (ARG)"/>
    <s v="TSCHENSCHER Kurt (GER)"/>
    <s v="POR"/>
    <s v="BUL"/>
  </r>
  <r>
    <x v="667"/>
    <n v="262"/>
    <x v="7"/>
    <d v="1974-06-19T00:00:00"/>
    <s v=" 19:30 "/>
    <x v="17"/>
    <x v="8"/>
    <x v="11"/>
    <s v="Haiti"/>
    <n v="0"/>
    <n v="7"/>
    <n v="-7"/>
    <s v="Poland"/>
    <s v=" "/>
    <n v="0"/>
    <n v="0"/>
    <n v="0"/>
    <n v="7"/>
    <x v="19"/>
    <s v="Away Team"/>
    <n v="25300"/>
    <n v="0"/>
    <n v="5"/>
    <s v="SUPPIAH George (SIN)"/>
    <s v="BIWERSI Ferdinand (GER)"/>
    <s v="ESCHWEILER Walter (GER)"/>
    <s v="HAI"/>
    <s v="POL"/>
  </r>
  <r>
    <x v="668"/>
    <n v="43950100"/>
    <x v="15"/>
    <d v="2002-06-02T00:00:00"/>
    <s v=" 16:30 "/>
    <x v="2"/>
    <x v="64"/>
    <x v="57"/>
    <s v="Paraguay"/>
    <n v="2"/>
    <n v="2"/>
    <n v="0"/>
    <s v="South Africa"/>
    <s v=" "/>
    <n v="0"/>
    <n v="0"/>
    <n v="0"/>
    <n v="4"/>
    <x v="53"/>
    <s v="Away Team"/>
    <n v="25186"/>
    <n v="1"/>
    <n v="0"/>
    <s v="MICHEL Lubos (SVK)"/>
    <s v="SRAMKA Igor (SVK)"/>
    <s v="CHARLES Curtis (ATG)"/>
    <s v="PAR"/>
    <s v="RSA"/>
  </r>
  <r>
    <x v="669"/>
    <n v="43950200"/>
    <x v="15"/>
    <d v="2002-06-15T00:00:00"/>
    <s v=" 15:30 "/>
    <x v="4"/>
    <x v="118"/>
    <x v="102"/>
    <s v="Germany"/>
    <n v="1"/>
    <n v="0"/>
    <n v="1"/>
    <s v="Paraguay"/>
    <s v=" "/>
    <n v="0"/>
    <n v="0"/>
    <n v="0"/>
    <n v="1"/>
    <x v="17"/>
    <s v="Home Team"/>
    <n v="25176"/>
    <n v="0"/>
    <n v="0"/>
    <s v="BATRES Carlos (GUA)"/>
    <s v="CHARLES Curtis (ATG)"/>
    <s v="DANTE Dramane (MLI)"/>
    <s v="GER"/>
    <s v="PAR"/>
  </r>
  <r>
    <x v="670"/>
    <n v="279"/>
    <x v="14"/>
    <d v="1978-06-14T00:00:00"/>
    <s v=" 13:45 "/>
    <x v="8"/>
    <x v="93"/>
    <x v="79"/>
    <s v="Netherlands"/>
    <n v="5"/>
    <n v="1"/>
    <n v="4"/>
    <s v="Austria"/>
    <s v=" "/>
    <n v="0"/>
    <n v="0"/>
    <n v="0"/>
    <n v="6"/>
    <x v="15"/>
    <s v="Home Team"/>
    <n v="25050"/>
    <n v="3"/>
    <n v="0"/>
    <s v="GORDON John (SCO)"/>
    <s v="ITHURRALDE Arturo Andres (ARG)"/>
    <s v="BOUZO Farouk (SYR)"/>
    <s v="NED"/>
    <s v="AUT"/>
  </r>
  <r>
    <x v="671"/>
    <n v="204"/>
    <x v="18"/>
    <d v="1934-05-27T00:00:00"/>
    <s v=" 16:30 "/>
    <x v="21"/>
    <x v="50"/>
    <x v="16"/>
    <s v="Italy"/>
    <n v="7"/>
    <n v="1"/>
    <n v="6"/>
    <s v="USA"/>
    <s v=" "/>
    <n v="0"/>
    <n v="0"/>
    <n v="0"/>
    <n v="8"/>
    <x v="7"/>
    <s v="Home Team"/>
    <n v="25000"/>
    <n v="3"/>
    <n v="0"/>
    <s v="MERCET Rene (SUI)"/>
    <s v="ESCARTIN Pedro (ESP)"/>
    <s v="ZENISEK Bohumil (TCH)"/>
    <s v="ITA"/>
    <s v="USA"/>
  </r>
  <r>
    <x v="672"/>
    <n v="211"/>
    <x v="16"/>
    <d v="1954-06-16T00:00:00"/>
    <s v=" 18:00 "/>
    <x v="9"/>
    <x v="132"/>
    <x v="115"/>
    <s v="Austria"/>
    <n v="1"/>
    <n v="0"/>
    <n v="1"/>
    <s v="Scotland"/>
    <s v=" "/>
    <n v="0"/>
    <n v="0"/>
    <n v="0"/>
    <n v="1"/>
    <x v="57"/>
    <s v="Home Team"/>
    <n v="25000"/>
    <n v="1"/>
    <n v="0"/>
    <s v="FRANKEN Laurent (BEL)"/>
    <s v="VIANA Mario (BRA)"/>
    <s v="GULDE Josef (SUI)"/>
    <s v="AUT"/>
    <s v="SCO"/>
  </r>
  <r>
    <x v="673"/>
    <n v="220"/>
    <x v="19"/>
    <d v="1958-06-11T00:00:00"/>
    <s v=" 19:00 "/>
    <x v="1"/>
    <x v="145"/>
    <x v="126"/>
    <s v="Germany FR"/>
    <n v="2"/>
    <n v="2"/>
    <n v="0"/>
    <s v="Czechoslovakia"/>
    <s v=" "/>
    <n v="0"/>
    <n v="0"/>
    <n v="0"/>
    <n v="4"/>
    <x v="52"/>
    <s v="Away Team"/>
    <n v="25000"/>
    <n v="0"/>
    <n v="2"/>
    <s v="ELLIS Arthur (ENG)"/>
    <s v="LEAFE Reginald (ENG)"/>
    <s v="SEIPELT Fritz (AUT)"/>
    <s v="FRG"/>
    <s v="TCH"/>
  </r>
  <r>
    <x v="674"/>
    <n v="293"/>
    <x v="4"/>
    <d v="1982-06-17T00:00:00"/>
    <s v=" 17:45 "/>
    <x v="17"/>
    <x v="137"/>
    <x v="120"/>
    <s v="Czechoslovakia"/>
    <n v="1"/>
    <n v="1"/>
    <n v="0"/>
    <s v="Kuwait"/>
    <s v=" "/>
    <n v="0"/>
    <n v="0"/>
    <n v="0"/>
    <n v="2"/>
    <x v="67"/>
    <s v="Away Team"/>
    <n v="25000"/>
    <n v="1"/>
    <n v="0"/>
    <s v="DWOMOH Benjamin (GHA)"/>
    <s v="MENDEZ MOLINA Romulo (GUA)"/>
    <s v="VALENTINE Robert (SCO)"/>
    <s v="TCH"/>
    <s v="KUW"/>
  </r>
  <r>
    <x v="675"/>
    <n v="293"/>
    <x v="4"/>
    <d v="1982-06-17T00:00:00"/>
    <s v=" 21:00 "/>
    <x v="20"/>
    <x v="146"/>
    <x v="127"/>
    <s v="Yugoslavia"/>
    <n v="0"/>
    <n v="0"/>
    <n v="0"/>
    <s v="Northern Ireland"/>
    <s v=" "/>
    <n v="0"/>
    <n v="0"/>
    <n v="0"/>
    <n v="0"/>
    <x v="50"/>
    <s v="Away Team"/>
    <n v="25000"/>
    <n v="0"/>
    <n v="0"/>
    <s v="FREDRIKSSON Erik (SWE)"/>
    <s v="GALLER Bruno (SUI)"/>
    <s v="PALOTAI Karoly (HUN)"/>
    <s v="YUG"/>
    <s v="NIR"/>
  </r>
  <r>
    <x v="676"/>
    <n v="293"/>
    <x v="4"/>
    <d v="1982-06-18T00:00:00"/>
    <s v=" 17:15 "/>
    <x v="1"/>
    <x v="130"/>
    <x v="113"/>
    <s v="Italy"/>
    <n v="1"/>
    <n v="1"/>
    <n v="0"/>
    <s v="Peru"/>
    <s v=" "/>
    <n v="0"/>
    <n v="0"/>
    <n v="0"/>
    <n v="2"/>
    <x v="62"/>
    <s v="Away Team"/>
    <n v="25000"/>
    <n v="1"/>
    <n v="0"/>
    <s v="ESCHWEILER Walter (GER)"/>
    <s v="RUBIO VAZQUEZ Mario (MEX)"/>
    <s v="KLEIN Abraham (ISR)"/>
    <s v="ITA"/>
    <s v="PER"/>
  </r>
  <r>
    <x v="677"/>
    <n v="293"/>
    <x v="4"/>
    <d v="1982-06-22T00:00:00"/>
    <s v=" 17:15 "/>
    <x v="1"/>
    <x v="147"/>
    <x v="128"/>
    <s v="Poland"/>
    <n v="5"/>
    <n v="1"/>
    <n v="4"/>
    <s v="Peru"/>
    <s v=" "/>
    <n v="0"/>
    <n v="0"/>
    <n v="0"/>
    <n v="6"/>
    <x v="19"/>
    <s v="Home Team"/>
    <n v="25000"/>
    <n v="0"/>
    <n v="0"/>
    <s v="RUBIO VAZQUEZ Mario (MEX)"/>
    <s v="SORIANO ALADREN Emilio (ESP)"/>
    <s v="SANCHEZ ARMINIO Victoriano (ESP)"/>
    <s v="POL"/>
    <s v="PER"/>
  </r>
  <r>
    <x v="678"/>
    <n v="293"/>
    <x v="4"/>
    <d v="1982-06-24T00:00:00"/>
    <s v=" 21:00 "/>
    <x v="20"/>
    <x v="146"/>
    <x v="127"/>
    <s v="Honduras"/>
    <n v="0"/>
    <n v="1"/>
    <n v="-1"/>
    <s v="Yugoslavia"/>
    <s v=" "/>
    <n v="0"/>
    <n v="0"/>
    <n v="0"/>
    <n v="1"/>
    <x v="36"/>
    <s v="Away Team"/>
    <n v="25000"/>
    <n v="0"/>
    <n v="0"/>
    <s v="CASTRO Gaston (CHI)"/>
    <s v="SILES Jesus Paulino (CRC)"/>
    <s v="ITHURRALDE Arturo Andres (ARG)"/>
    <s v="HON"/>
    <s v="YUG"/>
  </r>
  <r>
    <x v="679"/>
    <n v="211"/>
    <x v="16"/>
    <d v="1954-06-19T00:00:00"/>
    <s v=" 17:00 "/>
    <x v="1"/>
    <x v="74"/>
    <x v="64"/>
    <s v="Brazil"/>
    <n v="1"/>
    <n v="1"/>
    <n v="0"/>
    <s v="Yugoslavia"/>
    <s v=" "/>
    <n v="0"/>
    <n v="0"/>
    <n v="0"/>
    <n v="2"/>
    <x v="36"/>
    <s v="Away Team"/>
    <n v="24637"/>
    <n v="0"/>
    <n v="0"/>
    <s v="FAULTLESS Charlie (SCO)"/>
    <s v="ELLIS Arthur (ENG)"/>
    <s v="VON GUNTER Albert (SUI)"/>
    <s v="BRA"/>
    <s v="YUG"/>
  </r>
  <r>
    <x v="680"/>
    <n v="238"/>
    <x v="3"/>
    <d v="1966-07-20T00:00:00"/>
    <s v=" 19:30 "/>
    <x v="9"/>
    <x v="138"/>
    <x v="121"/>
    <s v="Hungary"/>
    <n v="3"/>
    <n v="1"/>
    <n v="2"/>
    <s v="Bulgaria"/>
    <s v=" "/>
    <n v="0"/>
    <n v="0"/>
    <n v="0"/>
    <n v="4"/>
    <x v="43"/>
    <s v="Home Team"/>
    <n v="24129"/>
    <n v="2"/>
    <n v="1"/>
    <s v="GOICOECHEA Roberto (ARG)"/>
    <s v="GARDEAZABAL Juan (ESP)"/>
    <s v="CODESAL Jose Maria (URU)"/>
    <s v="HUN"/>
    <s v="BUL"/>
  </r>
  <r>
    <x v="681"/>
    <n v="201"/>
    <x v="9"/>
    <d v="1930-07-14T00:00:00"/>
    <s v=" 12:45 "/>
    <x v="10"/>
    <x v="148"/>
    <x v="10"/>
    <s v="Yugoslavia"/>
    <n v="2"/>
    <n v="1"/>
    <n v="1"/>
    <s v="Brazil"/>
    <s v=" "/>
    <n v="0"/>
    <n v="0"/>
    <n v="0"/>
    <n v="3"/>
    <x v="36"/>
    <s v="Home Team"/>
    <n v="24059"/>
    <n v="2"/>
    <n v="0"/>
    <s v="TEJADA Anibal (URU)"/>
    <s v="VALLARINO Ricardo (URU)"/>
    <s v="BALWAY Thomas (FRA)"/>
    <s v="YUG"/>
    <s v="BRA"/>
  </r>
  <r>
    <x v="682"/>
    <n v="211"/>
    <x v="16"/>
    <d v="1954-06-20T00:00:00"/>
    <s v=" 17:00 "/>
    <x v="17"/>
    <x v="149"/>
    <x v="129"/>
    <s v="Italy"/>
    <n v="4"/>
    <n v="1"/>
    <n v="3"/>
    <s v="Belgium"/>
    <s v=" "/>
    <n v="0"/>
    <n v="0"/>
    <n v="0"/>
    <n v="5"/>
    <x v="7"/>
    <s v="Home Team"/>
    <n v="24000"/>
    <n v="1"/>
    <n v="0"/>
    <s v="STEINER Carl (AUT)"/>
    <s v="VINCENTI Raymond (FRA)"/>
    <s v="SCHMETZER Emil (FRG)"/>
    <s v="ITA"/>
    <s v="BEL"/>
  </r>
  <r>
    <x v="683"/>
    <n v="308"/>
    <x v="1"/>
    <d v="1986-06-04T00:00:00"/>
    <s v=" 12:00 "/>
    <x v="2"/>
    <x v="150"/>
    <x v="124"/>
    <s v="Paraguay"/>
    <n v="1"/>
    <n v="0"/>
    <n v="1"/>
    <s v="Iraq"/>
    <s v=" "/>
    <n v="0"/>
    <n v="0"/>
    <n v="0"/>
    <n v="1"/>
    <x v="2"/>
    <s v="Home Team"/>
    <n v="24000"/>
    <n v="1"/>
    <n v="0"/>
    <s v="PICON-ACKONG Edwin (MRI)"/>
    <s v="ULLOA MORERA Berny (CRC)"/>
    <s v="SOCHA David (USA)"/>
    <s v="PAR"/>
    <s v="IRQ"/>
  </r>
  <r>
    <x v="684"/>
    <n v="43950100"/>
    <x v="15"/>
    <d v="2002-06-07T00:00:00"/>
    <s v=" 18:00 "/>
    <x v="2"/>
    <x v="120"/>
    <x v="104"/>
    <s v="Spain"/>
    <n v="3"/>
    <n v="1"/>
    <n v="2"/>
    <s v="Paraguay"/>
    <s v=" "/>
    <n v="0"/>
    <n v="0"/>
    <n v="0"/>
    <n v="4"/>
    <x v="14"/>
    <s v="Home Team"/>
    <n v="24000"/>
    <n v="0"/>
    <n v="1"/>
    <s v="EL GHANDOUR Gamal (EGY)"/>
    <s v="FARAG Wagih (EGY)"/>
    <s v="MUDZAMIRI Brighton (ZIM)"/>
    <s v="ESP"/>
    <s v="PAR"/>
  </r>
  <r>
    <x v="685"/>
    <n v="308"/>
    <x v="1"/>
    <d v="1986-06-12T00:00:00"/>
    <s v=" 12:00 "/>
    <x v="13"/>
    <x v="151"/>
    <x v="77"/>
    <s v="Algeria"/>
    <n v="0"/>
    <n v="3"/>
    <n v="-3"/>
    <s v="Spain"/>
    <s v=" "/>
    <n v="0"/>
    <n v="0"/>
    <n v="0"/>
    <n v="3"/>
    <x v="14"/>
    <s v="Away Team"/>
    <n v="23980"/>
    <n v="0"/>
    <n v="1"/>
    <s v="TAKADA Shizuo (JPN)"/>
    <s v="PICON-ACKONG Edwin (MRI)"/>
    <s v="ESPOSITO Carlos (ARG)"/>
    <s v="ALG"/>
    <s v="ESP"/>
  </r>
  <r>
    <x v="686"/>
    <n v="249722"/>
    <x v="6"/>
    <d v="2010-06-15T00:00:00"/>
    <s v=" 13:30 "/>
    <x v="15"/>
    <x v="109"/>
    <x v="94"/>
    <s v="New Zealand"/>
    <n v="1"/>
    <n v="1"/>
    <n v="0"/>
    <s v="Slovakia"/>
    <s v=" "/>
    <n v="0"/>
    <n v="0"/>
    <n v="0"/>
    <n v="2"/>
    <x v="45"/>
    <s v="Away Team"/>
    <n v="23871"/>
    <n v="0"/>
    <n v="0"/>
    <s v="DAMON Jerome (RSA)"/>
    <s v="NTAGUNGIRA Celestin (RWA)"/>
    <s v="MOLEFE Enock (RSA)"/>
    <s v="NZL"/>
    <s v="SVK"/>
  </r>
  <r>
    <x v="687"/>
    <n v="262"/>
    <x v="7"/>
    <d v="1974-06-15T00:00:00"/>
    <s v=" 16:00 "/>
    <x v="9"/>
    <x v="24"/>
    <x v="24"/>
    <s v="Sweden"/>
    <n v="0"/>
    <n v="0"/>
    <n v="0"/>
    <s v="Bulgaria"/>
    <s v=" "/>
    <n v="0"/>
    <n v="0"/>
    <n v="0"/>
    <n v="0"/>
    <x v="29"/>
    <s v="Away Team"/>
    <n v="23800"/>
    <n v="0"/>
    <n v="0"/>
    <s v="PEREZ NUNEZ Edison A. (PER)"/>
    <s v="GONZALEZ ARCHUNDIA Alfonso (MEX)"/>
    <s v="SUPPIAH George (SIN)"/>
    <s v="SWE"/>
    <s v="BUL"/>
  </r>
  <r>
    <x v="688"/>
    <n v="201"/>
    <x v="9"/>
    <d v="1930-07-15T00:00:00"/>
    <s v=" 16:00 "/>
    <x v="1"/>
    <x v="148"/>
    <x v="10"/>
    <s v="Argentina"/>
    <n v="1"/>
    <n v="0"/>
    <n v="1"/>
    <s v="France"/>
    <s v=" "/>
    <n v="0"/>
    <n v="0"/>
    <n v="0"/>
    <n v="1"/>
    <x v="3"/>
    <s v="Home Team"/>
    <n v="23409"/>
    <n v="0"/>
    <n v="0"/>
    <s v="REGO Gilberto (BRA)"/>
    <s v="SAUCEDO Ulises (BOL)"/>
    <s v="RADULESCU Constantin (ROU)"/>
    <s v="ARG"/>
    <s v="FRA"/>
  </r>
  <r>
    <x v="689"/>
    <n v="251"/>
    <x v="2"/>
    <d v="1970-06-14T00:00:00"/>
    <s v=" 12:00 "/>
    <x v="5"/>
    <x v="27"/>
    <x v="26"/>
    <s v="Germany FR"/>
    <n v="3"/>
    <n v="2"/>
    <n v="1"/>
    <s v="England"/>
    <s v="Germany FR win after extra time "/>
    <n v="0"/>
    <n v="0"/>
    <n v="0"/>
    <n v="5"/>
    <x v="6"/>
    <s v="Home Team"/>
    <n v="23357"/>
    <n v="0"/>
    <n v="0"/>
    <s v="COEREZZA Norberto Angel (ARG)"/>
    <s v="VELASQUEZ Guillermo (COL)"/>
    <s v="ORTIZ DE MENDIBIL Jose Maria (ESP)"/>
    <s v="FRG"/>
    <s v="ENG"/>
  </r>
  <r>
    <x v="690"/>
    <n v="220"/>
    <x v="19"/>
    <d v="1958-06-17T00:00:00"/>
    <s v=" 19:00 "/>
    <x v="17"/>
    <x v="59"/>
    <x v="53"/>
    <s v="Soviet Union"/>
    <n v="1"/>
    <n v="0"/>
    <n v="1"/>
    <s v="England"/>
    <s v=" "/>
    <n v="0"/>
    <n v="0"/>
    <n v="0"/>
    <n v="1"/>
    <x v="5"/>
    <s v="Home Team"/>
    <n v="23182"/>
    <n v="0"/>
    <n v="0"/>
    <s v="DUSCH Albert (GER)"/>
    <s v="BRONKHORST Jan (NED)"/>
    <s v="SEIPELT Fritz (AUT)"/>
    <s v="URS"/>
    <s v="ENG"/>
  </r>
  <r>
    <x v="691"/>
    <n v="278"/>
    <x v="14"/>
    <d v="1978-06-10T00:00:00"/>
    <s v=" 15:10 "/>
    <x v="1"/>
    <x v="86"/>
    <x v="73"/>
    <s v="France"/>
    <n v="3"/>
    <n v="1"/>
    <n v="2"/>
    <s v="Hungary"/>
    <s v=" "/>
    <n v="0"/>
    <n v="0"/>
    <n v="0"/>
    <n v="4"/>
    <x v="18"/>
    <s v="Home Team"/>
    <n v="23127"/>
    <n v="3"/>
    <n v="1"/>
    <s v="COELHO Arnaldo (BRA)"/>
    <s v="PARTRIDGE Pat (ENG)"/>
    <s v="SILVAGNO CAVANNA Juan (CHI)"/>
    <s v="FRA"/>
    <s v="HUN"/>
  </r>
  <r>
    <x v="692"/>
    <n v="238"/>
    <x v="3"/>
    <d v="1966-07-12T00:00:00"/>
    <s v=" 19:30 "/>
    <x v="17"/>
    <x v="152"/>
    <x v="130"/>
    <s v="Soviet Union"/>
    <n v="3"/>
    <n v="0"/>
    <n v="3"/>
    <s v="Korea DPR"/>
    <s v=" "/>
    <n v="0"/>
    <n v="0"/>
    <n v="0"/>
    <n v="3"/>
    <x v="5"/>
    <s v="Home Team"/>
    <n v="23006"/>
    <n v="2"/>
    <n v="0"/>
    <s v="GARDEAZABAL Juan (ESP)"/>
    <s v="KANDIL Aly Hussein (EGY)"/>
    <s v="DIENST Gottfried (SUI)"/>
    <s v="URS"/>
    <s v="PRK"/>
  </r>
  <r>
    <x v="693"/>
    <n v="418"/>
    <x v="18"/>
    <d v="1934-05-31T00:00:00"/>
    <s v=" 16:30 "/>
    <x v="5"/>
    <x v="153"/>
    <x v="110"/>
    <s v="Austria"/>
    <n v="2"/>
    <n v="1"/>
    <n v="1"/>
    <s v="Hungary"/>
    <s v=" "/>
    <n v="0"/>
    <n v="0"/>
    <n v="0"/>
    <n v="3"/>
    <x v="57"/>
    <s v="Home Team"/>
    <n v="23000"/>
    <n v="1"/>
    <n v="0"/>
    <s v="MATTEA Francesco (ITA)"/>
    <s v="ESCARTIN Pedro (ESP)"/>
    <s v="BIRLEM Alfred (GER)"/>
    <s v="AUT"/>
    <s v="HUN"/>
  </r>
  <r>
    <x v="694"/>
    <n v="293"/>
    <x v="4"/>
    <d v="1982-06-15T00:00:00"/>
    <s v=" 21:00 "/>
    <x v="9"/>
    <x v="116"/>
    <x v="101"/>
    <s v="Hungary"/>
    <n v="10"/>
    <n v="1"/>
    <n v="9"/>
    <s v="El Salvador"/>
    <s v=" "/>
    <n v="0"/>
    <n v="0"/>
    <n v="0"/>
    <n v="11"/>
    <x v="43"/>
    <s v="Home Team"/>
    <n v="23000"/>
    <n v="3"/>
    <n v="0"/>
    <s v="AL DOY Ebrahim (BHR)"/>
    <s v="CORVER Charles (NED)"/>
    <s v="LUND-SORENSEN Henning (DEN)"/>
    <s v="HUN"/>
    <s v="SLV"/>
  </r>
  <r>
    <x v="695"/>
    <n v="308"/>
    <x v="1"/>
    <d v="1986-06-03T00:00:00"/>
    <s v=" 16:00 "/>
    <x v="15"/>
    <x v="151"/>
    <x v="77"/>
    <s v="Portugal"/>
    <n v="1"/>
    <n v="0"/>
    <n v="1"/>
    <s v="England"/>
    <s v=" "/>
    <n v="0"/>
    <n v="0"/>
    <n v="0"/>
    <n v="1"/>
    <x v="13"/>
    <s v="Home Team"/>
    <n v="23000"/>
    <n v="0"/>
    <n v="0"/>
    <s v="ROTH Volker (GER)"/>
    <s v="DOTCHEV Bogdan (BUL)"/>
    <s v="AL SHARIF Jamal (SYR)"/>
    <s v="POR"/>
    <s v="ENG"/>
  </r>
  <r>
    <x v="696"/>
    <n v="308"/>
    <x v="1"/>
    <d v="1986-06-11T00:00:00"/>
    <s v=" 16:00 "/>
    <x v="15"/>
    <x v="151"/>
    <x v="77"/>
    <s v="England"/>
    <n v="3"/>
    <n v="0"/>
    <n v="3"/>
    <s v="Poland"/>
    <s v=" "/>
    <n v="0"/>
    <n v="0"/>
    <n v="0"/>
    <n v="3"/>
    <x v="8"/>
    <s v="Home Team"/>
    <n v="22700"/>
    <n v="3"/>
    <n v="0"/>
    <s v="DAINA Andre (SUI)"/>
    <s v="BRUMMEIER Horst (AUT)"/>
    <s v="CHRISTOV Vojtech (TCH)"/>
    <s v="ENG"/>
    <s v="POL"/>
  </r>
  <r>
    <x v="697"/>
    <n v="278"/>
    <x v="14"/>
    <d v="1978-06-10T00:00:00"/>
    <s v=" 16:45 "/>
    <x v="10"/>
    <x v="115"/>
    <x v="100"/>
    <s v="Poland"/>
    <n v="3"/>
    <n v="1"/>
    <n v="2"/>
    <s v="Mexico"/>
    <s v=" "/>
    <n v="0"/>
    <n v="0"/>
    <n v="0"/>
    <n v="4"/>
    <x v="19"/>
    <s v="Home Team"/>
    <n v="22651"/>
    <n v="1"/>
    <n v="0"/>
    <s v="NAMDAR Jafar (IRN)"/>
    <s v="ERIKSSON Ulf (SWE)"/>
    <s v="CORVER Charles (NED)"/>
    <s v="POL"/>
    <s v="MEX"/>
  </r>
  <r>
    <x v="698"/>
    <n v="293"/>
    <x v="4"/>
    <d v="1982-06-17T00:00:00"/>
    <s v=" 17:15 "/>
    <x v="10"/>
    <x v="154"/>
    <x v="131"/>
    <s v="Chile"/>
    <n v="0"/>
    <n v="1"/>
    <n v="-1"/>
    <s v="Austria"/>
    <s v=" "/>
    <n v="0"/>
    <n v="0"/>
    <n v="0"/>
    <n v="1"/>
    <x v="57"/>
    <s v="Away Team"/>
    <n v="22500"/>
    <n v="0"/>
    <n v="1"/>
    <s v="CARDELLINO DE SAN VICENTE Juan (URU)"/>
    <s v="CASARIN Paolo (ITA)"/>
    <s v="ARISTIZABAL MURCIA Gilberto (COL)"/>
    <s v="CHI"/>
    <s v="AUT"/>
  </r>
  <r>
    <x v="699"/>
    <n v="429"/>
    <x v="17"/>
    <d v="1938-06-12T00:00:00"/>
    <s v=" 17:00 "/>
    <x v="5"/>
    <x v="134"/>
    <x v="117"/>
    <s v="Brazil"/>
    <n v="1"/>
    <n v="1"/>
    <n v="0"/>
    <s v="Czechoslovakia"/>
    <s v=" "/>
    <n v="0"/>
    <n v="0"/>
    <n v="0"/>
    <n v="2"/>
    <x v="52"/>
    <s v="Away Team"/>
    <n v="22021"/>
    <n v="0"/>
    <n v="0"/>
    <s v="VON HERTZKA Pal (HUN)"/>
    <s v="SCARPI Giuseppe (ITA)"/>
    <s v="DE LA SALLE Charles (FRA)"/>
    <s v="BRA"/>
    <s v="TCH"/>
  </r>
  <r>
    <x v="700"/>
    <n v="293"/>
    <x v="4"/>
    <d v="1982-06-21T00:00:00"/>
    <s v=" 17:15 "/>
    <x v="10"/>
    <x v="154"/>
    <x v="131"/>
    <s v="Algeria"/>
    <n v="0"/>
    <n v="2"/>
    <n v="-2"/>
    <s v="Austria"/>
    <s v=" "/>
    <n v="0"/>
    <n v="0"/>
    <n v="0"/>
    <n v="2"/>
    <x v="57"/>
    <s v="Away Team"/>
    <n v="22000"/>
    <n v="0"/>
    <n v="0"/>
    <s v="BOSKOVIC Tony (AUS)"/>
    <s v="CHRISTOV Vojtech (TCH)"/>
    <s v="AL DOY Ebrahim (BHR)"/>
    <s v="ALG"/>
    <s v="AUT"/>
  </r>
  <r>
    <x v="701"/>
    <n v="308"/>
    <x v="1"/>
    <d v="1986-06-03T00:00:00"/>
    <s v=" 12:00 "/>
    <x v="13"/>
    <x v="141"/>
    <x v="25"/>
    <s v="Algeria"/>
    <n v="1"/>
    <n v="1"/>
    <n v="0"/>
    <s v="Northern Ireland"/>
    <s v=" "/>
    <n v="0"/>
    <n v="0"/>
    <n v="0"/>
    <n v="2"/>
    <x v="50"/>
    <s v="Away Team"/>
    <n v="22000"/>
    <n v="0"/>
    <n v="1"/>
    <s v="BUTENKO Valeri (RUS)"/>
    <s v="DAINA Andre (SUI)"/>
    <s v="PETROVIC Zoran (SRB)"/>
    <s v="ALG"/>
    <s v="NIR"/>
  </r>
  <r>
    <x v="702"/>
    <n v="220"/>
    <x v="19"/>
    <d v="1958-06-15T00:00:00"/>
    <s v=" 19:00 "/>
    <x v="1"/>
    <x v="135"/>
    <x v="118"/>
    <s v="Germany FR"/>
    <n v="2"/>
    <n v="2"/>
    <n v="0"/>
    <s v="Northern Ireland"/>
    <s v=" "/>
    <n v="0"/>
    <n v="0"/>
    <n v="0"/>
    <n v="4"/>
    <x v="50"/>
    <s v="Away Team"/>
    <n v="21990"/>
    <n v="1"/>
    <n v="1"/>
    <s v="FERNANDES CAMPOS Joaquim (POR)"/>
    <s v="AHLNER Sten (SWE)"/>
    <s v="HELGE Leo (DEN)"/>
    <s v="FRG"/>
    <s v="NIR"/>
  </r>
  <r>
    <x v="703"/>
    <n v="278"/>
    <x v="14"/>
    <d v="1978-06-11T00:00:00"/>
    <s v=" 16:45 "/>
    <x v="17"/>
    <x v="93"/>
    <x v="79"/>
    <s v="Peru"/>
    <n v="4"/>
    <n v="1"/>
    <n v="3"/>
    <s v="Iran"/>
    <s v=" "/>
    <n v="0"/>
    <n v="0"/>
    <n v="0"/>
    <n v="5"/>
    <x v="62"/>
    <s v="Home Team"/>
    <n v="21262"/>
    <n v="3"/>
    <n v="1"/>
    <s v="JARGUZ Alojzy (POL)"/>
    <s v="MAKSIMOVIC Dusan (SCG)"/>
    <s v="WINSEMANN Werner (CAN)"/>
    <s v="PER"/>
    <s v="IRN"/>
  </r>
  <r>
    <x v="704"/>
    <n v="220"/>
    <x v="19"/>
    <d v="1958-06-11T00:00:00"/>
    <s v=" 19:00 "/>
    <x v="17"/>
    <x v="155"/>
    <x v="132"/>
    <s v="Soviet Union"/>
    <n v="2"/>
    <n v="0"/>
    <n v="2"/>
    <s v="Austria"/>
    <s v=" "/>
    <n v="0"/>
    <n v="0"/>
    <n v="0"/>
    <n v="2"/>
    <x v="5"/>
    <s v="Home Team"/>
    <n v="21239"/>
    <n v="1"/>
    <n v="0"/>
    <s v="JORGENSEN Carl Frederik (DEN)"/>
    <s v="NILSEN Birger (NOR)"/>
    <s v="ACKEBORN Gosta (SWE)"/>
    <s v="URS"/>
    <s v="AUT"/>
  </r>
  <r>
    <x v="705"/>
    <n v="204"/>
    <x v="18"/>
    <d v="1934-05-27T00:00:00"/>
    <s v=" 16:30 "/>
    <x v="21"/>
    <x v="133"/>
    <x v="116"/>
    <s v="Spain"/>
    <n v="3"/>
    <n v="1"/>
    <n v="2"/>
    <s v="Brazil"/>
    <s v=" "/>
    <n v="0"/>
    <n v="0"/>
    <n v="0"/>
    <n v="4"/>
    <x v="14"/>
    <s v="Home Team"/>
    <n v="21000"/>
    <n v="3"/>
    <n v="0"/>
    <s v="BIRLEM Alfred (GER)"/>
    <s v="CARMINATI Ettore (ITA)"/>
    <s v="IVANCSICS Mihaly (HUN)"/>
    <s v="ESP"/>
    <s v="BRA"/>
  </r>
  <r>
    <x v="706"/>
    <n v="3468"/>
    <x v="1"/>
    <d v="1986-06-28T00:00:00"/>
    <s v=" 12:00 "/>
    <x v="7"/>
    <x v="76"/>
    <x v="66"/>
    <s v="France"/>
    <n v="4"/>
    <n v="2"/>
    <n v="2"/>
    <s v="Belgium"/>
    <s v="France win after extra time "/>
    <n v="0"/>
    <n v="0"/>
    <n v="0"/>
    <n v="6"/>
    <x v="18"/>
    <s v="Home Team"/>
    <n v="21000"/>
    <n v="0"/>
    <n v="0"/>
    <s v="COURTNEY George (ENG)"/>
    <s v="SILVA ARCE Hernan (CHI)"/>
    <s v="AL SHARIF Jamal (SYR)"/>
    <s v="FRA"/>
    <s v="BEL"/>
  </r>
  <r>
    <x v="707"/>
    <n v="250"/>
    <x v="2"/>
    <d v="1970-06-02T00:00:00"/>
    <s v=" 16:00 "/>
    <x v="10"/>
    <x v="76"/>
    <x v="66"/>
    <s v="Uruguay"/>
    <n v="2"/>
    <n v="0"/>
    <n v="2"/>
    <s v="Israel"/>
    <s v=" "/>
    <n v="0"/>
    <n v="0"/>
    <n v="0"/>
    <n v="2"/>
    <x v="0"/>
    <s v="Home Team"/>
    <n v="20654"/>
    <n v="1"/>
    <n v="0"/>
    <s v="DAVIDSON Bob (SCO)"/>
    <s v="SCHEURER Ruedi (SUI)"/>
    <s v="TAREKEGN Seyoum (ETH)"/>
    <s v="URU"/>
    <s v="ISR"/>
  </r>
  <r>
    <x v="708"/>
    <n v="211"/>
    <x v="16"/>
    <d v="1954-06-16T00:00:00"/>
    <s v=" 18:00 "/>
    <x v="9"/>
    <x v="37"/>
    <x v="36"/>
    <s v="Uruguay"/>
    <n v="2"/>
    <n v="0"/>
    <n v="2"/>
    <s v="Czechoslovakia"/>
    <s v=" "/>
    <n v="0"/>
    <n v="0"/>
    <n v="0"/>
    <n v="2"/>
    <x v="0"/>
    <s v="Home Team"/>
    <n v="20500"/>
    <n v="0"/>
    <n v="0"/>
    <s v="ELLIS Arthur (ENG)"/>
    <s v="LING William (ENG)"/>
    <s v="SCHICKER Werner (SUI)"/>
    <s v="URU"/>
    <s v="TCH"/>
  </r>
  <r>
    <x v="709"/>
    <n v="308"/>
    <x v="1"/>
    <d v="1986-06-06T00:00:00"/>
    <s v=" 16:00 "/>
    <x v="15"/>
    <x v="151"/>
    <x v="77"/>
    <s v="England"/>
    <n v="0"/>
    <n v="0"/>
    <n v="0"/>
    <s v="Morocco"/>
    <s v=" "/>
    <n v="0"/>
    <n v="0"/>
    <n v="0"/>
    <n v="0"/>
    <x v="64"/>
    <s v="Away Team"/>
    <n v="20200"/>
    <n v="0"/>
    <n v="0"/>
    <s v="GONZALEZ ROA Gabriel (PAR)"/>
    <s v="ESPOSITO Carlos (ARG)"/>
    <s v="KIRSCHEN Siegfried (GER)"/>
    <s v="ENG"/>
    <s v="MAR"/>
  </r>
  <r>
    <x v="710"/>
    <n v="221"/>
    <x v="19"/>
    <d v="1958-06-19T00:00:00"/>
    <s v=" 19:00 "/>
    <x v="5"/>
    <x v="135"/>
    <x v="118"/>
    <s v="Germany FR"/>
    <n v="1"/>
    <n v="0"/>
    <n v="1"/>
    <s v="Yugoslavia"/>
    <s v=" "/>
    <n v="0"/>
    <n v="0"/>
    <n v="0"/>
    <n v="1"/>
    <x v="6"/>
    <s v="Home Team"/>
    <n v="20055"/>
    <n v="1"/>
    <n v="0"/>
    <s v="WYSSLING Paul (SUI)"/>
    <s v="FERNANDES CAMPOS Joaquim (POR)"/>
    <s v="HELGE Leo (DEN)"/>
    <s v="FRG"/>
    <s v="YUG"/>
  </r>
  <r>
    <x v="711"/>
    <n v="206"/>
    <x v="17"/>
    <d v="1938-06-09T00:00:00"/>
    <s v=" 18:00 "/>
    <x v="22"/>
    <x v="72"/>
    <x v="62"/>
    <s v="Switzerland"/>
    <n v="4"/>
    <n v="2"/>
    <n v="2"/>
    <s v="Germany"/>
    <s v=" "/>
    <n v="0"/>
    <n v="0"/>
    <n v="0"/>
    <n v="6"/>
    <x v="27"/>
    <s v="Home Team"/>
    <n v="20025"/>
    <n v="1"/>
    <n v="2"/>
    <s v="EKLIND Ivan (SWE)"/>
    <s v="BAERT Louis (BEL)"/>
    <s v="VAN MOORSEL Johannes (NED)"/>
    <s v="SUI"/>
    <s v="GER"/>
  </r>
  <r>
    <x v="712"/>
    <n v="3489"/>
    <x v="17"/>
    <d v="1938-06-16T00:00:00"/>
    <s v=" 18:00 "/>
    <x v="6"/>
    <x v="72"/>
    <x v="62"/>
    <s v="Hungary"/>
    <n v="5"/>
    <n v="1"/>
    <n v="4"/>
    <s v="Sweden"/>
    <s v=" "/>
    <n v="0"/>
    <n v="0"/>
    <n v="0"/>
    <n v="6"/>
    <x v="43"/>
    <s v="Home Team"/>
    <n v="20000"/>
    <n v="3"/>
    <n v="1"/>
    <s v="LECLERCQ Lucien (FRA)"/>
    <s v="VAN MOORSEL Johannes (NED)"/>
    <s v="SCARPI Giuseppe (ITA)"/>
    <s v="HUN"/>
    <s v="SWE"/>
  </r>
  <r>
    <x v="713"/>
    <n v="293"/>
    <x v="4"/>
    <d v="1982-06-23T00:00:00"/>
    <s v=" 17:15 "/>
    <x v="1"/>
    <x v="130"/>
    <x v="113"/>
    <s v="Italy"/>
    <n v="1"/>
    <n v="1"/>
    <n v="0"/>
    <s v="Cameroon"/>
    <s v=" "/>
    <n v="0"/>
    <n v="0"/>
    <n v="0"/>
    <n v="2"/>
    <x v="26"/>
    <s v="Away Team"/>
    <n v="20000"/>
    <n v="0"/>
    <n v="0"/>
    <s v="DOTCHEV Bogdan (BUL)"/>
    <s v="SORIANO ALADREN Emilio (ESP)"/>
    <s v="SANCHEZ ARMINIO Victoriano (ESP)"/>
    <s v="ITA"/>
    <s v="CMR"/>
  </r>
  <r>
    <x v="714"/>
    <n v="294"/>
    <x v="4"/>
    <d v="1982-07-01T00:00:00"/>
    <s v=" 17:15 "/>
    <x v="17"/>
    <x v="117"/>
    <x v="5"/>
    <s v="Austria"/>
    <n v="2"/>
    <n v="2"/>
    <n v="0"/>
    <s v="Northern Ireland"/>
    <s v=" "/>
    <n v="0"/>
    <n v="0"/>
    <n v="0"/>
    <n v="4"/>
    <x v="50"/>
    <s v="Away Team"/>
    <n v="20000"/>
    <n v="0"/>
    <n v="1"/>
    <s v="PROKOP Adolf (GDR)"/>
    <s v="FREDRIKSSON Erik (SWE)"/>
    <s v="ESCHWEILER Walter (GER)"/>
    <s v="AUT"/>
    <s v="NIR"/>
  </r>
  <r>
    <x v="715"/>
    <n v="308"/>
    <x v="1"/>
    <d v="1986-06-08T00:00:00"/>
    <s v=" 12:00 "/>
    <x v="2"/>
    <x v="150"/>
    <x v="124"/>
    <s v="Iraq"/>
    <n v="1"/>
    <n v="2"/>
    <n v="-1"/>
    <s v="Belgium"/>
    <s v=" "/>
    <n v="0"/>
    <n v="0"/>
    <n v="0"/>
    <n v="3"/>
    <x v="9"/>
    <s v="Away Team"/>
    <n v="20000"/>
    <n v="0"/>
    <n v="2"/>
    <s v="DIAZ PALACIO Jesus (COL)"/>
    <s v="CHRISTOV Vojtech (TCH)"/>
    <s v="SANCHEZ ARMINIO Victoriano (ESP)"/>
    <s v="IRQ"/>
    <s v="BEL"/>
  </r>
  <r>
    <x v="716"/>
    <n v="308"/>
    <x v="1"/>
    <d v="1986-06-10T00:00:00"/>
    <s v=" 12:00 "/>
    <x v="8"/>
    <x v="76"/>
    <x v="66"/>
    <s v="Korea Republic"/>
    <n v="2"/>
    <n v="3"/>
    <n v="-1"/>
    <s v="Italy"/>
    <s v=" "/>
    <n v="0"/>
    <n v="0"/>
    <n v="0"/>
    <n v="5"/>
    <x v="7"/>
    <s v="Away Team"/>
    <n v="20000"/>
    <n v="0"/>
    <n v="1"/>
    <s v="SOCHA David (USA)"/>
    <s v="URREA Joaquin (MEX)"/>
    <s v="AL SHARIF Jamal (SYR)"/>
    <s v="KOR"/>
    <s v="ITA"/>
  </r>
  <r>
    <x v="717"/>
    <n v="308"/>
    <x v="1"/>
    <d v="1986-06-13T00:00:00"/>
    <s v=" 12:00 "/>
    <x v="12"/>
    <x v="144"/>
    <x v="125"/>
    <s v="Scotland"/>
    <n v="0"/>
    <n v="0"/>
    <n v="0"/>
    <s v="Uruguay"/>
    <s v=" "/>
    <n v="0"/>
    <n v="0"/>
    <n v="0"/>
    <n v="0"/>
    <x v="0"/>
    <s v="Away Team"/>
    <n v="20000"/>
    <n v="0"/>
    <n v="0"/>
    <s v="QUINIOU Joel (FRA)"/>
    <s v="DIAZ PALACIO Jesus (COL)"/>
    <s v="BENNACEUR Ali (TUN)"/>
    <s v="SCO"/>
    <s v="URU"/>
  </r>
  <r>
    <x v="718"/>
    <n v="308"/>
    <x v="1"/>
    <d v="1986-06-07T00:00:00"/>
    <s v=" 16:00 "/>
    <x v="15"/>
    <x v="91"/>
    <x v="77"/>
    <s v="Poland"/>
    <n v="1"/>
    <n v="0"/>
    <n v="1"/>
    <s v="Portugal"/>
    <s v=" "/>
    <n v="0"/>
    <n v="0"/>
    <n v="0"/>
    <n v="1"/>
    <x v="19"/>
    <s v="Home Team"/>
    <n v="19915"/>
    <n v="0"/>
    <n v="0"/>
    <s v="BENNACEUR Ali (TUN)"/>
    <s v="PICON-ACKONG Edwin (MRI)"/>
    <s v="TAKADA Shizuo (JPN)"/>
    <s v="POL"/>
    <s v="POR"/>
  </r>
  <r>
    <x v="719"/>
    <n v="308"/>
    <x v="1"/>
    <d v="1986-06-02T00:00:00"/>
    <s v=" 16:00 "/>
    <x v="15"/>
    <x v="91"/>
    <x v="77"/>
    <s v="Morocco"/>
    <n v="0"/>
    <n v="0"/>
    <n v="0"/>
    <s v="Poland"/>
    <s v=" "/>
    <n v="0"/>
    <n v="0"/>
    <n v="0"/>
    <n v="0"/>
    <x v="19"/>
    <s v="Away Team"/>
    <n v="19900"/>
    <n v="0"/>
    <n v="0"/>
    <s v="MARTINEZ BAZAN Jose Luis (URU)"/>
    <s v="QUINIOU Joel (FRA)"/>
    <s v="TRAORE Idrissa (MLI)"/>
    <s v="MAR"/>
    <s v="POL"/>
  </r>
  <r>
    <x v="720"/>
    <n v="309"/>
    <x v="1"/>
    <d v="1986-06-17T00:00:00"/>
    <s v=" 16:00 "/>
    <x v="4"/>
    <x v="91"/>
    <x v="77"/>
    <s v="Morocco"/>
    <n v="0"/>
    <n v="1"/>
    <n v="-1"/>
    <s v="Germany FR"/>
    <s v=" "/>
    <n v="0"/>
    <n v="0"/>
    <n v="0"/>
    <n v="1"/>
    <x v="6"/>
    <s v="Away Team"/>
    <n v="19800"/>
    <n v="0"/>
    <n v="0"/>
    <s v="PETROVIC Zoran (SRB)"/>
    <s v="NEMETH Lajos (HUN)"/>
    <s v="BRUMMEIER Horst (AUT)"/>
    <s v="MAR"/>
    <s v="FRG"/>
  </r>
  <r>
    <x v="721"/>
    <n v="208"/>
    <x v="0"/>
    <d v="1950-06-29T00:00:00"/>
    <s v=" 15:00 "/>
    <x v="10"/>
    <x v="0"/>
    <x v="0"/>
    <s v="Spain"/>
    <n v="2"/>
    <n v="0"/>
    <n v="2"/>
    <s v="Chile"/>
    <s v=" "/>
    <n v="0"/>
    <n v="0"/>
    <n v="0"/>
    <n v="2"/>
    <x v="14"/>
    <s v="Home Team"/>
    <n v="19790"/>
    <n v="2"/>
    <n v="0"/>
    <s v="MALCHER Alberto (BRA)"/>
    <s v="MARINO Esteban (URU)"/>
    <s v="ALVAREZ Alfredo (BOL)"/>
    <s v="ESP"/>
    <s v="CHI"/>
  </r>
  <r>
    <x v="722"/>
    <n v="206"/>
    <x v="17"/>
    <d v="1938-06-05T00:00:00"/>
    <s v=" 17:00 "/>
    <x v="22"/>
    <x v="51"/>
    <x v="48"/>
    <s v="Italy"/>
    <n v="2"/>
    <n v="1"/>
    <n v="1"/>
    <s v="Norway"/>
    <s v="Italy win after extra time "/>
    <n v="0"/>
    <n v="0"/>
    <n v="0"/>
    <n v="3"/>
    <x v="7"/>
    <s v="Home Team"/>
    <n v="19000"/>
    <n v="0"/>
    <n v="0"/>
    <s v="BERANEK Alois (AUT)"/>
    <s v="BOUTOURE D. (FRA)"/>
    <s v="TREHOU D. (FRA)"/>
    <s v="ITA"/>
    <s v="NOR"/>
  </r>
  <r>
    <x v="723"/>
    <n v="211"/>
    <x v="16"/>
    <d v="1954-06-19T00:00:00"/>
    <s v=" 17:10 "/>
    <x v="1"/>
    <x v="156"/>
    <x v="133"/>
    <s v="France"/>
    <n v="3"/>
    <n v="2"/>
    <n v="1"/>
    <s v="Mexico"/>
    <s v=" "/>
    <n v="0"/>
    <n v="0"/>
    <n v="0"/>
    <n v="5"/>
    <x v="18"/>
    <s v="Home Team"/>
    <n v="19000"/>
    <n v="1"/>
    <n v="0"/>
    <s v="ASENSI Manuel (ESP)"/>
    <s v="FRANKEN Laurent (BEL)"/>
    <s v="BAUMBERGER Rene (SUI)"/>
    <s v="FRA"/>
    <s v="MEX"/>
  </r>
  <r>
    <x v="724"/>
    <n v="293"/>
    <x v="4"/>
    <d v="1982-06-19T00:00:00"/>
    <s v=" 19:15 "/>
    <x v="1"/>
    <x v="147"/>
    <x v="128"/>
    <s v="Poland"/>
    <n v="0"/>
    <n v="0"/>
    <n v="0"/>
    <s v="Cameroon"/>
    <s v=" "/>
    <n v="0"/>
    <n v="0"/>
    <n v="0"/>
    <n v="0"/>
    <x v="26"/>
    <s v="Away Team"/>
    <n v="19000"/>
    <n v="0"/>
    <n v="0"/>
    <s v="PONNET Alexis (BEL)"/>
    <s v="ESCHWEILER Walter (GER)"/>
    <s v="RUBIO VAZQUEZ Mario (MEX)"/>
    <s v="POL"/>
    <s v="CMR"/>
  </r>
  <r>
    <x v="725"/>
    <n v="293"/>
    <x v="4"/>
    <d v="1982-06-19T00:00:00"/>
    <s v=" 21:00 "/>
    <x v="0"/>
    <x v="75"/>
    <x v="65"/>
    <s v="Soviet Union"/>
    <n v="3"/>
    <n v="0"/>
    <n v="3"/>
    <s v="New Zealand"/>
    <s v=" "/>
    <n v="0"/>
    <n v="0"/>
    <n v="0"/>
    <n v="3"/>
    <x v="5"/>
    <s v="Home Team"/>
    <n v="19000"/>
    <n v="1"/>
    <n v="0"/>
    <s v="EL GHOUL Yusef Mohamed (LBY)"/>
    <s v="SORIANO ALADREN Emilio (ESP)"/>
    <s v="WHITE Clive (ENG)"/>
    <s v="URS"/>
    <s v="NZL"/>
  </r>
  <r>
    <x v="726"/>
    <n v="231"/>
    <x v="10"/>
    <d v="1962-06-06T00:00:00"/>
    <s v=" 15:00 "/>
    <x v="9"/>
    <x v="157"/>
    <x v="134"/>
    <s v="Brazil"/>
    <n v="2"/>
    <n v="1"/>
    <n v="1"/>
    <s v="Spain"/>
    <s v=" "/>
    <n v="0"/>
    <n v="0"/>
    <n v="0"/>
    <n v="3"/>
    <x v="1"/>
    <s v="Home Team"/>
    <n v="18715"/>
    <n v="0"/>
    <n v="1"/>
    <s v="BUSTAMANTE Sergio (CHI)"/>
    <s v="MARINO Esteban (URU)"/>
    <s v="SUNDHEIM Jose Antonio (COL)"/>
    <s v="BRA"/>
    <s v="ESP"/>
  </r>
  <r>
    <x v="727"/>
    <n v="201"/>
    <x v="9"/>
    <d v="1930-07-13T00:00:00"/>
    <s v=" 15:00 "/>
    <x v="17"/>
    <x v="148"/>
    <x v="10"/>
    <s v="USA"/>
    <n v="3"/>
    <n v="0"/>
    <n v="3"/>
    <s v="Belgium"/>
    <s v=" "/>
    <n v="0"/>
    <n v="0"/>
    <n v="0"/>
    <n v="3"/>
    <x v="10"/>
    <s v="Home Team"/>
    <n v="18346"/>
    <n v="2"/>
    <n v="0"/>
    <s v="MACIAS Jose (ARG)"/>
    <s v="MATEUCCI Francisco (URU)"/>
    <s v="WARNKEN Alberto (CHI)"/>
    <s v="USA"/>
    <s v="BEL"/>
  </r>
  <r>
    <x v="728"/>
    <n v="201"/>
    <x v="9"/>
    <d v="1930-07-17T00:00:00"/>
    <s v=" 12:45 "/>
    <x v="10"/>
    <x v="148"/>
    <x v="10"/>
    <s v="Yugoslavia"/>
    <n v="4"/>
    <n v="0"/>
    <n v="4"/>
    <s v="Bolivia"/>
    <s v=" "/>
    <n v="0"/>
    <n v="0"/>
    <n v="0"/>
    <n v="4"/>
    <x v="36"/>
    <s v="Home Team"/>
    <n v="18306"/>
    <n v="0"/>
    <n v="0"/>
    <s v="MATEUCCI Francisco (URU)"/>
    <s v="LOMBARDI Domingo (URU)"/>
    <s v="WARNKEN Alberto (CHI)"/>
    <s v="YUG"/>
    <s v="BOL"/>
  </r>
  <r>
    <x v="729"/>
    <n v="201"/>
    <x v="9"/>
    <d v="1930-07-17T00:00:00"/>
    <s v=" 14:45 "/>
    <x v="17"/>
    <x v="148"/>
    <x v="10"/>
    <s v="USA"/>
    <n v="3"/>
    <n v="0"/>
    <n v="3"/>
    <s v="Paraguay"/>
    <s v=" "/>
    <n v="0"/>
    <n v="0"/>
    <n v="0"/>
    <n v="3"/>
    <x v="10"/>
    <s v="Home Team"/>
    <n v="18306"/>
    <n v="2"/>
    <n v="0"/>
    <s v="MACIAS Jose (ARG)"/>
    <s v="APHESTEGUY Martin (URU)"/>
    <s v="TEJADA Anibal (URU)"/>
    <s v="USA"/>
    <s v="PAR"/>
  </r>
  <r>
    <x v="730"/>
    <n v="250"/>
    <x v="2"/>
    <d v="1970-06-10T00:00:00"/>
    <s v=" 16:00 "/>
    <x v="10"/>
    <x v="76"/>
    <x v="66"/>
    <s v="Sweden"/>
    <n v="1"/>
    <n v="0"/>
    <n v="1"/>
    <s v="Uruguay"/>
    <s v=" "/>
    <n v="0"/>
    <n v="0"/>
    <n v="0"/>
    <n v="1"/>
    <x v="12"/>
    <s v="Home Team"/>
    <n v="18163"/>
    <n v="0"/>
    <n v="0"/>
    <s v="LANDAUER Henry (USA)"/>
    <s v="TAYLOR John (ENG)"/>
    <s v="RADULESCU Andrei (ROU)"/>
    <s v="SWE"/>
    <s v="URU"/>
  </r>
  <r>
    <x v="731"/>
    <n v="429"/>
    <x v="17"/>
    <d v="1938-06-14T00:00:00"/>
    <s v=" 18:00 "/>
    <x v="5"/>
    <x v="134"/>
    <x v="117"/>
    <s v="Brazil"/>
    <n v="2"/>
    <n v="1"/>
    <n v="1"/>
    <s v="Czechoslovakia"/>
    <s v=" "/>
    <n v="0"/>
    <n v="0"/>
    <n v="0"/>
    <n v="3"/>
    <x v="1"/>
    <s v="Home Team"/>
    <n v="18141"/>
    <n v="0"/>
    <n v="1"/>
    <s v="CAPDEVILLE Georges (FRA)"/>
    <s v="MARENCO Paul (FRA)"/>
    <s v="KISSENBERGER Ernest (FRA)"/>
    <s v="BRA"/>
    <s v="TCH"/>
  </r>
  <r>
    <x v="732"/>
    <n v="308"/>
    <x v="1"/>
    <d v="1986-06-04T00:00:00"/>
    <s v=" 16:00 "/>
    <x v="12"/>
    <x v="144"/>
    <x v="125"/>
    <s v="Scotland"/>
    <n v="0"/>
    <n v="1"/>
    <n v="-1"/>
    <s v="Denmark"/>
    <s v=" "/>
    <n v="0"/>
    <n v="0"/>
    <n v="0"/>
    <n v="1"/>
    <x v="21"/>
    <s v="Away Team"/>
    <n v="18000"/>
    <n v="0"/>
    <n v="0"/>
    <s v="NEMETH Lajos (HUN)"/>
    <s v="KIRSCHEN Siegfried (GER)"/>
    <s v="AL SHANAR Fallaj Khuzam (KSA)"/>
    <s v="SCO"/>
    <s v="DEN"/>
  </r>
  <r>
    <x v="733"/>
    <n v="250"/>
    <x v="2"/>
    <d v="1970-06-10T00:00:00"/>
    <s v=" 16:00 "/>
    <x v="17"/>
    <x v="27"/>
    <x v="26"/>
    <s v="Germany FR"/>
    <n v="3"/>
    <n v="1"/>
    <n v="2"/>
    <s v="Peru"/>
    <s v=" "/>
    <n v="0"/>
    <n v="0"/>
    <n v="0"/>
    <n v="4"/>
    <x v="6"/>
    <s v="Home Team"/>
    <n v="17875"/>
    <n v="3"/>
    <n v="1"/>
    <s v="AGUILAR ELIZALDE Abel (MEX)"/>
    <s v="ORTIZ DE MENDIBIL Jose Maria (ESP)"/>
    <s v="SBARDELLA Antonio (ITA)"/>
    <s v="FRG"/>
    <s v="PER"/>
  </r>
  <r>
    <x v="734"/>
    <n v="238"/>
    <x v="3"/>
    <d v="1966-07-19T00:00:00"/>
    <s v=" 19:30 "/>
    <x v="17"/>
    <x v="152"/>
    <x v="130"/>
    <s v="Korea DPR"/>
    <n v="1"/>
    <n v="0"/>
    <n v="1"/>
    <s v="Italy"/>
    <s v=" "/>
    <n v="0"/>
    <n v="0"/>
    <n v="0"/>
    <n v="1"/>
    <x v="68"/>
    <s v="Home Team"/>
    <n v="17829"/>
    <n v="1"/>
    <n v="0"/>
    <s v="SCHWINTE Pierre (FRA)"/>
    <s v="ADAIR John (NIR)"/>
    <s v="TAYLOR John (ENG)"/>
    <s v="PRK"/>
    <s v="ITA"/>
  </r>
  <r>
    <x v="735"/>
    <n v="220"/>
    <x v="19"/>
    <d v="1958-06-08T00:00:00"/>
    <s v=" 19:00 "/>
    <x v="17"/>
    <x v="158"/>
    <x v="135"/>
    <s v="Brazil"/>
    <n v="3"/>
    <n v="0"/>
    <n v="3"/>
    <s v="Austria"/>
    <s v=" "/>
    <n v="0"/>
    <n v="0"/>
    <n v="0"/>
    <n v="3"/>
    <x v="1"/>
    <s v="Home Team"/>
    <n v="17788"/>
    <n v="1"/>
    <n v="0"/>
    <s v="GUIGUE Maurice (FRA)"/>
    <s v="DUSCH Albert (GER)"/>
    <s v="BRONKHORST Jan (NED)"/>
    <s v="BRA"/>
    <s v="AUT"/>
  </r>
  <r>
    <x v="736"/>
    <n v="232"/>
    <x v="10"/>
    <d v="1962-06-10T00:00:00"/>
    <s v=" 14:30 "/>
    <x v="5"/>
    <x v="157"/>
    <x v="134"/>
    <s v="Brazil"/>
    <n v="3"/>
    <n v="1"/>
    <n v="2"/>
    <s v="England"/>
    <s v=" "/>
    <n v="0"/>
    <n v="0"/>
    <n v="0"/>
    <n v="4"/>
    <x v="1"/>
    <s v="Home Team"/>
    <n v="17736"/>
    <n v="1"/>
    <n v="1"/>
    <s v="SCHWINTE Pierre (FRA)"/>
    <s v="DIENST Gottfried (SUI)"/>
    <s v="BUSTAMANTE Sergio (CHI)"/>
    <s v="BRA"/>
    <s v="ENG"/>
  </r>
  <r>
    <x v="737"/>
    <n v="262"/>
    <x v="7"/>
    <d v="1974-06-22T00:00:00"/>
    <s v=" 16:00 "/>
    <x v="1"/>
    <x v="8"/>
    <x v="8"/>
    <s v="Australia"/>
    <n v="0"/>
    <n v="0"/>
    <n v="0"/>
    <s v="Chile"/>
    <s v=" "/>
    <n v="0"/>
    <n v="0"/>
    <n v="0"/>
    <n v="0"/>
    <x v="25"/>
    <s v="Away Team"/>
    <n v="17400"/>
    <n v="0"/>
    <n v="0"/>
    <s v="NAMDAR Jafar (IRN)"/>
    <s v="LORAUX Vital (BEL)"/>
    <s v="VAN GEMERT Arie (NED)"/>
    <s v="AUS"/>
    <s v="CHI"/>
  </r>
  <r>
    <x v="738"/>
    <n v="278"/>
    <x v="14"/>
    <d v="1978-06-02T00:00:00"/>
    <s v=" 16:45 "/>
    <x v="10"/>
    <x v="115"/>
    <x v="100"/>
    <s v="Tunisia"/>
    <n v="3"/>
    <n v="1"/>
    <n v="2"/>
    <s v="Mexico"/>
    <s v=" "/>
    <n v="0"/>
    <n v="0"/>
    <n v="0"/>
    <n v="4"/>
    <x v="20"/>
    <s v="Home Team"/>
    <n v="17396"/>
    <n v="0"/>
    <n v="1"/>
    <s v="GORDON John (SCO)"/>
    <s v="DUBACH Jean (SUI)"/>
    <s v="GONELLA Sergio (ITA)"/>
    <s v="TUN"/>
    <s v="MEX"/>
  </r>
  <r>
    <x v="739"/>
    <n v="232"/>
    <x v="10"/>
    <d v="1962-06-10T00:00:00"/>
    <s v=" 14:30 "/>
    <x v="5"/>
    <x v="159"/>
    <x v="136"/>
    <s v="Chile"/>
    <n v="2"/>
    <n v="1"/>
    <n v="1"/>
    <s v="Soviet Union"/>
    <s v=" "/>
    <n v="0"/>
    <n v="0"/>
    <n v="0"/>
    <n v="3"/>
    <x v="25"/>
    <s v="Home Team"/>
    <n v="17268"/>
    <n v="2"/>
    <n v="1"/>
    <s v="HORN Leo (NED)"/>
    <s v="ETZEL FILHO Joao (BRA)"/>
    <s v="GALBA Karol (TCH)"/>
    <s v="CHI"/>
    <s v="URS"/>
  </r>
  <r>
    <x v="740"/>
    <n v="211"/>
    <x v="16"/>
    <d v="1954-06-23T00:00:00"/>
    <s v=" 18:00 "/>
    <x v="10"/>
    <x v="132"/>
    <x v="115"/>
    <s v="Germany FR"/>
    <n v="7"/>
    <n v="2"/>
    <n v="5"/>
    <s v="Turkey"/>
    <s v=" "/>
    <n v="0"/>
    <n v="0"/>
    <n v="0"/>
    <n v="9"/>
    <x v="6"/>
    <s v="Home Team"/>
    <n v="17000"/>
    <n v="3"/>
    <n v="1"/>
    <s v="VINCENTI Raymond (FRA)"/>
    <s v="FAULTLESS Charlie (SCO)"/>
    <s v="DOERFLINGER Ernst (SUI)"/>
    <s v="FRG"/>
    <s v="TUR"/>
  </r>
  <r>
    <x v="741"/>
    <n v="212"/>
    <x v="16"/>
    <d v="1954-06-27T00:00:00"/>
    <s v=" 17:00 "/>
    <x v="5"/>
    <x v="156"/>
    <x v="133"/>
    <s v="Germany FR"/>
    <n v="2"/>
    <n v="0"/>
    <n v="2"/>
    <s v="Yugoslavia"/>
    <s v=" "/>
    <n v="0"/>
    <n v="0"/>
    <n v="0"/>
    <n v="2"/>
    <x v="6"/>
    <s v="Home Team"/>
    <n v="17000"/>
    <n v="1"/>
    <n v="0"/>
    <s v="ZSOLT Istvan (HUN)"/>
    <s v="FRANKEN Laurent (BEL)"/>
    <s v="BUCHMUELLER Fritz (SUI)"/>
    <s v="FRG"/>
    <s v="YUG"/>
  </r>
  <r>
    <x v="742"/>
    <n v="262"/>
    <x v="7"/>
    <d v="1974-06-14T00:00:00"/>
    <s v=" 19:30 "/>
    <x v="1"/>
    <x v="42"/>
    <x v="41"/>
    <s v="German DR"/>
    <n v="2"/>
    <n v="0"/>
    <n v="2"/>
    <s v="Australia"/>
    <s v=" "/>
    <n v="0"/>
    <n v="0"/>
    <n v="0"/>
    <n v="2"/>
    <x v="39"/>
    <s v="Home Team"/>
    <n v="17000"/>
    <n v="0"/>
    <n v="0"/>
    <s v="NDIAYE Youssou (SEN)"/>
    <s v="SANCHEZ IBANEZ Pablo (ESP)"/>
    <s v="DELGADO Omar (COL)"/>
    <s v="GDR"/>
    <s v="AUS"/>
  </r>
  <r>
    <x v="743"/>
    <n v="220"/>
    <x v="19"/>
    <d v="1958-06-08T00:00:00"/>
    <s v=" 19:00 "/>
    <x v="10"/>
    <x v="160"/>
    <x v="137"/>
    <s v="France"/>
    <n v="7"/>
    <n v="3"/>
    <n v="4"/>
    <s v="Paraguay"/>
    <s v=" "/>
    <n v="0"/>
    <n v="0"/>
    <n v="0"/>
    <n v="10"/>
    <x v="18"/>
    <s v="Home Team"/>
    <n v="16518"/>
    <n v="2"/>
    <n v="2"/>
    <s v="GARDEAZABAL Juan (ESP)"/>
    <s v="GRIFFITHS Benjamin (WAL)"/>
    <s v="BROZZI Juan (ARG)"/>
    <s v="FRA"/>
    <s v="PAR"/>
  </r>
  <r>
    <x v="744"/>
    <n v="308"/>
    <x v="1"/>
    <d v="1986-06-02T00:00:00"/>
    <s v=" 12:00 "/>
    <x v="14"/>
    <x v="161"/>
    <x v="138"/>
    <s v="Soviet Union"/>
    <n v="6"/>
    <n v="0"/>
    <n v="6"/>
    <s v="Hungary"/>
    <s v=" "/>
    <n v="0"/>
    <n v="0"/>
    <n v="0"/>
    <n v="6"/>
    <x v="5"/>
    <s v="Home Team"/>
    <n v="16500"/>
    <n v="3"/>
    <n v="0"/>
    <s v="AGNOLIN Luigi (ITA)"/>
    <s v="COURTNEY George (ENG)"/>
    <s v="BRUMMEIER Horst (AUT)"/>
    <s v="URS"/>
    <s v="HUN"/>
  </r>
  <r>
    <x v="745"/>
    <n v="220"/>
    <x v="19"/>
    <d v="1958-06-15T00:00:00"/>
    <s v=" 19:00 "/>
    <x v="1"/>
    <x v="145"/>
    <x v="126"/>
    <s v="Czechoslovakia"/>
    <n v="6"/>
    <n v="1"/>
    <n v="5"/>
    <s v="Argentina"/>
    <s v=" "/>
    <n v="0"/>
    <n v="0"/>
    <n v="0"/>
    <n v="7"/>
    <x v="52"/>
    <s v="Home Team"/>
    <n v="16418"/>
    <n v="3"/>
    <n v="0"/>
    <s v="ELLIS Arthur (ENG)"/>
    <s v="LEAFE Reginald (ENG)"/>
    <s v="SEIPELT Fritz (AUT)"/>
    <s v="TCH"/>
    <s v="ARG"/>
  </r>
  <r>
    <x v="746"/>
    <n v="238"/>
    <x v="3"/>
    <d v="1966-07-20T00:00:00"/>
    <s v=" 19:30 "/>
    <x v="17"/>
    <x v="142"/>
    <x v="123"/>
    <s v="Soviet Union"/>
    <n v="2"/>
    <n v="1"/>
    <n v="1"/>
    <s v="Chile"/>
    <s v=" "/>
    <n v="0"/>
    <n v="0"/>
    <n v="0"/>
    <n v="3"/>
    <x v="5"/>
    <s v="Home Team"/>
    <n v="16027"/>
    <n v="1"/>
    <n v="1"/>
    <s v="ADAIR John (NIR)"/>
    <s v="SCHWINTE Pierre (FRA)"/>
    <s v="CLEMENTS William (ENG)"/>
    <s v="URS"/>
    <s v="CHI"/>
  </r>
  <r>
    <x v="747"/>
    <n v="204"/>
    <x v="18"/>
    <d v="1934-05-27T00:00:00"/>
    <s v=" 16:30 "/>
    <x v="21"/>
    <x v="162"/>
    <x v="35"/>
    <s v="Austria"/>
    <n v="3"/>
    <n v="2"/>
    <n v="1"/>
    <s v="France"/>
    <s v="Austria win after extra time "/>
    <n v="0"/>
    <n v="0"/>
    <n v="0"/>
    <n v="5"/>
    <x v="57"/>
    <s v="Home Team"/>
    <n v="16000"/>
    <n v="0"/>
    <n v="0"/>
    <s v="VAN MOORSEL Johannes (NED)"/>
    <s v="CAIRONI Camillo (ITA)"/>
    <s v="BAERT Louis (BEL)"/>
    <s v="AUT"/>
    <s v="FRA"/>
  </r>
  <r>
    <x v="748"/>
    <n v="211"/>
    <x v="16"/>
    <d v="1954-06-16T00:00:00"/>
    <s v=" 18:00 "/>
    <x v="1"/>
    <x v="74"/>
    <x v="64"/>
    <s v="Yugoslavia"/>
    <n v="1"/>
    <n v="0"/>
    <n v="1"/>
    <s v="France"/>
    <s v=" "/>
    <n v="0"/>
    <n v="0"/>
    <n v="0"/>
    <n v="1"/>
    <x v="36"/>
    <s v="Home Team"/>
    <n v="16000"/>
    <n v="1"/>
    <n v="0"/>
    <s v="GRIFFITHS Benjamin (WAL)"/>
    <s v="BAUMBERGER Rene (SUI)"/>
    <s v="ASENSI Manuel (ESP)"/>
    <s v="YUG"/>
    <s v="FRA"/>
  </r>
  <r>
    <x v="749"/>
    <n v="293"/>
    <x v="4"/>
    <d v="1982-06-24T00:00:00"/>
    <s v=" 17:15 "/>
    <x v="10"/>
    <x v="154"/>
    <x v="131"/>
    <s v="Algeria"/>
    <n v="3"/>
    <n v="2"/>
    <n v="1"/>
    <s v="Chile"/>
    <s v=" "/>
    <n v="0"/>
    <n v="0"/>
    <n v="0"/>
    <n v="5"/>
    <x v="34"/>
    <s v="Home Team"/>
    <n v="16000"/>
    <n v="3"/>
    <n v="0"/>
    <s v="MENDEZ MOLINA Romulo (GUA)"/>
    <s v="FREDRIKSSON Erik (SWE)"/>
    <s v="COELHO Arnaldo (BRA)"/>
    <s v="ALG"/>
    <s v="CHI"/>
  </r>
  <r>
    <x v="750"/>
    <n v="308"/>
    <x v="1"/>
    <d v="1986-06-11T00:00:00"/>
    <s v=" 12:00 "/>
    <x v="2"/>
    <x v="150"/>
    <x v="124"/>
    <s v="Paraguay"/>
    <n v="2"/>
    <n v="2"/>
    <n v="0"/>
    <s v="Belgium"/>
    <s v=" "/>
    <n v="0"/>
    <n v="0"/>
    <n v="0"/>
    <n v="4"/>
    <x v="9"/>
    <s v="Away Team"/>
    <n v="16000"/>
    <n v="0"/>
    <n v="1"/>
    <s v="DOTCHEV Bogdan (BUL)"/>
    <s v="BENNACEUR Ali (TUN)"/>
    <s v="SILVA ARCE Hernan (CHI)"/>
    <s v="PAR"/>
    <s v="BEL"/>
  </r>
  <r>
    <x v="751"/>
    <n v="220"/>
    <x v="19"/>
    <d v="1958-06-15T00:00:00"/>
    <s v=" 19:00 "/>
    <x v="17"/>
    <x v="155"/>
    <x v="132"/>
    <s v="England"/>
    <n v="2"/>
    <n v="2"/>
    <n v="0"/>
    <s v="Austria"/>
    <s v=" "/>
    <n v="0"/>
    <n v="0"/>
    <n v="0"/>
    <n v="4"/>
    <x v="57"/>
    <s v="Away Team"/>
    <n v="15872"/>
    <n v="0"/>
    <n v="1"/>
    <s v="BRONKHORST Jan (NED)"/>
    <s v="DUSCH Albert (GER)"/>
    <s v="ZSOLT Istvan (HUN)"/>
    <s v="ENG"/>
    <s v="AUT"/>
  </r>
  <r>
    <x v="752"/>
    <n v="220"/>
    <x v="19"/>
    <d v="1958-06-08T00:00:00"/>
    <s v=" 19:00 "/>
    <x v="9"/>
    <x v="163"/>
    <x v="139"/>
    <s v="Hungary"/>
    <n v="1"/>
    <n v="1"/>
    <n v="0"/>
    <s v="Wales"/>
    <s v=" "/>
    <n v="0"/>
    <n v="0"/>
    <n v="0"/>
    <n v="2"/>
    <x v="66"/>
    <s v="Away Team"/>
    <n v="15343"/>
    <n v="1"/>
    <n v="1"/>
    <s v="CODESAL Jose Maria (URU)"/>
    <s v="LEMESIC Leo (YUG)"/>
    <s v="VAN NUFFEL Lucien (BEL)"/>
    <s v="HUN"/>
    <s v="WAL"/>
  </r>
  <r>
    <x v="753"/>
    <n v="220"/>
    <x v="19"/>
    <d v="1958-06-11T00:00:00"/>
    <s v=" 19:00 "/>
    <x v="9"/>
    <x v="62"/>
    <x v="55"/>
    <s v="Mexico"/>
    <n v="1"/>
    <n v="1"/>
    <n v="0"/>
    <s v="Wales"/>
    <s v=" "/>
    <n v="0"/>
    <n v="0"/>
    <n v="0"/>
    <n v="2"/>
    <x v="66"/>
    <s v="Away Team"/>
    <n v="15150"/>
    <n v="0"/>
    <n v="1"/>
    <s v="LEMESIC Leo (YUG)"/>
    <s v="LATYCHEV Nikolaj (URS)"/>
    <s v="CODESAL Jose Maria (URU)"/>
    <s v="MEX"/>
    <s v="WAL"/>
  </r>
  <r>
    <x v="754"/>
    <n v="3492"/>
    <x v="18"/>
    <d v="1934-06-03T00:00:00"/>
    <s v=" 16:30 "/>
    <x v="6"/>
    <x v="50"/>
    <x v="16"/>
    <s v="Czechoslovakia"/>
    <n v="3"/>
    <n v="1"/>
    <n v="2"/>
    <s v="Germany"/>
    <s v=" "/>
    <n v="0"/>
    <n v="0"/>
    <n v="0"/>
    <n v="4"/>
    <x v="52"/>
    <s v="Home Team"/>
    <n v="15000"/>
    <n v="1"/>
    <n v="0"/>
    <s v="BARLASSINA Rinaldo (ITA)"/>
    <s v="BERANEK Alois (AUT)"/>
    <s v="ESCARTIN Pedro (ESP)"/>
    <s v="TCH"/>
    <s v="GER"/>
  </r>
  <r>
    <x v="755"/>
    <n v="429"/>
    <x v="17"/>
    <d v="1938-06-12T00:00:00"/>
    <s v=" 17:00 "/>
    <x v="5"/>
    <x v="164"/>
    <x v="140"/>
    <s v="Hungary"/>
    <n v="2"/>
    <n v="0"/>
    <n v="2"/>
    <s v="Switzerland"/>
    <s v=" "/>
    <n v="0"/>
    <n v="0"/>
    <n v="0"/>
    <n v="2"/>
    <x v="43"/>
    <s v="Home Team"/>
    <n v="15000"/>
    <n v="1"/>
    <n v="0"/>
    <s v="BARLASSINA Rinaldo (ITA)"/>
    <s v="BERANEK Alois (AUT)"/>
    <s v="BOUTOURE D. (FRA)"/>
    <s v="HUN"/>
    <s v="SUI"/>
  </r>
  <r>
    <x v="756"/>
    <n v="293"/>
    <x v="4"/>
    <d v="1982-06-19T00:00:00"/>
    <s v=" 21:00 "/>
    <x v="9"/>
    <x v="116"/>
    <x v="101"/>
    <s v="Belgium"/>
    <n v="1"/>
    <n v="0"/>
    <n v="1"/>
    <s v="El Salvador"/>
    <s v=" "/>
    <n v="0"/>
    <n v="0"/>
    <n v="0"/>
    <n v="1"/>
    <x v="9"/>
    <s v="Home Team"/>
    <n v="15000"/>
    <n v="1"/>
    <n v="0"/>
    <s v="MOFFATT Malcolm (NIR)"/>
    <s v="CASTRO Gaston (CHI)"/>
    <s v="JARGUZ Alojzy (POL)"/>
    <s v="BEL"/>
    <s v="SLV"/>
  </r>
  <r>
    <x v="757"/>
    <n v="293"/>
    <x v="4"/>
    <d v="1982-06-21T00:00:00"/>
    <s v=" 21:00 "/>
    <x v="20"/>
    <x v="146"/>
    <x v="127"/>
    <s v="Honduras"/>
    <n v="1"/>
    <n v="1"/>
    <n v="0"/>
    <s v="Northern Ireland"/>
    <s v=" "/>
    <n v="0"/>
    <n v="0"/>
    <n v="0"/>
    <n v="2"/>
    <x v="50"/>
    <s v="Away Team"/>
    <n v="15000"/>
    <n v="0"/>
    <n v="1"/>
    <s v="CHAN Thomson Tam Sun (HKG)"/>
    <s v="LABO REVOREDO Enrique (PER)"/>
    <s v="CASARIN Paolo (ITA)"/>
    <s v="HON"/>
    <s v="NIR"/>
  </r>
  <r>
    <x v="758"/>
    <n v="231"/>
    <x v="10"/>
    <d v="1962-06-02T00:00:00"/>
    <s v=" 15:00 "/>
    <x v="9"/>
    <x v="157"/>
    <x v="134"/>
    <s v="Brazil"/>
    <n v="0"/>
    <n v="0"/>
    <n v="0"/>
    <s v="Czechoslovakia"/>
    <s v=" "/>
    <n v="0"/>
    <n v="0"/>
    <n v="0"/>
    <n v="0"/>
    <x v="52"/>
    <s v="Away Team"/>
    <n v="14903"/>
    <n v="0"/>
    <n v="0"/>
    <s v="SCHWINTE Pierre (FRA)"/>
    <s v="MASSARO Artur (CHI)"/>
    <s v="DIENST Gottfried (SUI)"/>
    <s v="BRA"/>
    <s v="TCH"/>
  </r>
  <r>
    <x v="759"/>
    <n v="308"/>
    <x v="1"/>
    <d v="1986-06-09T00:00:00"/>
    <s v=" 12:00 "/>
    <x v="14"/>
    <x v="161"/>
    <x v="138"/>
    <s v="Soviet Union"/>
    <n v="2"/>
    <n v="0"/>
    <n v="2"/>
    <s v="Canada"/>
    <s v=" "/>
    <n v="0"/>
    <n v="0"/>
    <n v="0"/>
    <n v="2"/>
    <x v="5"/>
    <s v="Home Team"/>
    <n v="14200"/>
    <n v="0"/>
    <n v="0"/>
    <s v="TRAORE Idrissa (MLI)"/>
    <s v="AL SHANAR Fallaj Khuzam (KSA)"/>
    <s v="GONZALEZ ROA Gabriel (PAR)"/>
    <s v="URS"/>
    <s v="CAN"/>
  </r>
  <r>
    <x v="760"/>
    <n v="220"/>
    <x v="19"/>
    <d v="1958-06-11T00:00:00"/>
    <s v=" 19:00 "/>
    <x v="1"/>
    <x v="165"/>
    <x v="141"/>
    <s v="Argentina"/>
    <n v="3"/>
    <n v="1"/>
    <n v="2"/>
    <s v="Northern Ireland"/>
    <s v=" "/>
    <n v="0"/>
    <n v="0"/>
    <n v="0"/>
    <n v="4"/>
    <x v="3"/>
    <s v="Home Team"/>
    <n v="14174"/>
    <n v="1"/>
    <n v="1"/>
    <s v="AHLNER Sten (SWE)"/>
    <s v="FERNANDES CAMPOS Joaquim (POR)"/>
    <s v="HELGE Leo (DEN)"/>
    <s v="ARG"/>
    <s v="NIR"/>
  </r>
  <r>
    <x v="761"/>
    <n v="204"/>
    <x v="18"/>
    <d v="1934-05-27T00:00:00"/>
    <s v=" 16:30 "/>
    <x v="21"/>
    <x v="153"/>
    <x v="110"/>
    <s v="Sweden"/>
    <n v="3"/>
    <n v="2"/>
    <n v="1"/>
    <s v="Argentina"/>
    <s v=" "/>
    <n v="0"/>
    <n v="0"/>
    <n v="0"/>
    <n v="5"/>
    <x v="12"/>
    <s v="Home Team"/>
    <n v="14000"/>
    <n v="1"/>
    <n v="1"/>
    <s v="BRAUN Eugen (AUT)"/>
    <s v="CARRARO Albino (ITA)"/>
    <s v="TURBIANI Giuseppe (ITA)"/>
    <s v="SWE"/>
    <s v="ARG"/>
  </r>
  <r>
    <x v="762"/>
    <n v="211"/>
    <x v="16"/>
    <d v="1954-06-17T00:00:00"/>
    <s v=" 18:10 "/>
    <x v="17"/>
    <x v="48"/>
    <x v="47"/>
    <s v="England"/>
    <n v="4"/>
    <n v="4"/>
    <n v="0"/>
    <s v="Belgium"/>
    <s v=" "/>
    <n v="0"/>
    <n v="0"/>
    <n v="0"/>
    <n v="8"/>
    <x v="9"/>
    <s v="Away Team"/>
    <n v="14000"/>
    <n v="0"/>
    <n v="0"/>
    <s v="SCHMETZER Emil (FRG)"/>
    <s v="BUCHMUELLER Fritz (SUI)"/>
    <s v="RUFFLI Willy (SUI)"/>
    <s v="ENG"/>
    <s v="BEL"/>
  </r>
  <r>
    <x v="763"/>
    <n v="308"/>
    <x v="1"/>
    <d v="1986-06-06T00:00:00"/>
    <s v=" 12:00 "/>
    <x v="14"/>
    <x v="161"/>
    <x v="138"/>
    <s v="Hungary"/>
    <n v="2"/>
    <n v="0"/>
    <n v="2"/>
    <s v="Canada"/>
    <s v=" "/>
    <n v="0"/>
    <n v="0"/>
    <n v="0"/>
    <n v="2"/>
    <x v="43"/>
    <s v="Home Team"/>
    <n v="13800"/>
    <n v="1"/>
    <n v="0"/>
    <s v="AL SHARIF Jamal (SYR)"/>
    <s v="PETROVIC Zoran (SRB)"/>
    <s v="BAMBRIDGE Christopher (AUS)"/>
    <s v="HUN"/>
    <s v="CAN"/>
  </r>
  <r>
    <x v="764"/>
    <n v="238"/>
    <x v="3"/>
    <d v="1966-07-15T00:00:00"/>
    <s v=" 19:30 "/>
    <x v="17"/>
    <x v="152"/>
    <x v="130"/>
    <s v="Korea DPR"/>
    <n v="1"/>
    <n v="1"/>
    <n v="0"/>
    <s v="Chile"/>
    <s v=" "/>
    <n v="0"/>
    <n v="0"/>
    <n v="0"/>
    <n v="2"/>
    <x v="25"/>
    <s v="Away Team"/>
    <n v="13792"/>
    <n v="0"/>
    <n v="1"/>
    <s v="KANDIL Aly Hussein (EGY)"/>
    <s v="CRAWFORD William (SCO)"/>
    <s v="FINNEY Jim (ENG)"/>
    <s v="PRK"/>
    <s v="CHI"/>
  </r>
  <r>
    <x v="765"/>
    <n v="250"/>
    <x v="2"/>
    <d v="1970-06-02T00:00:00"/>
    <s v=" 16:00 "/>
    <x v="17"/>
    <x v="27"/>
    <x v="26"/>
    <s v="Peru"/>
    <n v="3"/>
    <n v="2"/>
    <n v="1"/>
    <s v="Bulgaria"/>
    <s v=" "/>
    <n v="0"/>
    <n v="0"/>
    <n v="0"/>
    <n v="5"/>
    <x v="62"/>
    <s v="Home Team"/>
    <n v="13765"/>
    <n v="0"/>
    <n v="1"/>
    <s v="SBARDELLA Antonio (ITA)"/>
    <s v="AGUILAR ELIZALDE Abel (MEX)"/>
    <s v="MARUYAMA Yoshiyuki (JPN)"/>
    <s v="PER"/>
    <s v="BUL"/>
  </r>
  <r>
    <x v="766"/>
    <n v="220"/>
    <x v="19"/>
    <d v="1958-06-15T00:00:00"/>
    <s v=" 19:00 "/>
    <x v="10"/>
    <x v="166"/>
    <x v="142"/>
    <s v="France"/>
    <n v="2"/>
    <n v="1"/>
    <n v="1"/>
    <s v="Scotland"/>
    <s v=" "/>
    <n v="0"/>
    <n v="0"/>
    <n v="0"/>
    <n v="3"/>
    <x v="18"/>
    <s v="Home Team"/>
    <n v="13554"/>
    <n v="2"/>
    <n v="0"/>
    <s v="BROZZI Juan (ARG)"/>
    <s v="ORLANDINI Vincenzo (ITA)"/>
    <s v="WYSSLING Paul (SUI)"/>
    <s v="FRA"/>
    <s v="SCO"/>
  </r>
  <r>
    <x v="767"/>
    <n v="250"/>
    <x v="2"/>
    <d v="1970-06-06T00:00:00"/>
    <s v=" 16:00 "/>
    <x v="17"/>
    <x v="27"/>
    <x v="26"/>
    <s v="Peru"/>
    <n v="3"/>
    <n v="0"/>
    <n v="3"/>
    <s v="Morocco"/>
    <s v=" "/>
    <n v="0"/>
    <n v="0"/>
    <n v="0"/>
    <n v="3"/>
    <x v="62"/>
    <s v="Home Team"/>
    <n v="13537"/>
    <n v="0"/>
    <n v="0"/>
    <s v="BAKHRAMOV Tofik (URS)"/>
    <s v="MARUYAMA Yoshiyuki (JPN)"/>
    <s v="SBARDELLA Antonio (ITA)"/>
    <s v="PER"/>
    <s v="MAR"/>
  </r>
  <r>
    <x v="768"/>
    <n v="211"/>
    <x v="16"/>
    <d v="1954-06-16T00:00:00"/>
    <s v=" 18:00 "/>
    <x v="1"/>
    <x v="156"/>
    <x v="133"/>
    <s v="Brazil"/>
    <n v="5"/>
    <n v="0"/>
    <n v="5"/>
    <s v="Mexico"/>
    <s v=" "/>
    <n v="0"/>
    <n v="0"/>
    <n v="0"/>
    <n v="5"/>
    <x v="1"/>
    <s v="Home Team"/>
    <n v="13470"/>
    <n v="4"/>
    <n v="0"/>
    <s v="WYSSLING Paul (SUI)"/>
    <s v="SCHONHOLZER Ernest (SUI)"/>
    <s v="DA COSTA VIEIRA Jose (POR)"/>
    <s v="BRA"/>
    <s v="MEX"/>
  </r>
  <r>
    <x v="769"/>
    <n v="206"/>
    <x v="17"/>
    <d v="1938-06-05T00:00:00"/>
    <s v=" 17:30 "/>
    <x v="22"/>
    <x v="167"/>
    <x v="143"/>
    <s v="Brazil"/>
    <n v="6"/>
    <n v="5"/>
    <n v="1"/>
    <s v="Poland"/>
    <s v="Brazil win after extra time "/>
    <n v="0"/>
    <n v="0"/>
    <n v="0"/>
    <n v="11"/>
    <x v="1"/>
    <s v="Home Team"/>
    <n v="13452"/>
    <n v="0"/>
    <n v="0"/>
    <s v="EKLIND Ivan (SWE)"/>
    <s v="POISSANT Louis (FRA)"/>
    <s v="KISSENBERGER Ernest (FRA)"/>
    <s v="BRA"/>
    <s v="POL"/>
  </r>
  <r>
    <x v="770"/>
    <n v="250"/>
    <x v="2"/>
    <d v="1970-06-03T00:00:00"/>
    <s v=" 16:00 "/>
    <x v="10"/>
    <x v="143"/>
    <x v="124"/>
    <s v="Italy"/>
    <n v="1"/>
    <n v="0"/>
    <n v="1"/>
    <s v="Sweden"/>
    <s v=" "/>
    <n v="0"/>
    <n v="0"/>
    <n v="0"/>
    <n v="1"/>
    <x v="7"/>
    <s v="Home Team"/>
    <n v="13433"/>
    <n v="1"/>
    <n v="0"/>
    <s v="TAYLOR John (ENG)"/>
    <s v="SCHEURER Ruedi (SUI)"/>
    <s v="KANDIL Aly Hussein (EGY)"/>
    <s v="ITA"/>
    <s v="SWE"/>
  </r>
  <r>
    <x v="771"/>
    <n v="262"/>
    <x v="7"/>
    <d v="1974-06-19T00:00:00"/>
    <s v=" 19:30 "/>
    <x v="9"/>
    <x v="44"/>
    <x v="43"/>
    <s v="Bulgaria"/>
    <n v="1"/>
    <n v="1"/>
    <n v="0"/>
    <s v="Uruguay"/>
    <s v=" "/>
    <n v="0"/>
    <n v="0"/>
    <n v="0"/>
    <n v="2"/>
    <x v="0"/>
    <s v="Away Team"/>
    <n v="13400"/>
    <n v="0"/>
    <n v="0"/>
    <s v="TAYLOR John (ENG)"/>
    <s v="BABACAN Dogan (TUR)"/>
    <s v="OHMSEN Klaus (GER)"/>
    <s v="BUL"/>
    <s v="URU"/>
  </r>
  <r>
    <x v="772"/>
    <n v="220"/>
    <x v="19"/>
    <d v="1958-06-15T00:00:00"/>
    <s v=" 19:00 "/>
    <x v="9"/>
    <x v="163"/>
    <x v="139"/>
    <s v="Hungary"/>
    <n v="4"/>
    <n v="0"/>
    <n v="4"/>
    <s v="Mexico"/>
    <s v=" "/>
    <n v="0"/>
    <n v="0"/>
    <n v="0"/>
    <n v="4"/>
    <x v="43"/>
    <s v="Home Team"/>
    <n v="13300"/>
    <n v="1"/>
    <n v="0"/>
    <s v="ERIKSSON Arne (FIN)"/>
    <s v="CODESAL Jose Maria (URU)"/>
    <s v="MOWAT Jack (SCO)"/>
    <s v="HUN"/>
    <s v="MEX"/>
  </r>
  <r>
    <x v="773"/>
    <n v="220"/>
    <x v="19"/>
    <d v="1958-06-15T00:00:00"/>
    <s v=" 19:00 "/>
    <x v="10"/>
    <x v="168"/>
    <x v="144"/>
    <s v="Paraguay"/>
    <n v="3"/>
    <n v="3"/>
    <n v="0"/>
    <s v="Yugoslavia"/>
    <s v=" "/>
    <n v="0"/>
    <n v="0"/>
    <n v="0"/>
    <n v="6"/>
    <x v="36"/>
    <s v="Away Team"/>
    <n v="13103"/>
    <n v="1"/>
    <n v="2"/>
    <s v="MACKO Martin (TCH)"/>
    <s v="GRIFFITHS Benjamin (WAL)"/>
    <s v="GARDEAZABAL Juan (ESP)"/>
    <s v="PAR"/>
    <s v="YUG"/>
  </r>
  <r>
    <x v="774"/>
    <n v="211"/>
    <x v="16"/>
    <d v="1954-06-17T00:00:00"/>
    <s v=" 18:00 "/>
    <x v="10"/>
    <x v="132"/>
    <x v="115"/>
    <s v="Hungary"/>
    <n v="9"/>
    <n v="0"/>
    <n v="9"/>
    <s v="Korea Republic"/>
    <s v=" "/>
    <n v="0"/>
    <n v="0"/>
    <n v="0"/>
    <n v="9"/>
    <x v="43"/>
    <s v="Home Team"/>
    <n v="13000"/>
    <n v="4"/>
    <n v="0"/>
    <s v="VINCENTI Raymond (FRA)"/>
    <s v="VON GUNTER Albert (SUI)"/>
    <s v="STEINER Carl (AUT)"/>
    <s v="HUN"/>
    <s v="KOR"/>
  </r>
  <r>
    <x v="775"/>
    <n v="250"/>
    <x v="2"/>
    <d v="1970-06-03T00:00:00"/>
    <s v=" 16:00 "/>
    <x v="17"/>
    <x v="27"/>
    <x v="26"/>
    <s v="Germany FR"/>
    <n v="2"/>
    <n v="1"/>
    <n v="1"/>
    <s v="Morocco"/>
    <s v=" "/>
    <n v="0"/>
    <n v="0"/>
    <n v="0"/>
    <n v="3"/>
    <x v="6"/>
    <s v="Home Team"/>
    <n v="12942"/>
    <n v="0"/>
    <n v="1"/>
    <s v="VAN RAVENS Laurens (NED)"/>
    <s v="ORTIZ DE MENDIBIL Jose Maria (ESP)"/>
    <s v="VELASQUEZ Guillermo (COL)"/>
    <s v="FRG"/>
    <s v="MAR"/>
  </r>
  <r>
    <x v="776"/>
    <n v="250"/>
    <x v="2"/>
    <d v="1970-06-07T00:00:00"/>
    <s v=" 12:00 "/>
    <x v="17"/>
    <x v="27"/>
    <x v="26"/>
    <s v="Germany FR"/>
    <n v="5"/>
    <n v="2"/>
    <n v="3"/>
    <s v="Bulgaria"/>
    <s v=" "/>
    <n v="0"/>
    <n v="0"/>
    <n v="0"/>
    <n v="7"/>
    <x v="6"/>
    <s v="Home Team"/>
    <n v="12710"/>
    <n v="2"/>
    <n v="1"/>
    <s v="ORTIZ DE MENDIBIL Jose Maria (ESP)"/>
    <s v="VELASQUEZ Guillermo (COL)"/>
    <s v="SALDANHA RIBEIRO Antonio (POR)"/>
    <s v="FRG"/>
    <s v="BUL"/>
  </r>
  <r>
    <x v="777"/>
    <n v="231"/>
    <x v="10"/>
    <d v="1962-05-31T00:00:00"/>
    <s v=" 15:00 "/>
    <x v="9"/>
    <x v="157"/>
    <x v="134"/>
    <s v="Czechoslovakia"/>
    <n v="1"/>
    <n v="0"/>
    <n v="1"/>
    <s v="Spain"/>
    <s v=" "/>
    <n v="0"/>
    <n v="0"/>
    <n v="0"/>
    <n v="1"/>
    <x v="52"/>
    <s v="Home Team"/>
    <n v="12700"/>
    <n v="0"/>
    <n v="0"/>
    <s v="STEINER Carl (AUT)"/>
    <s v="MARINO Esteban (URU)"/>
    <s v="VAN ROSBERG Walter Jose (CUW)"/>
    <s v="TCH"/>
    <s v="ESP"/>
  </r>
  <r>
    <x v="778"/>
    <n v="250"/>
    <x v="2"/>
    <d v="1970-06-11T00:00:00"/>
    <s v=" 16:00 "/>
    <x v="17"/>
    <x v="27"/>
    <x v="26"/>
    <s v="Bulgaria"/>
    <n v="1"/>
    <n v="1"/>
    <n v="0"/>
    <s v="Morocco"/>
    <s v=" "/>
    <n v="0"/>
    <n v="0"/>
    <n v="0"/>
    <n v="2"/>
    <x v="64"/>
    <s v="Away Team"/>
    <n v="12299"/>
    <n v="1"/>
    <n v="0"/>
    <s v="SALDANHA RIBEIRO Antonio (POR)"/>
    <s v="BAKHRAMOV Tofik (URS)"/>
    <s v="VAN RAVENS Laurens (NED)"/>
    <s v="BUL"/>
    <s v="MAR"/>
  </r>
  <r>
    <x v="779"/>
    <n v="220"/>
    <x v="19"/>
    <d v="1958-06-11T00:00:00"/>
    <s v=" 19:00 "/>
    <x v="10"/>
    <x v="169"/>
    <x v="145"/>
    <s v="Yugoslavia"/>
    <n v="3"/>
    <n v="2"/>
    <n v="1"/>
    <s v="France"/>
    <s v=" "/>
    <n v="0"/>
    <n v="0"/>
    <n v="0"/>
    <n v="5"/>
    <x v="36"/>
    <s v="Home Team"/>
    <n v="12217"/>
    <n v="1"/>
    <n v="1"/>
    <s v="GRIFFITHS Benjamin (WAL)"/>
    <s v="WYSSLING Paul (SUI)"/>
    <s v="DRAGVOLL Georg (NOR)"/>
    <s v="YUG"/>
    <s v="FRA"/>
  </r>
  <r>
    <x v="780"/>
    <n v="201"/>
    <x v="9"/>
    <d v="1930-07-20T00:00:00"/>
    <s v=" 15:00 "/>
    <x v="17"/>
    <x v="10"/>
    <x v="10"/>
    <s v="Paraguay"/>
    <n v="1"/>
    <n v="0"/>
    <n v="1"/>
    <s v="Belgium"/>
    <s v=" "/>
    <n v="0"/>
    <n v="0"/>
    <n v="0"/>
    <n v="1"/>
    <x v="2"/>
    <s v="Home Team"/>
    <n v="12000"/>
    <n v="1"/>
    <n v="0"/>
    <s v="VALLARINO Ricardo (URU)"/>
    <s v="MACIAS Jose (ARG)"/>
    <s v="LOMBARDI Domingo (URU)"/>
    <s v="PAR"/>
    <s v="BEL"/>
  </r>
  <r>
    <x v="781"/>
    <n v="418"/>
    <x v="18"/>
    <d v="1934-05-31T00:00:00"/>
    <s v=" 16:30 "/>
    <x v="5"/>
    <x v="162"/>
    <x v="35"/>
    <s v="Czechoslovakia"/>
    <n v="3"/>
    <n v="2"/>
    <n v="1"/>
    <s v="Switzerland"/>
    <s v=" "/>
    <n v="0"/>
    <n v="0"/>
    <n v="0"/>
    <n v="5"/>
    <x v="52"/>
    <s v="Home Team"/>
    <n v="12000"/>
    <n v="1"/>
    <n v="1"/>
    <s v="BERANEK Alois (AUT)"/>
    <s v="MOHAMED Youssuf (EGY)"/>
    <s v="BAERT Jacques (FRA)"/>
    <s v="TCH"/>
    <s v="SUI"/>
  </r>
  <r>
    <x v="782"/>
    <n v="3488"/>
    <x v="17"/>
    <d v="1938-06-19T00:00:00"/>
    <s v=" 17:00 "/>
    <x v="7"/>
    <x v="134"/>
    <x v="117"/>
    <s v="Brazil"/>
    <n v="4"/>
    <n v="2"/>
    <n v="2"/>
    <s v="Sweden"/>
    <s v=" "/>
    <n v="0"/>
    <n v="0"/>
    <n v="0"/>
    <n v="6"/>
    <x v="1"/>
    <s v="Home Team"/>
    <n v="12000"/>
    <n v="1"/>
    <n v="2"/>
    <s v="LANGENUS Jean (BEL)"/>
    <s v="OLIVE D. (FRA)"/>
    <s v="VALPREDE Ferdinand (FRA)"/>
    <s v="BRA"/>
    <s v="SWE"/>
  </r>
  <r>
    <x v="783"/>
    <n v="231"/>
    <x v="10"/>
    <d v="1962-06-03T00:00:00"/>
    <s v=" 15:00 "/>
    <x v="9"/>
    <x v="157"/>
    <x v="134"/>
    <s v="Spain"/>
    <n v="1"/>
    <n v="0"/>
    <n v="1"/>
    <s v="Mexico"/>
    <s v=" "/>
    <n v="0"/>
    <n v="0"/>
    <n v="0"/>
    <n v="1"/>
    <x v="14"/>
    <s v="Home Team"/>
    <n v="11875"/>
    <n v="0"/>
    <n v="0"/>
    <s v="TESANIC Branko (YUG)"/>
    <s v="VICUNA Claudio (CHI)"/>
    <s v="VAN ROSBERG Walter Jose (CUW)"/>
    <s v="ESP"/>
    <s v="MEX"/>
  </r>
  <r>
    <x v="784"/>
    <n v="221"/>
    <x v="19"/>
    <d v="1958-06-19T00:00:00"/>
    <s v=" 19:00 "/>
    <x v="5"/>
    <x v="160"/>
    <x v="137"/>
    <s v="France"/>
    <n v="4"/>
    <n v="0"/>
    <n v="4"/>
    <s v="Northern Ireland"/>
    <s v=" "/>
    <n v="0"/>
    <n v="0"/>
    <n v="0"/>
    <n v="4"/>
    <x v="18"/>
    <s v="Home Team"/>
    <n v="11800"/>
    <n v="1"/>
    <n v="0"/>
    <s v="GARDEAZABAL Juan (ESP)"/>
    <s v="LATYCHEV Nikolaj (URS)"/>
    <s v="ANDREN Bengt (SWE)"/>
    <s v="FRA"/>
    <s v="NIR"/>
  </r>
  <r>
    <x v="785"/>
    <n v="232"/>
    <x v="10"/>
    <d v="1962-06-10T00:00:00"/>
    <s v=" 14:30 "/>
    <x v="5"/>
    <x v="170"/>
    <x v="146"/>
    <s v="Czechoslovakia"/>
    <n v="1"/>
    <n v="0"/>
    <n v="1"/>
    <s v="Hungary"/>
    <s v=" "/>
    <n v="0"/>
    <n v="0"/>
    <n v="0"/>
    <n v="1"/>
    <x v="52"/>
    <s v="Home Team"/>
    <n v="11690"/>
    <n v="1"/>
    <n v="0"/>
    <s v="LATYCHEV Nikolaj (URS)"/>
    <s v="BUERGO Fernando (MEX)"/>
    <s v="RUMENTCHEV Dimitar (BUL)"/>
    <s v="TCH"/>
    <s v="HUN"/>
  </r>
  <r>
    <x v="786"/>
    <n v="220"/>
    <x v="19"/>
    <d v="1958-06-11T00:00:00"/>
    <s v=" 19:00 "/>
    <x v="10"/>
    <x v="160"/>
    <x v="137"/>
    <s v="Paraguay"/>
    <n v="3"/>
    <n v="2"/>
    <n v="1"/>
    <s v="Scotland"/>
    <s v=" "/>
    <n v="0"/>
    <n v="0"/>
    <n v="0"/>
    <n v="5"/>
    <x v="2"/>
    <s v="Home Team"/>
    <n v="11665"/>
    <n v="2"/>
    <n v="1"/>
    <s v="ORLANDINI Vincenzo (ITA)"/>
    <s v="GARDEAZABAL Juan (ESP)"/>
    <s v="ANDREN Bengt (SWE)"/>
    <s v="PAR"/>
    <s v="SCO"/>
  </r>
  <r>
    <x v="787"/>
    <n v="209"/>
    <x v="0"/>
    <d v="1950-07-16T00:00:00"/>
    <s v=" 15:00 "/>
    <x v="0"/>
    <x v="78"/>
    <x v="32"/>
    <s v="Sweden"/>
    <n v="3"/>
    <n v="1"/>
    <n v="2"/>
    <s v="Spain"/>
    <s v=" "/>
    <n v="0"/>
    <n v="0"/>
    <n v="0"/>
    <n v="4"/>
    <x v="12"/>
    <s v="Home Team"/>
    <n v="11227"/>
    <n v="2"/>
    <n v="0"/>
    <s v="VAN DER MEER Karel (NED)"/>
    <s v="LUTZ Jean (SUI)"/>
    <s v="GARCIA Prudencio (USA)"/>
    <s v="SWE"/>
    <s v="ESP"/>
  </r>
  <r>
    <x v="788"/>
    <n v="208"/>
    <x v="0"/>
    <d v="1950-06-28T00:00:00"/>
    <s v=" 15:00 "/>
    <x v="1"/>
    <x v="171"/>
    <x v="69"/>
    <s v="Yugoslavia"/>
    <n v="4"/>
    <n v="1"/>
    <n v="3"/>
    <s v="Mexico"/>
    <s v=" "/>
    <n v="0"/>
    <n v="0"/>
    <n v="0"/>
    <n v="5"/>
    <x v="36"/>
    <s v="Home Team"/>
    <n v="11078"/>
    <n v="2"/>
    <n v="0"/>
    <s v="LEAFE Reginald (ENG)"/>
    <s v="DAHLNER Gunnar (SWE)"/>
    <s v="VAN DER MEER Karel (NED)"/>
    <s v="YUG"/>
    <s v="MEX"/>
  </r>
  <r>
    <x v="789"/>
    <n v="206"/>
    <x v="17"/>
    <d v="1938-06-05T00:00:00"/>
    <s v=" 18:30 "/>
    <x v="22"/>
    <x v="172"/>
    <x v="147"/>
    <s v="Czechoslovakia"/>
    <n v="3"/>
    <n v="0"/>
    <n v="3"/>
    <s v="Netherlands"/>
    <s v="Czechoslovakia win after extra time "/>
    <n v="0"/>
    <n v="0"/>
    <n v="0"/>
    <n v="3"/>
    <x v="52"/>
    <s v="Home Team"/>
    <n v="11000"/>
    <n v="0"/>
    <n v="0"/>
    <s v="LECLERCQ Lucien (FRA)"/>
    <s v="OLIVE D. (FRA)"/>
    <s v="SDEZ Victor (FRA)"/>
    <s v="TCH"/>
    <s v="NED"/>
  </r>
  <r>
    <x v="790"/>
    <n v="293"/>
    <x v="4"/>
    <d v="1982-06-15T00:00:00"/>
    <s v=" 17:15 "/>
    <x v="1"/>
    <x v="147"/>
    <x v="128"/>
    <s v="Peru"/>
    <n v="0"/>
    <n v="0"/>
    <n v="0"/>
    <s v="Cameroon"/>
    <s v=" "/>
    <n v="0"/>
    <n v="0"/>
    <n v="0"/>
    <n v="0"/>
    <x v="26"/>
    <s v="Away Team"/>
    <n v="11000"/>
    <n v="0"/>
    <n v="0"/>
    <s v="WOEHRER Franz (AUT)"/>
    <s v="RAINEA Nicolae (ROU)"/>
    <s v="PROKOP Adolf (GDR)"/>
    <s v="PER"/>
    <s v="CMR"/>
  </r>
  <r>
    <x v="791"/>
    <n v="231"/>
    <x v="10"/>
    <d v="1962-06-07T00:00:00"/>
    <s v=" 15:00 "/>
    <x v="9"/>
    <x v="157"/>
    <x v="134"/>
    <s v="Mexico"/>
    <n v="3"/>
    <n v="1"/>
    <n v="2"/>
    <s v="Czechoslovakia"/>
    <s v=" "/>
    <n v="0"/>
    <n v="0"/>
    <n v="0"/>
    <n v="4"/>
    <x v="4"/>
    <s v="Home Team"/>
    <n v="10648"/>
    <n v="2"/>
    <n v="1"/>
    <s v="DIENST Gottfried (SUI)"/>
    <s v="TESANIC Branko (YUG)"/>
    <s v="SUNDHEIM Jose Antonio (COL)"/>
    <s v="MEX"/>
    <s v="TCH"/>
  </r>
  <r>
    <x v="792"/>
    <n v="220"/>
    <x v="19"/>
    <d v="1958-06-08T00:00:00"/>
    <s v=" 19:00 "/>
    <x v="1"/>
    <x v="165"/>
    <x v="141"/>
    <s v="Northern Ireland"/>
    <n v="1"/>
    <n v="0"/>
    <n v="1"/>
    <s v="Czechoslovakia"/>
    <s v=" "/>
    <n v="0"/>
    <n v="0"/>
    <n v="0"/>
    <n v="1"/>
    <x v="50"/>
    <s v="Home Team"/>
    <n v="10647"/>
    <n v="1"/>
    <n v="0"/>
    <s v="SEIPELT Fritz (AUT)"/>
    <s v="ELLIS Arthur (ENG)"/>
    <s v="FERNANDES CAMPOS Joaquim (POR)"/>
    <s v="NIR"/>
    <s v="TCH"/>
  </r>
  <r>
    <x v="793"/>
    <n v="231"/>
    <x v="10"/>
    <d v="1962-05-30T00:00:00"/>
    <s v=" 15:00 "/>
    <x v="9"/>
    <x v="157"/>
    <x v="134"/>
    <s v="Brazil"/>
    <n v="2"/>
    <n v="0"/>
    <n v="2"/>
    <s v="Mexico"/>
    <s v=" "/>
    <n v="0"/>
    <n v="0"/>
    <n v="0"/>
    <n v="2"/>
    <x v="1"/>
    <s v="Home Team"/>
    <n v="10484"/>
    <n v="0"/>
    <n v="0"/>
    <s v="DIENST Gottfried (SUI)"/>
    <s v="STEINER Carl (AUT)"/>
    <s v="SCHWINTE Pierre (FRA)"/>
    <s v="BRA"/>
    <s v="MEX"/>
  </r>
  <r>
    <x v="794"/>
    <n v="208"/>
    <x v="0"/>
    <d v="1950-06-29T00:00:00"/>
    <s v=" 15:00 "/>
    <x v="10"/>
    <x v="173"/>
    <x v="46"/>
    <s v="USA"/>
    <n v="1"/>
    <n v="0"/>
    <n v="1"/>
    <s v="England"/>
    <s v=" "/>
    <n v="0"/>
    <n v="0"/>
    <n v="0"/>
    <n v="1"/>
    <x v="10"/>
    <s v="Home Team"/>
    <n v="10151"/>
    <n v="1"/>
    <n v="0"/>
    <s v="DATTILO Generoso (ITA)"/>
    <s v="DE LA SALLE Charles (FRA)"/>
    <s v="GALEATI Giovanni (ITA)"/>
    <s v="USA"/>
    <s v="ENG"/>
  </r>
  <r>
    <x v="795"/>
    <n v="231"/>
    <x v="10"/>
    <d v="1962-06-06T00:00:00"/>
    <s v=" 15:00 "/>
    <x v="1"/>
    <x v="159"/>
    <x v="136"/>
    <s v="Soviet Union"/>
    <n v="2"/>
    <n v="1"/>
    <n v="1"/>
    <s v="Uruguay"/>
    <s v=" "/>
    <n v="0"/>
    <n v="0"/>
    <n v="0"/>
    <n v="3"/>
    <x v="5"/>
    <s v="Home Team"/>
    <n v="9973"/>
    <n v="1"/>
    <n v="0"/>
    <s v="JONNI Cesare (ITA)"/>
    <s v="DOROGI Andor (HUN)"/>
    <s v="DUSCH Albert (GER)"/>
    <s v="URS"/>
    <s v="URU"/>
  </r>
  <r>
    <x v="796"/>
    <n v="250"/>
    <x v="2"/>
    <d v="1970-06-11T00:00:00"/>
    <s v=" 16:00 "/>
    <x v="10"/>
    <x v="143"/>
    <x v="124"/>
    <s v="Italy"/>
    <n v="0"/>
    <n v="0"/>
    <n v="0"/>
    <s v="Israel"/>
    <s v=" "/>
    <n v="0"/>
    <n v="0"/>
    <n v="0"/>
    <n v="0"/>
    <x v="69"/>
    <s v="Away Team"/>
    <n v="9890"/>
    <n v="0"/>
    <n v="0"/>
    <s v="DE MORAES Ayrton Vieira (BRA)"/>
    <s v="TAREKEGN Seyoum (ETH)"/>
    <s v="TSCHENSCHER Kurt (GER)"/>
    <s v="ITA"/>
    <s v="ISR"/>
  </r>
  <r>
    <x v="797"/>
    <n v="231"/>
    <x v="10"/>
    <d v="1962-06-02T00:00:00"/>
    <s v=" 15:00 "/>
    <x v="17"/>
    <x v="170"/>
    <x v="146"/>
    <s v="England"/>
    <n v="3"/>
    <n v="1"/>
    <n v="2"/>
    <s v="Argentina"/>
    <s v=" "/>
    <n v="0"/>
    <n v="0"/>
    <n v="0"/>
    <n v="4"/>
    <x v="8"/>
    <s v="Home Team"/>
    <n v="9794"/>
    <n v="2"/>
    <n v="0"/>
    <s v="LATYCHEV Nikolaj (URS)"/>
    <s v="REGINATO Adolfe Molina (CHI)"/>
    <s v="MORGAN Raymond (CAN)"/>
    <s v="ENG"/>
    <s v="ARG"/>
  </r>
  <r>
    <x v="798"/>
    <n v="250"/>
    <x v="2"/>
    <d v="1970-06-07T00:00:00"/>
    <s v=" 12:00 "/>
    <x v="10"/>
    <x v="143"/>
    <x v="124"/>
    <s v="Sweden"/>
    <n v="1"/>
    <n v="1"/>
    <n v="0"/>
    <s v="Israel"/>
    <s v=" "/>
    <n v="0"/>
    <n v="0"/>
    <n v="0"/>
    <n v="2"/>
    <x v="69"/>
    <s v="Away Team"/>
    <n v="9624"/>
    <n v="0"/>
    <n v="0"/>
    <s v="TAREKEGN Seyoum (ETH)"/>
    <s v="RADULESCU Andrei (ROU)"/>
    <s v="HORVAT Drago (YUG)"/>
    <s v="SWE"/>
    <s v="ISR"/>
  </r>
  <r>
    <x v="799"/>
    <n v="278"/>
    <x v="14"/>
    <d v="1978-06-06T00:00:00"/>
    <s v=" 16:45 "/>
    <x v="10"/>
    <x v="115"/>
    <x v="100"/>
    <s v="Poland"/>
    <n v="1"/>
    <n v="0"/>
    <n v="1"/>
    <s v="Tunisia"/>
    <s v=" "/>
    <n v="0"/>
    <n v="0"/>
    <n v="0"/>
    <n v="1"/>
    <x v="19"/>
    <s v="Home Team"/>
    <n v="9624"/>
    <n v="1"/>
    <n v="0"/>
    <s v="MARTINEZ Angel (ESP)"/>
    <s v="PESTARINO Luis (ARG)"/>
    <s v="THOMAS Clive (WAL)"/>
    <s v="POL"/>
    <s v="TUN"/>
  </r>
  <r>
    <x v="800"/>
    <n v="231"/>
    <x v="10"/>
    <d v="1962-05-31T00:00:00"/>
    <s v=" 15:00 "/>
    <x v="1"/>
    <x v="159"/>
    <x v="136"/>
    <s v="Soviet Union"/>
    <n v="2"/>
    <n v="0"/>
    <n v="2"/>
    <s v="Yugoslavia"/>
    <s v=" "/>
    <n v="0"/>
    <n v="0"/>
    <n v="0"/>
    <n v="2"/>
    <x v="5"/>
    <s v="Home Team"/>
    <n v="9622"/>
    <n v="0"/>
    <n v="0"/>
    <s v="DUSCH Albert (GER)"/>
    <s v="ETZEL FILHO Joao (BRA)"/>
    <s v="ROBLES Carlos (CHI)"/>
    <s v="URS"/>
    <s v="YUG"/>
  </r>
  <r>
    <x v="801"/>
    <n v="220"/>
    <x v="19"/>
    <d v="1958-06-08T00:00:00"/>
    <s v=" 19:00 "/>
    <x v="10"/>
    <x v="169"/>
    <x v="145"/>
    <s v="Yugoslavia"/>
    <n v="1"/>
    <n v="1"/>
    <n v="0"/>
    <s v="Scotland"/>
    <s v=" "/>
    <n v="0"/>
    <n v="0"/>
    <n v="0"/>
    <n v="2"/>
    <x v="55"/>
    <s v="Away Team"/>
    <n v="9591"/>
    <n v="1"/>
    <n v="0"/>
    <s v="WYSSLING Paul (SUI)"/>
    <s v="ORLANDINI Vincenzo (ITA)"/>
    <s v="MACKO Martin (TCH)"/>
    <s v="YUG"/>
    <s v="SCO"/>
  </r>
  <r>
    <x v="802"/>
    <n v="208"/>
    <x v="0"/>
    <d v="1950-06-25T00:00:00"/>
    <s v=" 15:00 "/>
    <x v="10"/>
    <x v="174"/>
    <x v="90"/>
    <s v="Spain"/>
    <n v="3"/>
    <n v="1"/>
    <n v="2"/>
    <s v="USA"/>
    <s v=" "/>
    <n v="0"/>
    <n v="0"/>
    <n v="0"/>
    <n v="4"/>
    <x v="14"/>
    <s v="Home Team"/>
    <n v="9511"/>
    <n v="0"/>
    <n v="1"/>
    <s v="VIANA Mario (BRA)"/>
    <s v="DA COSTA VIEIRA Jose (POR)"/>
    <s v="DE LA SALLE Charles (FRA)"/>
    <s v="ESP"/>
    <s v="USA"/>
  </r>
  <r>
    <x v="803"/>
    <n v="201"/>
    <x v="9"/>
    <d v="1930-07-16T00:00:00"/>
    <s v=" 14:45 "/>
    <x v="1"/>
    <x v="148"/>
    <x v="10"/>
    <s v="Chile"/>
    <n v="3"/>
    <n v="0"/>
    <n v="3"/>
    <s v="Mexico"/>
    <s v=" "/>
    <n v="0"/>
    <n v="0"/>
    <n v="0"/>
    <n v="3"/>
    <x v="25"/>
    <s v="Home Team"/>
    <n v="9249"/>
    <n v="1"/>
    <n v="0"/>
    <s v="CRISTOPHE Henry (BEL)"/>
    <s v="APHESTEGUY Martin (URU)"/>
    <s v="LANGENUS Jean (BEL)"/>
    <s v="CHI"/>
    <s v="MEX"/>
  </r>
  <r>
    <x v="804"/>
    <n v="204"/>
    <x v="18"/>
    <d v="1934-05-27T00:00:00"/>
    <s v=" 16:30 "/>
    <x v="21"/>
    <x v="175"/>
    <x v="42"/>
    <s v="Hungary"/>
    <n v="4"/>
    <n v="2"/>
    <n v="2"/>
    <s v="Egypt"/>
    <s v=" "/>
    <n v="0"/>
    <n v="0"/>
    <n v="0"/>
    <n v="6"/>
    <x v="43"/>
    <s v="Home Team"/>
    <n v="9000"/>
    <n v="2"/>
    <n v="2"/>
    <s v="BARLASSINA Rinaldo (ITA)"/>
    <s v="DATTILO Generoso (ITA)"/>
    <s v="SASSI Otello (ITA)"/>
    <s v="HUN"/>
    <s v="EGY"/>
  </r>
  <r>
    <x v="805"/>
    <n v="204"/>
    <x v="18"/>
    <d v="1934-05-27T00:00:00"/>
    <s v=" 16:30 "/>
    <x v="21"/>
    <x v="176"/>
    <x v="148"/>
    <s v="Czechoslovakia"/>
    <n v="2"/>
    <n v="1"/>
    <n v="1"/>
    <s v="Romania"/>
    <s v=" "/>
    <n v="0"/>
    <n v="0"/>
    <n v="0"/>
    <n v="3"/>
    <x v="52"/>
    <s v="Home Team"/>
    <n v="9000"/>
    <n v="0"/>
    <n v="1"/>
    <s v="LANGENUS Jean (BEL)"/>
    <s v="SCARPI Giuseppe (ITA)"/>
    <s v="SCORZONI Raffaele (ITA)"/>
    <s v="TCH"/>
    <s v="ROU"/>
  </r>
  <r>
    <x v="806"/>
    <n v="206"/>
    <x v="17"/>
    <d v="1938-06-05T00:00:00"/>
    <s v=" 17:00 "/>
    <x v="22"/>
    <x v="177"/>
    <x v="149"/>
    <s v="Hungary"/>
    <n v="6"/>
    <n v="0"/>
    <n v="6"/>
    <s v="Dutch East Indies"/>
    <s v=" "/>
    <n v="0"/>
    <n v="0"/>
    <n v="0"/>
    <n v="6"/>
    <x v="43"/>
    <s v="Home Team"/>
    <n v="9000"/>
    <n v="4"/>
    <n v="0"/>
    <s v="CONRIE Roger (FRA)"/>
    <s v="DE LA SALLE Charles (FRA)"/>
    <s v="WEINGARTNER Karl (AUT)"/>
    <s v="HUN"/>
    <s v="INH"/>
  </r>
  <r>
    <x v="807"/>
    <n v="231"/>
    <x v="10"/>
    <d v="1962-06-02T00:00:00"/>
    <s v=" 15:00 "/>
    <x v="1"/>
    <x v="159"/>
    <x v="136"/>
    <s v="Yugoslavia"/>
    <n v="3"/>
    <n v="1"/>
    <n v="2"/>
    <s v="Uruguay"/>
    <s v=" "/>
    <n v="0"/>
    <n v="0"/>
    <n v="0"/>
    <n v="4"/>
    <x v="36"/>
    <s v="Home Team"/>
    <n v="8829"/>
    <n v="2"/>
    <n v="1"/>
    <s v="GALBA Karol (TCH)"/>
    <s v="DUSCH Albert (GER)"/>
    <s v="JONNI Cesare (ITA)"/>
    <s v="YUG"/>
    <s v="URU"/>
  </r>
  <r>
    <x v="808"/>
    <n v="208"/>
    <x v="0"/>
    <d v="1950-07-02T00:00:00"/>
    <s v=" 15:00 "/>
    <x v="10"/>
    <x v="178"/>
    <x v="76"/>
    <s v="Chile"/>
    <n v="5"/>
    <n v="2"/>
    <n v="3"/>
    <s v="USA"/>
    <s v=" "/>
    <n v="0"/>
    <n v="0"/>
    <n v="0"/>
    <n v="7"/>
    <x v="25"/>
    <s v="Home Team"/>
    <n v="8501"/>
    <n v="2"/>
    <n v="0"/>
    <s v="GARDELLI Mario (BRA)"/>
    <s v="HEYEN Mario Ruben (PAR)"/>
    <s v="ALVAREZ Alfredo (BOL)"/>
    <s v="CHI"/>
    <s v="USA"/>
  </r>
  <r>
    <x v="809"/>
    <n v="231"/>
    <x v="10"/>
    <d v="1962-06-03T00:00:00"/>
    <s v=" 15:00 "/>
    <x v="1"/>
    <x v="159"/>
    <x v="136"/>
    <s v="Soviet Union"/>
    <n v="4"/>
    <n v="4"/>
    <n v="0"/>
    <s v="Colombia"/>
    <s v=" "/>
    <n v="0"/>
    <n v="0"/>
    <n v="0"/>
    <n v="8"/>
    <x v="16"/>
    <s v="Away Team"/>
    <n v="8040"/>
    <n v="3"/>
    <n v="1"/>
    <s v="ETZEL FILHO Joao (BRA)"/>
    <s v="DOROGI Andor (HUN)"/>
    <s v="ROBLES Carlos (CHI)"/>
    <s v="URS"/>
    <s v="COL"/>
  </r>
  <r>
    <x v="810"/>
    <n v="204"/>
    <x v="18"/>
    <d v="1934-05-27T00:00:00"/>
    <s v=" 16:30 "/>
    <x v="21"/>
    <x v="82"/>
    <x v="70"/>
    <s v="Germany"/>
    <n v="5"/>
    <n v="2"/>
    <n v="3"/>
    <s v="Belgium"/>
    <s v=" "/>
    <n v="0"/>
    <n v="0"/>
    <n v="0"/>
    <n v="7"/>
    <x v="17"/>
    <s v="Home Team"/>
    <n v="8000"/>
    <n v="1"/>
    <n v="2"/>
    <s v="MATTEA Francesco (ITA)"/>
    <s v="MELANDRI Ermenegildo (ITA)"/>
    <s v="BAERT Jacques (FRA)"/>
    <s v="GER"/>
    <s v="BEL"/>
  </r>
  <r>
    <x v="811"/>
    <n v="206"/>
    <x v="17"/>
    <d v="1938-06-09T00:00:00"/>
    <s v=" 18:00 "/>
    <x v="22"/>
    <x v="128"/>
    <x v="111"/>
    <s v="Cuba"/>
    <n v="2"/>
    <n v="1"/>
    <n v="1"/>
    <s v="Romania"/>
    <s v=" "/>
    <n v="0"/>
    <n v="0"/>
    <n v="0"/>
    <n v="3"/>
    <x v="70"/>
    <s v="Home Team"/>
    <n v="8000"/>
    <n v="0"/>
    <n v="1"/>
    <s v="BIRLEM Alfred (GER)"/>
    <s v="CAPDEVILLE Pierre (FRA)"/>
    <s v="MARENCO Paul (FRA)"/>
    <s v="CUB"/>
    <s v="ROU"/>
  </r>
  <r>
    <x v="812"/>
    <n v="209"/>
    <x v="0"/>
    <d v="1950-07-13T00:00:00"/>
    <s v=" 15:00 "/>
    <x v="0"/>
    <x v="78"/>
    <x v="32"/>
    <s v="Uruguay"/>
    <n v="3"/>
    <n v="2"/>
    <n v="1"/>
    <s v="Sweden"/>
    <s v=" "/>
    <n v="0"/>
    <n v="0"/>
    <n v="0"/>
    <n v="5"/>
    <x v="0"/>
    <s v="Home Team"/>
    <n v="7987"/>
    <n v="1"/>
    <n v="2"/>
    <s v="GALEATI Giovanni (ITA)"/>
    <s v="BERANEK Alois (AUT)"/>
    <s v="DE NICOLA Cayetano (PAR)"/>
    <s v="URU"/>
    <s v="SWE"/>
  </r>
  <r>
    <x v="813"/>
    <n v="231"/>
    <x v="10"/>
    <d v="1962-06-06T00:00:00"/>
    <s v=" 15:00 "/>
    <x v="17"/>
    <x v="170"/>
    <x v="146"/>
    <s v="Hungary"/>
    <n v="0"/>
    <n v="0"/>
    <n v="0"/>
    <s v="Argentina"/>
    <s v=" "/>
    <n v="0"/>
    <n v="0"/>
    <n v="0"/>
    <n v="0"/>
    <x v="3"/>
    <s v="Away Team"/>
    <n v="7945"/>
    <n v="0"/>
    <n v="0"/>
    <s v="YAMASAKI MALDONADO Arturo (MEX)"/>
    <s v="BULNES R. (CHI)"/>
    <s v="GARDEAZABAL Juan (ESP)"/>
    <s v="HUN"/>
    <s v="ARG"/>
  </r>
  <r>
    <x v="814"/>
    <n v="231"/>
    <x v="10"/>
    <d v="1962-05-31T00:00:00"/>
    <s v=" 15:00 "/>
    <x v="17"/>
    <x v="170"/>
    <x v="146"/>
    <s v="Hungary"/>
    <n v="2"/>
    <n v="1"/>
    <n v="1"/>
    <s v="England"/>
    <s v=" "/>
    <n v="0"/>
    <n v="0"/>
    <n v="0"/>
    <n v="3"/>
    <x v="43"/>
    <s v="Home Team"/>
    <n v="7938"/>
    <n v="1"/>
    <n v="0"/>
    <s v="HORN Leo (NED)"/>
    <s v="BLAVIER Arthur (BEL)"/>
    <s v="GOLDSTEIN Leo (USA)"/>
    <s v="HUN"/>
    <s v="ENG"/>
  </r>
  <r>
    <x v="815"/>
    <n v="278"/>
    <x v="14"/>
    <d v="1978-06-07T00:00:00"/>
    <s v=" 16:45 "/>
    <x v="17"/>
    <x v="93"/>
    <x v="79"/>
    <s v="Scotland"/>
    <n v="1"/>
    <n v="1"/>
    <n v="0"/>
    <s v="IR Iran"/>
    <s v=" "/>
    <n v="0"/>
    <n v="0"/>
    <n v="0"/>
    <n v="2"/>
    <x v="71"/>
    <s v="Away Team"/>
    <n v="7938"/>
    <n v="1"/>
    <n v="0"/>
    <s v="NDIAYE Youssou (SEN)"/>
    <s v="RAINEA Nicolae (ROU)"/>
    <s v="COELHO Arnaldo (BRA)"/>
    <s v="SCO"/>
    <s v="IRN"/>
  </r>
  <r>
    <x v="816"/>
    <n v="231"/>
    <x v="10"/>
    <d v="1962-05-30T00:00:00"/>
    <s v=" 15:00 "/>
    <x v="1"/>
    <x v="159"/>
    <x v="136"/>
    <s v="Uruguay"/>
    <n v="2"/>
    <n v="1"/>
    <n v="1"/>
    <s v="Colombia"/>
    <s v=" "/>
    <n v="0"/>
    <n v="0"/>
    <n v="0"/>
    <n v="3"/>
    <x v="0"/>
    <s v="Home Team"/>
    <n v="7908"/>
    <n v="0"/>
    <n v="1"/>
    <s v="DOROGI Andor (HUN)"/>
    <s v="ETZEL FILHO Joao (BRA)"/>
    <s v="GALBA Karol (TCH)"/>
    <s v="URU"/>
    <s v="COL"/>
  </r>
  <r>
    <x v="817"/>
    <n v="208"/>
    <x v="0"/>
    <d v="1950-06-29T00:00:00"/>
    <s v=" 15:30 "/>
    <x v="9"/>
    <x v="174"/>
    <x v="90"/>
    <s v="Sweden"/>
    <n v="2"/>
    <n v="2"/>
    <n v="0"/>
    <s v="Paraguay"/>
    <s v=" "/>
    <n v="0"/>
    <n v="0"/>
    <n v="0"/>
    <n v="4"/>
    <x v="2"/>
    <s v="Away Team"/>
    <n v="7903"/>
    <n v="2"/>
    <n v="1"/>
    <s v="MITCHELL Robert (SCO)"/>
    <s v="LEMESIC Leo (YUG)"/>
    <s v="GARCIA Prudencio (USA)"/>
    <s v="SWE"/>
    <s v="PAR"/>
  </r>
  <r>
    <x v="818"/>
    <n v="231"/>
    <x v="10"/>
    <d v="1962-06-03T00:00:00"/>
    <s v=" 15:00 "/>
    <x v="17"/>
    <x v="170"/>
    <x v="146"/>
    <s v="Hungary"/>
    <n v="6"/>
    <n v="1"/>
    <n v="5"/>
    <s v="Bulgaria"/>
    <s v=" "/>
    <n v="0"/>
    <n v="0"/>
    <n v="0"/>
    <n v="7"/>
    <x v="43"/>
    <s v="Home Team"/>
    <n v="7442"/>
    <n v="4"/>
    <n v="0"/>
    <s v="GARDEAZABAL Juan (ESP)"/>
    <s v="DAVIDSON Bob (SCO)"/>
    <s v="SILVA Luis (CHI)"/>
    <s v="HUN"/>
    <s v="BUL"/>
  </r>
  <r>
    <x v="819"/>
    <n v="208"/>
    <x v="0"/>
    <d v="1950-06-25T00:00:00"/>
    <s v=" 15:00 "/>
    <x v="1"/>
    <x v="173"/>
    <x v="46"/>
    <s v="Yugoslavia"/>
    <n v="3"/>
    <n v="0"/>
    <n v="3"/>
    <s v="Switzerland"/>
    <s v=" "/>
    <n v="0"/>
    <n v="0"/>
    <n v="0"/>
    <n v="3"/>
    <x v="36"/>
    <s v="Home Team"/>
    <n v="7336"/>
    <n v="0"/>
    <n v="0"/>
    <s v="GALEATI Giovanni (ITA)"/>
    <s v="EKLIND Ivan (SWE)"/>
    <s v="DATTILO Generoso (ITA)"/>
    <s v="YUG"/>
    <s v="SUI"/>
  </r>
  <r>
    <x v="820"/>
    <n v="231"/>
    <x v="10"/>
    <d v="1962-06-07T00:00:00"/>
    <s v=" 15:00 "/>
    <x v="1"/>
    <x v="159"/>
    <x v="136"/>
    <s v="Yugoslavia"/>
    <n v="5"/>
    <n v="0"/>
    <n v="5"/>
    <s v="Colombia"/>
    <s v=" "/>
    <n v="0"/>
    <n v="0"/>
    <n v="0"/>
    <n v="5"/>
    <x v="36"/>
    <s v="Home Team"/>
    <n v="7167"/>
    <n v="2"/>
    <n v="0"/>
    <s v="ROBLES Carlos (CHI)"/>
    <s v="JONNI Cesare (ITA)"/>
    <s v="GALBA Karol (TCH)"/>
    <s v="YUG"/>
    <s v="COL"/>
  </r>
  <r>
    <x v="821"/>
    <n v="231"/>
    <x v="10"/>
    <d v="1962-05-30T00:00:00"/>
    <s v=" 15:00 "/>
    <x v="17"/>
    <x v="170"/>
    <x v="146"/>
    <s v="Argentina"/>
    <n v="1"/>
    <n v="0"/>
    <n v="1"/>
    <s v="Bulgaria"/>
    <s v=" "/>
    <n v="0"/>
    <n v="0"/>
    <n v="0"/>
    <n v="1"/>
    <x v="3"/>
    <s v="Home Team"/>
    <n v="7134"/>
    <n v="1"/>
    <n v="0"/>
    <s v="GARDEAZABAL Juan (ESP)"/>
    <s v="BUERGO Fernando (MEX)"/>
    <s v="MORGAN Raymond (CAN)"/>
    <s v="ARG"/>
    <s v="BUL"/>
  </r>
  <r>
    <x v="822"/>
    <n v="3491"/>
    <x v="18"/>
    <d v="1934-06-07T00:00:00"/>
    <s v=" 18:00 "/>
    <x v="7"/>
    <x v="175"/>
    <x v="42"/>
    <s v="Germany"/>
    <n v="3"/>
    <n v="2"/>
    <n v="1"/>
    <s v="Austria"/>
    <s v=" "/>
    <n v="0"/>
    <n v="0"/>
    <n v="0"/>
    <n v="5"/>
    <x v="17"/>
    <s v="Home Team"/>
    <n v="7000"/>
    <n v="3"/>
    <n v="1"/>
    <s v="CARRARO Albino (ITA)"/>
    <s v="CAIRONI Camillo (ITA)"/>
    <s v="ESCARTIN Pedro (ESP)"/>
    <s v="GER"/>
    <s v="AUT"/>
  </r>
  <r>
    <x v="823"/>
    <n v="206"/>
    <x v="17"/>
    <d v="1938-06-05T00:00:00"/>
    <s v=" 17:00 "/>
    <x v="22"/>
    <x v="128"/>
    <x v="111"/>
    <s v="Cuba"/>
    <n v="3"/>
    <n v="3"/>
    <n v="0"/>
    <s v="Romania"/>
    <s v=" "/>
    <n v="0"/>
    <n v="0"/>
    <n v="0"/>
    <n v="6"/>
    <x v="11"/>
    <s v="Away Team"/>
    <n v="7000"/>
    <n v="0"/>
    <n v="0"/>
    <s v="SCARPI Giuseppe (ITA)"/>
    <s v="VALPREDE Ferdinand (FRA)"/>
    <s v="MERKCX Jean (FRA)"/>
    <s v="CUB"/>
    <s v="ROU"/>
  </r>
  <r>
    <x v="824"/>
    <n v="429"/>
    <x v="17"/>
    <d v="1938-06-12T00:00:00"/>
    <s v=" 17:00 "/>
    <x v="5"/>
    <x v="179"/>
    <x v="150"/>
    <s v="Sweden"/>
    <n v="8"/>
    <n v="0"/>
    <n v="8"/>
    <s v="Cuba"/>
    <s v=" "/>
    <n v="0"/>
    <n v="0"/>
    <n v="0"/>
    <n v="8"/>
    <x v="12"/>
    <s v="Home Team"/>
    <n v="7000"/>
    <n v="4"/>
    <n v="0"/>
    <s v="KRIST Gustav (TCH)"/>
    <s v="WEINGARTNER Karl (AUT)"/>
    <s v="SDEZ Victor (FRA)"/>
    <s v="SWE"/>
    <s v="CUB"/>
  </r>
  <r>
    <x v="825"/>
    <n v="220"/>
    <x v="19"/>
    <d v="1958-06-17T00:00:00"/>
    <s v=" 19:00 "/>
    <x v="1"/>
    <x v="135"/>
    <x v="118"/>
    <s v="Northern Ireland"/>
    <n v="2"/>
    <n v="1"/>
    <n v="1"/>
    <s v="Czechoslovakia"/>
    <s v="Northern Ireland win after extra time "/>
    <n v="0"/>
    <n v="0"/>
    <n v="0"/>
    <n v="3"/>
    <x v="50"/>
    <s v="Home Team"/>
    <n v="6196"/>
    <n v="0"/>
    <n v="0"/>
    <s v="GUIGUE Maurice (FRA)"/>
    <s v="FERNANDES CAMPOS Joaquim (POR)"/>
    <s v="AHLNER Sten (SWE)"/>
    <s v="NIR"/>
    <s v="TCH"/>
  </r>
  <r>
    <x v="826"/>
    <n v="514"/>
    <x v="10"/>
    <d v="1962-06-13T00:00:00"/>
    <s v=" 14:30 "/>
    <x v="6"/>
    <x v="157"/>
    <x v="134"/>
    <s v="Czechoslovakia"/>
    <n v="3"/>
    <n v="1"/>
    <n v="2"/>
    <s v="Yugoslavia"/>
    <s v=" "/>
    <n v="0"/>
    <n v="0"/>
    <n v="0"/>
    <n v="4"/>
    <x v="52"/>
    <s v="Home Team"/>
    <n v="5890"/>
    <n v="0"/>
    <n v="0"/>
    <s v="DIENST Gottfried (SUI)"/>
    <s v="STEINER Carl (AUT)"/>
    <s v="JONNI Cesare (ITA)"/>
    <s v="TCH"/>
    <s v="YUG"/>
  </r>
  <r>
    <x v="827"/>
    <n v="231"/>
    <x v="10"/>
    <d v="1962-06-07T00:00:00"/>
    <s v=" 15:00 "/>
    <x v="17"/>
    <x v="170"/>
    <x v="146"/>
    <s v="England"/>
    <n v="0"/>
    <n v="0"/>
    <n v="0"/>
    <s v="Bulgaria"/>
    <s v=" "/>
    <n v="0"/>
    <n v="0"/>
    <n v="0"/>
    <n v="0"/>
    <x v="29"/>
    <s v="Away Team"/>
    <n v="5700"/>
    <n v="0"/>
    <n v="0"/>
    <s v="BLAVIER Arthur (BEL)"/>
    <s v="REGINATO Adolfe Molina (CHI)"/>
    <s v="BULNES R. (CHI)"/>
    <s v="ENG"/>
    <s v="BUL"/>
  </r>
  <r>
    <x v="828"/>
    <n v="208"/>
    <x v="0"/>
    <d v="1950-07-02T00:00:00"/>
    <s v=" 15:00 "/>
    <x v="17"/>
    <x v="173"/>
    <x v="46"/>
    <s v="Uruguay"/>
    <n v="8"/>
    <n v="0"/>
    <n v="8"/>
    <s v="Bolivia"/>
    <s v=" "/>
    <n v="0"/>
    <n v="0"/>
    <n v="0"/>
    <n v="8"/>
    <x v="0"/>
    <s v="Home Team"/>
    <n v="5284"/>
    <n v="4"/>
    <n v="0"/>
    <s v="READER George (ENG)"/>
    <s v="VIANA Mario (BRA)"/>
    <s v="LEMESIC Leo (YUG)"/>
    <s v="URU"/>
    <s v="BOL"/>
  </r>
  <r>
    <x v="829"/>
    <n v="201"/>
    <x v="9"/>
    <d v="1930-07-13T00:00:00"/>
    <s v=" 15:00 "/>
    <x v="1"/>
    <x v="180"/>
    <x v="10"/>
    <s v="France"/>
    <n v="4"/>
    <n v="1"/>
    <n v="3"/>
    <s v="Mexico"/>
    <s v=" "/>
    <n v="0"/>
    <n v="0"/>
    <n v="0"/>
    <n v="5"/>
    <x v="18"/>
    <s v="Home Team"/>
    <n v="4444"/>
    <n v="3"/>
    <n v="0"/>
    <s v="LOMBARDI Domingo (URU)"/>
    <s v="CRISTOPHE Henry (BEL)"/>
    <s v="REGO Gilberto (BRA)"/>
    <s v="FRA"/>
    <s v="MEX"/>
  </r>
  <r>
    <x v="830"/>
    <n v="211"/>
    <x v="16"/>
    <d v="1954-06-20T00:00:00"/>
    <s v=" 17:00 "/>
    <x v="10"/>
    <x v="156"/>
    <x v="133"/>
    <s v="Turkey"/>
    <n v="7"/>
    <n v="0"/>
    <n v="7"/>
    <s v="Korea Republic"/>
    <s v=" "/>
    <n v="0"/>
    <n v="0"/>
    <n v="0"/>
    <n v="7"/>
    <x v="35"/>
    <s v="Home Team"/>
    <n v="4000"/>
    <n v="4"/>
    <n v="0"/>
    <s v="MARINO Esteban (URU)"/>
    <s v="ORLANDINI Vincenzo (ITA)"/>
    <s v="SCHONHOLZER Ernest (SUI)"/>
    <s v="TUR"/>
    <s v="KOR"/>
  </r>
  <r>
    <x v="831"/>
    <n v="208"/>
    <x v="0"/>
    <d v="1950-07-02T00:00:00"/>
    <s v=" 15:40 "/>
    <x v="1"/>
    <x v="171"/>
    <x v="69"/>
    <s v="Switzerland"/>
    <n v="2"/>
    <n v="1"/>
    <n v="1"/>
    <s v="Mexico"/>
    <s v=" "/>
    <n v="0"/>
    <n v="0"/>
    <n v="0"/>
    <n v="3"/>
    <x v="27"/>
    <s v="Home Team"/>
    <n v="3580"/>
    <n v="2"/>
    <n v="0"/>
    <s v="EKLIND Ivan (SWE)"/>
    <s v="DAHLNER Gunnar (SWE)"/>
    <s v="BUSTAMANTE Sergio (CHI)"/>
    <s v="SUI"/>
    <s v="MEX"/>
  </r>
  <r>
    <x v="832"/>
    <n v="418"/>
    <x v="18"/>
    <d v="1934-05-31T00:00:00"/>
    <s v=" 16:30 "/>
    <x v="5"/>
    <x v="126"/>
    <x v="15"/>
    <s v="Germany"/>
    <n v="2"/>
    <n v="1"/>
    <n v="1"/>
    <s v="Sweden"/>
    <s v=" "/>
    <n v="0"/>
    <n v="0"/>
    <n v="0"/>
    <n v="3"/>
    <x v="17"/>
    <s v="Home Team"/>
    <n v="3000"/>
    <n v="0"/>
    <n v="0"/>
    <s v="BARLASSINA Rinaldo (ITA)"/>
    <s v="MERCET Rene (SUI)"/>
    <s v="VAN MOORSEL Johannes (NED)"/>
    <s v="GER"/>
    <s v="SWE"/>
  </r>
  <r>
    <x v="833"/>
    <n v="220"/>
    <x v="19"/>
    <d v="1958-06-17T00:00:00"/>
    <s v=" 19:00 "/>
    <x v="9"/>
    <x v="62"/>
    <x v="55"/>
    <s v="Wales"/>
    <n v="2"/>
    <n v="1"/>
    <n v="1"/>
    <s v="Hungary"/>
    <s v=" "/>
    <n v="0"/>
    <n v="0"/>
    <n v="0"/>
    <n v="3"/>
    <x v="66"/>
    <s v="Home Team"/>
    <n v="2823"/>
    <n v="0"/>
    <n v="1"/>
    <s v="LATYCHEV Nikolaj (URS)"/>
    <s v="CODESAL Jose Maria (URU)"/>
    <s v="ERIKSSON Arne (FIN)"/>
    <s v="WAL"/>
    <s v="HUN"/>
  </r>
  <r>
    <x v="834"/>
    <n v="201"/>
    <x v="9"/>
    <d v="1930-07-14T00:00:00"/>
    <s v=" 14:50 "/>
    <x v="9"/>
    <x v="180"/>
    <x v="10"/>
    <s v="Romania"/>
    <n v="3"/>
    <n v="1"/>
    <n v="2"/>
    <s v="Peru"/>
    <s v=" "/>
    <n v="0"/>
    <n v="0"/>
    <n v="0"/>
    <n v="4"/>
    <x v="11"/>
    <s v="Home Team"/>
    <n v="2549"/>
    <n v="1"/>
    <n v="0"/>
    <s v="WARNKEN Alberto (CHI)"/>
    <s v="LANGENUS Jean (BEL)"/>
    <s v="MATEUCCI Francisco (URU)"/>
    <s v="ROU"/>
    <s v="PER"/>
  </r>
  <r>
    <x v="835"/>
    <n v="201"/>
    <x v="9"/>
    <d v="1930-07-19T00:00:00"/>
    <s v=" 12:50 "/>
    <x v="1"/>
    <x v="10"/>
    <x v="10"/>
    <s v="Chile"/>
    <n v="1"/>
    <n v="0"/>
    <n v="1"/>
    <s v="France"/>
    <s v=" "/>
    <n v="0"/>
    <n v="0"/>
    <n v="0"/>
    <n v="1"/>
    <x v="25"/>
    <s v="Home Team"/>
    <n v="2000"/>
    <n v="0"/>
    <n v="0"/>
    <s v="TEJADA Anibal (URU)"/>
    <s v="LOMBARDI Domingo (URU)"/>
    <s v="REGO Gilberto (BRA)"/>
    <s v="CHI"/>
    <s v="FR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B057B-528B-4DD5-ADCB-A2AED06490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D6:E27" firstHeaderRow="1" firstDataRow="1" firstDataCol="1"/>
  <pivotFields count="28">
    <pivotField numFmtId="1" showAll="0"/>
    <pivotField numFmtId="1" showAll="0"/>
    <pivotField axis="axisRow" showAll="0">
      <items count="21">
        <item x="9"/>
        <item x="18"/>
        <item x="17"/>
        <item x="0"/>
        <item x="16"/>
        <item x="19"/>
        <item x="10"/>
        <item x="3"/>
        <item x="2"/>
        <item x="7"/>
        <item x="14"/>
        <item x="4"/>
        <item x="1"/>
        <item x="11"/>
        <item x="5"/>
        <item x="8"/>
        <item x="15"/>
        <item x="13"/>
        <item x="6"/>
        <item x="12"/>
        <item t="default"/>
      </items>
    </pivotField>
    <pivotField numFmtId="15" showAll="0"/>
    <pivotField showAll="0"/>
    <pivotField showAll="0"/>
    <pivotField showAll="0"/>
    <pivotField showAll="0"/>
    <pivotField showAll="0"/>
    <pivotField numFmtId="1" showAll="0"/>
    <pivotField numFmtId="1" showAll="0"/>
    <pivotField numFmtId="1" showAll="0"/>
    <pivotField showAll="0"/>
    <pivotField showAll="0"/>
    <pivotField numFmtId="1" showAll="0"/>
    <pivotField numFmtId="1" showAll="0"/>
    <pivotField numFmtId="1" showAll="0"/>
    <pivotField dataField="1" numFmtId="1" showAll="0"/>
    <pivotField showAll="0"/>
    <pivotField showAll="0"/>
    <pivotField numFmtId="1" showAll="0"/>
    <pivotField numFmtId="1" showAll="0"/>
    <pivotField numFmtId="1" showAll="0"/>
    <pivotField showAll="0"/>
    <pivotField showAll="0"/>
    <pivotField showAll="0"/>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Goal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12133-3083-402C-910E-7EA8CE56E2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J6:K30" firstHeaderRow="1" firstDataRow="1" firstDataCol="1"/>
  <pivotFields count="28">
    <pivotField numFmtId="1" showAll="0"/>
    <pivotField numFmtId="1" showAll="0"/>
    <pivotField showAll="0"/>
    <pivotField numFmtId="15" showAll="0"/>
    <pivotField showAll="0"/>
    <pivotField axis="axisRow" showAll="0">
      <items count="24">
        <item x="3"/>
        <item x="22"/>
        <item x="1"/>
        <item x="10"/>
        <item x="9"/>
        <item x="17"/>
        <item x="20"/>
        <item x="0"/>
        <item x="8"/>
        <item x="2"/>
        <item x="14"/>
        <item x="13"/>
        <item x="12"/>
        <item x="15"/>
        <item x="11"/>
        <item x="16"/>
        <item x="7"/>
        <item x="18"/>
        <item x="21"/>
        <item x="5"/>
        <item x="4"/>
        <item x="6"/>
        <item x="19"/>
        <item t="default"/>
      </items>
    </pivotField>
    <pivotField showAll="0"/>
    <pivotField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numFmtId="1" showAll="0"/>
    <pivotField showAll="0"/>
    <pivotField showAll="0"/>
    <pivotField showAll="0"/>
    <pivotField showAll="0"/>
    <pivotField showAll="0"/>
  </pivotFields>
  <rowFields count="1">
    <field x="5"/>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Attendance" fld="20" subtotal="average" baseField="0" baseItem="0"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EDA9DB-CA57-4EF5-BBDF-93BB8608A1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ity">
  <location ref="B56:C208" firstHeaderRow="1" firstDataRow="1" firstDataCol="1"/>
  <pivotFields count="28">
    <pivotField dataField="1" numFmtId="1" showAll="0"/>
    <pivotField numFmtId="1" showAll="0"/>
    <pivotField showAll="0"/>
    <pivotField numFmtId="15" showAll="0"/>
    <pivotField showAll="0"/>
    <pivotField showAll="0"/>
    <pivotField showAll="0"/>
    <pivotField axis="axisRow" showAll="0">
      <items count="152">
        <item x="114"/>
        <item x="150"/>
        <item x="136"/>
        <item x="3"/>
        <item x="51"/>
        <item x="47"/>
        <item x="46"/>
        <item x="17"/>
        <item x="8"/>
        <item x="36"/>
        <item x="68"/>
        <item x="59"/>
        <item x="110"/>
        <item x="132"/>
        <item x="117"/>
        <item x="49"/>
        <item x="21"/>
        <item x="18"/>
        <item x="57"/>
        <item x="109"/>
        <item x="29"/>
        <item x="33"/>
        <item x="67"/>
        <item x="45"/>
        <item x="79"/>
        <item x="82"/>
        <item x="90"/>
        <item x="31"/>
        <item x="95"/>
        <item x="30"/>
        <item x="12"/>
        <item x="24"/>
        <item x="28"/>
        <item x="34"/>
        <item x="101"/>
        <item x="144"/>
        <item x="70"/>
        <item x="40"/>
        <item x="38"/>
        <item x="23"/>
        <item x="133"/>
        <item x="116"/>
        <item x="75"/>
        <item x="53"/>
        <item x="25"/>
        <item x="74"/>
        <item x="141"/>
        <item x="41"/>
        <item x="43"/>
        <item x="126"/>
        <item x="103"/>
        <item x="54"/>
        <item x="138"/>
        <item x="102"/>
        <item x="104"/>
        <item x="6"/>
        <item x="60"/>
        <item x="83"/>
        <item x="128"/>
        <item x="64"/>
        <item x="147"/>
        <item x="71"/>
        <item x="98"/>
        <item x="26"/>
        <item x="140"/>
        <item x="44"/>
        <item x="2"/>
        <item x="4"/>
        <item x="129"/>
        <item x="91"/>
        <item x="5"/>
        <item x="65"/>
        <item x="118"/>
        <item x="84"/>
        <item x="121"/>
        <item x="81"/>
        <item x="73"/>
        <item x="48"/>
        <item x="89"/>
        <item x="1"/>
        <item x="130"/>
        <item x="15"/>
        <item x="77"/>
        <item x="10"/>
        <item x="122"/>
        <item x="11"/>
        <item x="108"/>
        <item x="42"/>
        <item x="87"/>
        <item x="85"/>
        <item x="97"/>
        <item x="14"/>
        <item x="125"/>
        <item x="80"/>
        <item x="137"/>
        <item x="78"/>
        <item x="88"/>
        <item x="142"/>
        <item x="37"/>
        <item x="63"/>
        <item x="131"/>
        <item x="112"/>
        <item x="62"/>
        <item x="94"/>
        <item x="93"/>
        <item x="69"/>
        <item x="66"/>
        <item x="96"/>
        <item x="146"/>
        <item x="76"/>
        <item x="149"/>
        <item x="61"/>
        <item x="0"/>
        <item x="16"/>
        <item x="100"/>
        <item x="9"/>
        <item x="119"/>
        <item x="39"/>
        <item x="52"/>
        <item x="7"/>
        <item x="139"/>
        <item x="13"/>
        <item x="32"/>
        <item x="106"/>
        <item x="27"/>
        <item x="20"/>
        <item x="86"/>
        <item x="58"/>
        <item x="55"/>
        <item x="143"/>
        <item x="19"/>
        <item x="123"/>
        <item x="92"/>
        <item x="124"/>
        <item x="111"/>
        <item x="148"/>
        <item x="72"/>
        <item x="35"/>
        <item x="135"/>
        <item x="107"/>
        <item x="99"/>
        <item x="56"/>
        <item x="120"/>
        <item x="145"/>
        <item x="105"/>
        <item x="113"/>
        <item x="134"/>
        <item x="50"/>
        <item x="22"/>
        <item x="127"/>
        <item x="115"/>
        <item t="default"/>
      </items>
    </pivotField>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showAll="0"/>
    <pivotField showAll="0"/>
    <pivotField numFmtId="1" showAll="0"/>
    <pivotField numFmtId="1" showAll="0"/>
    <pivotField numFmtId="1" showAll="0"/>
    <pivotField showAll="0"/>
    <pivotField showAll="0"/>
    <pivotField showAll="0"/>
    <pivotField showAll="0"/>
    <pivotField showAll="0"/>
  </pivotFields>
  <rowFields count="1">
    <field x="7"/>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colItems count="1">
    <i/>
  </colItems>
  <dataFields count="1">
    <dataField name="Count of MatchID" fld="0" subtotal="count" baseField="7" baseItem="0"/>
  </dataFields>
  <chartFormats count="152">
    <chartFormat chart="4" format="153" series="1">
      <pivotArea type="data" outline="0" fieldPosition="0">
        <references count="1">
          <reference field="4294967294" count="1" selected="0">
            <x v="0"/>
          </reference>
        </references>
      </pivotArea>
    </chartFormat>
    <chartFormat chart="4" format="154">
      <pivotArea type="data" outline="0" fieldPosition="0">
        <references count="2">
          <reference field="4294967294" count="1" selected="0">
            <x v="0"/>
          </reference>
          <reference field="7" count="1" selected="0">
            <x v="0"/>
          </reference>
        </references>
      </pivotArea>
    </chartFormat>
    <chartFormat chart="4" format="155">
      <pivotArea type="data" outline="0" fieldPosition="0">
        <references count="2">
          <reference field="4294967294" count="1" selected="0">
            <x v="0"/>
          </reference>
          <reference field="7" count="1" selected="0">
            <x v="1"/>
          </reference>
        </references>
      </pivotArea>
    </chartFormat>
    <chartFormat chart="4" format="156">
      <pivotArea type="data" outline="0" fieldPosition="0">
        <references count="2">
          <reference field="4294967294" count="1" selected="0">
            <x v="0"/>
          </reference>
          <reference field="7" count="1" selected="0">
            <x v="2"/>
          </reference>
        </references>
      </pivotArea>
    </chartFormat>
    <chartFormat chart="4" format="157">
      <pivotArea type="data" outline="0" fieldPosition="0">
        <references count="2">
          <reference field="4294967294" count="1" selected="0">
            <x v="0"/>
          </reference>
          <reference field="7" count="1" selected="0">
            <x v="3"/>
          </reference>
        </references>
      </pivotArea>
    </chartFormat>
    <chartFormat chart="4" format="158">
      <pivotArea type="data" outline="0" fieldPosition="0">
        <references count="2">
          <reference field="4294967294" count="1" selected="0">
            <x v="0"/>
          </reference>
          <reference field="7" count="1" selected="0">
            <x v="4"/>
          </reference>
        </references>
      </pivotArea>
    </chartFormat>
    <chartFormat chart="4" format="159">
      <pivotArea type="data" outline="0" fieldPosition="0">
        <references count="2">
          <reference field="4294967294" count="1" selected="0">
            <x v="0"/>
          </reference>
          <reference field="7" count="1" selected="0">
            <x v="5"/>
          </reference>
        </references>
      </pivotArea>
    </chartFormat>
    <chartFormat chart="4" format="160">
      <pivotArea type="data" outline="0" fieldPosition="0">
        <references count="2">
          <reference field="4294967294" count="1" selected="0">
            <x v="0"/>
          </reference>
          <reference field="7" count="1" selected="0">
            <x v="6"/>
          </reference>
        </references>
      </pivotArea>
    </chartFormat>
    <chartFormat chart="4" format="161">
      <pivotArea type="data" outline="0" fieldPosition="0">
        <references count="2">
          <reference field="4294967294" count="1" selected="0">
            <x v="0"/>
          </reference>
          <reference field="7" count="1" selected="0">
            <x v="7"/>
          </reference>
        </references>
      </pivotArea>
    </chartFormat>
    <chartFormat chart="4" format="162">
      <pivotArea type="data" outline="0" fieldPosition="0">
        <references count="2">
          <reference field="4294967294" count="1" selected="0">
            <x v="0"/>
          </reference>
          <reference field="7" count="1" selected="0">
            <x v="8"/>
          </reference>
        </references>
      </pivotArea>
    </chartFormat>
    <chartFormat chart="4" format="163">
      <pivotArea type="data" outline="0" fieldPosition="0">
        <references count="2">
          <reference field="4294967294" count="1" selected="0">
            <x v="0"/>
          </reference>
          <reference field="7" count="1" selected="0">
            <x v="9"/>
          </reference>
        </references>
      </pivotArea>
    </chartFormat>
    <chartFormat chart="4" format="164">
      <pivotArea type="data" outline="0" fieldPosition="0">
        <references count="2">
          <reference field="4294967294" count="1" selected="0">
            <x v="0"/>
          </reference>
          <reference field="7" count="1" selected="0">
            <x v="10"/>
          </reference>
        </references>
      </pivotArea>
    </chartFormat>
    <chartFormat chart="4" format="165">
      <pivotArea type="data" outline="0" fieldPosition="0">
        <references count="2">
          <reference field="4294967294" count="1" selected="0">
            <x v="0"/>
          </reference>
          <reference field="7" count="1" selected="0">
            <x v="11"/>
          </reference>
        </references>
      </pivotArea>
    </chartFormat>
    <chartFormat chart="4" format="166">
      <pivotArea type="data" outline="0" fieldPosition="0">
        <references count="2">
          <reference field="4294967294" count="1" selected="0">
            <x v="0"/>
          </reference>
          <reference field="7" count="1" selected="0">
            <x v="12"/>
          </reference>
        </references>
      </pivotArea>
    </chartFormat>
    <chartFormat chart="4" format="167">
      <pivotArea type="data" outline="0" fieldPosition="0">
        <references count="2">
          <reference field="4294967294" count="1" selected="0">
            <x v="0"/>
          </reference>
          <reference field="7" count="1" selected="0">
            <x v="13"/>
          </reference>
        </references>
      </pivotArea>
    </chartFormat>
    <chartFormat chart="4" format="168">
      <pivotArea type="data" outline="0" fieldPosition="0">
        <references count="2">
          <reference field="4294967294" count="1" selected="0">
            <x v="0"/>
          </reference>
          <reference field="7" count="1" selected="0">
            <x v="14"/>
          </reference>
        </references>
      </pivotArea>
    </chartFormat>
    <chartFormat chart="4" format="169">
      <pivotArea type="data" outline="0" fieldPosition="0">
        <references count="2">
          <reference field="4294967294" count="1" selected="0">
            <x v="0"/>
          </reference>
          <reference field="7" count="1" selected="0">
            <x v="15"/>
          </reference>
        </references>
      </pivotArea>
    </chartFormat>
    <chartFormat chart="4" format="170">
      <pivotArea type="data" outline="0" fieldPosition="0">
        <references count="2">
          <reference field="4294967294" count="1" selected="0">
            <x v="0"/>
          </reference>
          <reference field="7" count="1" selected="0">
            <x v="16"/>
          </reference>
        </references>
      </pivotArea>
    </chartFormat>
    <chartFormat chart="4" format="171">
      <pivotArea type="data" outline="0" fieldPosition="0">
        <references count="2">
          <reference field="4294967294" count="1" selected="0">
            <x v="0"/>
          </reference>
          <reference field="7" count="1" selected="0">
            <x v="17"/>
          </reference>
        </references>
      </pivotArea>
    </chartFormat>
    <chartFormat chart="4" format="172">
      <pivotArea type="data" outline="0" fieldPosition="0">
        <references count="2">
          <reference field="4294967294" count="1" selected="0">
            <x v="0"/>
          </reference>
          <reference field="7" count="1" selected="0">
            <x v="18"/>
          </reference>
        </references>
      </pivotArea>
    </chartFormat>
    <chartFormat chart="4" format="173">
      <pivotArea type="data" outline="0" fieldPosition="0">
        <references count="2">
          <reference field="4294967294" count="1" selected="0">
            <x v="0"/>
          </reference>
          <reference field="7" count="1" selected="0">
            <x v="19"/>
          </reference>
        </references>
      </pivotArea>
    </chartFormat>
    <chartFormat chart="4" format="174">
      <pivotArea type="data" outline="0" fieldPosition="0">
        <references count="2">
          <reference field="4294967294" count="1" selected="0">
            <x v="0"/>
          </reference>
          <reference field="7" count="1" selected="0">
            <x v="20"/>
          </reference>
        </references>
      </pivotArea>
    </chartFormat>
    <chartFormat chart="4" format="175">
      <pivotArea type="data" outline="0" fieldPosition="0">
        <references count="2">
          <reference field="4294967294" count="1" selected="0">
            <x v="0"/>
          </reference>
          <reference field="7" count="1" selected="0">
            <x v="21"/>
          </reference>
        </references>
      </pivotArea>
    </chartFormat>
    <chartFormat chart="4" format="176">
      <pivotArea type="data" outline="0" fieldPosition="0">
        <references count="2">
          <reference field="4294967294" count="1" selected="0">
            <x v="0"/>
          </reference>
          <reference field="7" count="1" selected="0">
            <x v="22"/>
          </reference>
        </references>
      </pivotArea>
    </chartFormat>
    <chartFormat chart="4" format="177">
      <pivotArea type="data" outline="0" fieldPosition="0">
        <references count="2">
          <reference field="4294967294" count="1" selected="0">
            <x v="0"/>
          </reference>
          <reference field="7" count="1" selected="0">
            <x v="23"/>
          </reference>
        </references>
      </pivotArea>
    </chartFormat>
    <chartFormat chart="4" format="178">
      <pivotArea type="data" outline="0" fieldPosition="0">
        <references count="2">
          <reference field="4294967294" count="1" selected="0">
            <x v="0"/>
          </reference>
          <reference field="7" count="1" selected="0">
            <x v="24"/>
          </reference>
        </references>
      </pivotArea>
    </chartFormat>
    <chartFormat chart="4" format="179">
      <pivotArea type="data" outline="0" fieldPosition="0">
        <references count="2">
          <reference field="4294967294" count="1" selected="0">
            <x v="0"/>
          </reference>
          <reference field="7" count="1" selected="0">
            <x v="25"/>
          </reference>
        </references>
      </pivotArea>
    </chartFormat>
    <chartFormat chart="4" format="180">
      <pivotArea type="data" outline="0" fieldPosition="0">
        <references count="2">
          <reference field="4294967294" count="1" selected="0">
            <x v="0"/>
          </reference>
          <reference field="7" count="1" selected="0">
            <x v="26"/>
          </reference>
        </references>
      </pivotArea>
    </chartFormat>
    <chartFormat chart="4" format="181">
      <pivotArea type="data" outline="0" fieldPosition="0">
        <references count="2">
          <reference field="4294967294" count="1" selected="0">
            <x v="0"/>
          </reference>
          <reference field="7" count="1" selected="0">
            <x v="27"/>
          </reference>
        </references>
      </pivotArea>
    </chartFormat>
    <chartFormat chart="4" format="182">
      <pivotArea type="data" outline="0" fieldPosition="0">
        <references count="2">
          <reference field="4294967294" count="1" selected="0">
            <x v="0"/>
          </reference>
          <reference field="7" count="1" selected="0">
            <x v="28"/>
          </reference>
        </references>
      </pivotArea>
    </chartFormat>
    <chartFormat chart="4" format="183">
      <pivotArea type="data" outline="0" fieldPosition="0">
        <references count="2">
          <reference field="4294967294" count="1" selected="0">
            <x v="0"/>
          </reference>
          <reference field="7" count="1" selected="0">
            <x v="29"/>
          </reference>
        </references>
      </pivotArea>
    </chartFormat>
    <chartFormat chart="4" format="184">
      <pivotArea type="data" outline="0" fieldPosition="0">
        <references count="2">
          <reference field="4294967294" count="1" selected="0">
            <x v="0"/>
          </reference>
          <reference field="7" count="1" selected="0">
            <x v="30"/>
          </reference>
        </references>
      </pivotArea>
    </chartFormat>
    <chartFormat chart="4" format="185">
      <pivotArea type="data" outline="0" fieldPosition="0">
        <references count="2">
          <reference field="4294967294" count="1" selected="0">
            <x v="0"/>
          </reference>
          <reference field="7" count="1" selected="0">
            <x v="31"/>
          </reference>
        </references>
      </pivotArea>
    </chartFormat>
    <chartFormat chart="4" format="186">
      <pivotArea type="data" outline="0" fieldPosition="0">
        <references count="2">
          <reference field="4294967294" count="1" selected="0">
            <x v="0"/>
          </reference>
          <reference field="7" count="1" selected="0">
            <x v="32"/>
          </reference>
        </references>
      </pivotArea>
    </chartFormat>
    <chartFormat chart="4" format="187">
      <pivotArea type="data" outline="0" fieldPosition="0">
        <references count="2">
          <reference field="4294967294" count="1" selected="0">
            <x v="0"/>
          </reference>
          <reference field="7" count="1" selected="0">
            <x v="33"/>
          </reference>
        </references>
      </pivotArea>
    </chartFormat>
    <chartFormat chart="4" format="188">
      <pivotArea type="data" outline="0" fieldPosition="0">
        <references count="2">
          <reference field="4294967294" count="1" selected="0">
            <x v="0"/>
          </reference>
          <reference field="7" count="1" selected="0">
            <x v="34"/>
          </reference>
        </references>
      </pivotArea>
    </chartFormat>
    <chartFormat chart="4" format="189">
      <pivotArea type="data" outline="0" fieldPosition="0">
        <references count="2">
          <reference field="4294967294" count="1" selected="0">
            <x v="0"/>
          </reference>
          <reference field="7" count="1" selected="0">
            <x v="35"/>
          </reference>
        </references>
      </pivotArea>
    </chartFormat>
    <chartFormat chart="4" format="190">
      <pivotArea type="data" outline="0" fieldPosition="0">
        <references count="2">
          <reference field="4294967294" count="1" selected="0">
            <x v="0"/>
          </reference>
          <reference field="7" count="1" selected="0">
            <x v="36"/>
          </reference>
        </references>
      </pivotArea>
    </chartFormat>
    <chartFormat chart="4" format="191">
      <pivotArea type="data" outline="0" fieldPosition="0">
        <references count="2">
          <reference field="4294967294" count="1" selected="0">
            <x v="0"/>
          </reference>
          <reference field="7" count="1" selected="0">
            <x v="37"/>
          </reference>
        </references>
      </pivotArea>
    </chartFormat>
    <chartFormat chart="4" format="192">
      <pivotArea type="data" outline="0" fieldPosition="0">
        <references count="2">
          <reference field="4294967294" count="1" selected="0">
            <x v="0"/>
          </reference>
          <reference field="7" count="1" selected="0">
            <x v="38"/>
          </reference>
        </references>
      </pivotArea>
    </chartFormat>
    <chartFormat chart="4" format="193">
      <pivotArea type="data" outline="0" fieldPosition="0">
        <references count="2">
          <reference field="4294967294" count="1" selected="0">
            <x v="0"/>
          </reference>
          <reference field="7" count="1" selected="0">
            <x v="39"/>
          </reference>
        </references>
      </pivotArea>
    </chartFormat>
    <chartFormat chart="4" format="194">
      <pivotArea type="data" outline="0" fieldPosition="0">
        <references count="2">
          <reference field="4294967294" count="1" selected="0">
            <x v="0"/>
          </reference>
          <reference field="7" count="1" selected="0">
            <x v="40"/>
          </reference>
        </references>
      </pivotArea>
    </chartFormat>
    <chartFormat chart="4" format="195">
      <pivotArea type="data" outline="0" fieldPosition="0">
        <references count="2">
          <reference field="4294967294" count="1" selected="0">
            <x v="0"/>
          </reference>
          <reference field="7" count="1" selected="0">
            <x v="41"/>
          </reference>
        </references>
      </pivotArea>
    </chartFormat>
    <chartFormat chart="4" format="196">
      <pivotArea type="data" outline="0" fieldPosition="0">
        <references count="2">
          <reference field="4294967294" count="1" selected="0">
            <x v="0"/>
          </reference>
          <reference field="7" count="1" selected="0">
            <x v="42"/>
          </reference>
        </references>
      </pivotArea>
    </chartFormat>
    <chartFormat chart="4" format="197">
      <pivotArea type="data" outline="0" fieldPosition="0">
        <references count="2">
          <reference field="4294967294" count="1" selected="0">
            <x v="0"/>
          </reference>
          <reference field="7" count="1" selected="0">
            <x v="43"/>
          </reference>
        </references>
      </pivotArea>
    </chartFormat>
    <chartFormat chart="4" format="198">
      <pivotArea type="data" outline="0" fieldPosition="0">
        <references count="2">
          <reference field="4294967294" count="1" selected="0">
            <x v="0"/>
          </reference>
          <reference field="7" count="1" selected="0">
            <x v="44"/>
          </reference>
        </references>
      </pivotArea>
    </chartFormat>
    <chartFormat chart="4" format="199">
      <pivotArea type="data" outline="0" fieldPosition="0">
        <references count="2">
          <reference field="4294967294" count="1" selected="0">
            <x v="0"/>
          </reference>
          <reference field="7" count="1" selected="0">
            <x v="45"/>
          </reference>
        </references>
      </pivotArea>
    </chartFormat>
    <chartFormat chart="4" format="200">
      <pivotArea type="data" outline="0" fieldPosition="0">
        <references count="2">
          <reference field="4294967294" count="1" selected="0">
            <x v="0"/>
          </reference>
          <reference field="7" count="1" selected="0">
            <x v="46"/>
          </reference>
        </references>
      </pivotArea>
    </chartFormat>
    <chartFormat chart="4" format="201">
      <pivotArea type="data" outline="0" fieldPosition="0">
        <references count="2">
          <reference field="4294967294" count="1" selected="0">
            <x v="0"/>
          </reference>
          <reference field="7" count="1" selected="0">
            <x v="47"/>
          </reference>
        </references>
      </pivotArea>
    </chartFormat>
    <chartFormat chart="4" format="202">
      <pivotArea type="data" outline="0" fieldPosition="0">
        <references count="2">
          <reference field="4294967294" count="1" selected="0">
            <x v="0"/>
          </reference>
          <reference field="7" count="1" selected="0">
            <x v="48"/>
          </reference>
        </references>
      </pivotArea>
    </chartFormat>
    <chartFormat chart="4" format="203">
      <pivotArea type="data" outline="0" fieldPosition="0">
        <references count="2">
          <reference field="4294967294" count="1" selected="0">
            <x v="0"/>
          </reference>
          <reference field="7" count="1" selected="0">
            <x v="49"/>
          </reference>
        </references>
      </pivotArea>
    </chartFormat>
    <chartFormat chart="4" format="204">
      <pivotArea type="data" outline="0" fieldPosition="0">
        <references count="2">
          <reference field="4294967294" count="1" selected="0">
            <x v="0"/>
          </reference>
          <reference field="7" count="1" selected="0">
            <x v="50"/>
          </reference>
        </references>
      </pivotArea>
    </chartFormat>
    <chartFormat chart="4" format="205">
      <pivotArea type="data" outline="0" fieldPosition="0">
        <references count="2">
          <reference field="4294967294" count="1" selected="0">
            <x v="0"/>
          </reference>
          <reference field="7" count="1" selected="0">
            <x v="51"/>
          </reference>
        </references>
      </pivotArea>
    </chartFormat>
    <chartFormat chart="4" format="206">
      <pivotArea type="data" outline="0" fieldPosition="0">
        <references count="2">
          <reference field="4294967294" count="1" selected="0">
            <x v="0"/>
          </reference>
          <reference field="7" count="1" selected="0">
            <x v="52"/>
          </reference>
        </references>
      </pivotArea>
    </chartFormat>
    <chartFormat chart="4" format="207">
      <pivotArea type="data" outline="0" fieldPosition="0">
        <references count="2">
          <reference field="4294967294" count="1" selected="0">
            <x v="0"/>
          </reference>
          <reference field="7" count="1" selected="0">
            <x v="53"/>
          </reference>
        </references>
      </pivotArea>
    </chartFormat>
    <chartFormat chart="4" format="208">
      <pivotArea type="data" outline="0" fieldPosition="0">
        <references count="2">
          <reference field="4294967294" count="1" selected="0">
            <x v="0"/>
          </reference>
          <reference field="7" count="1" selected="0">
            <x v="54"/>
          </reference>
        </references>
      </pivotArea>
    </chartFormat>
    <chartFormat chart="4" format="209">
      <pivotArea type="data" outline="0" fieldPosition="0">
        <references count="2">
          <reference field="4294967294" count="1" selected="0">
            <x v="0"/>
          </reference>
          <reference field="7" count="1" selected="0">
            <x v="55"/>
          </reference>
        </references>
      </pivotArea>
    </chartFormat>
    <chartFormat chart="4" format="210">
      <pivotArea type="data" outline="0" fieldPosition="0">
        <references count="2">
          <reference field="4294967294" count="1" selected="0">
            <x v="0"/>
          </reference>
          <reference field="7" count="1" selected="0">
            <x v="56"/>
          </reference>
        </references>
      </pivotArea>
    </chartFormat>
    <chartFormat chart="4" format="211">
      <pivotArea type="data" outline="0" fieldPosition="0">
        <references count="2">
          <reference field="4294967294" count="1" selected="0">
            <x v="0"/>
          </reference>
          <reference field="7" count="1" selected="0">
            <x v="57"/>
          </reference>
        </references>
      </pivotArea>
    </chartFormat>
    <chartFormat chart="4" format="212">
      <pivotArea type="data" outline="0" fieldPosition="0">
        <references count="2">
          <reference field="4294967294" count="1" selected="0">
            <x v="0"/>
          </reference>
          <reference field="7" count="1" selected="0">
            <x v="58"/>
          </reference>
        </references>
      </pivotArea>
    </chartFormat>
    <chartFormat chart="4" format="213">
      <pivotArea type="data" outline="0" fieldPosition="0">
        <references count="2">
          <reference field="4294967294" count="1" selected="0">
            <x v="0"/>
          </reference>
          <reference field="7" count="1" selected="0">
            <x v="59"/>
          </reference>
        </references>
      </pivotArea>
    </chartFormat>
    <chartFormat chart="4" format="214">
      <pivotArea type="data" outline="0" fieldPosition="0">
        <references count="2">
          <reference field="4294967294" count="1" selected="0">
            <x v="0"/>
          </reference>
          <reference field="7" count="1" selected="0">
            <x v="60"/>
          </reference>
        </references>
      </pivotArea>
    </chartFormat>
    <chartFormat chart="4" format="215">
      <pivotArea type="data" outline="0" fieldPosition="0">
        <references count="2">
          <reference field="4294967294" count="1" selected="0">
            <x v="0"/>
          </reference>
          <reference field="7" count="1" selected="0">
            <x v="61"/>
          </reference>
        </references>
      </pivotArea>
    </chartFormat>
    <chartFormat chart="4" format="216">
      <pivotArea type="data" outline="0" fieldPosition="0">
        <references count="2">
          <reference field="4294967294" count="1" selected="0">
            <x v="0"/>
          </reference>
          <reference field="7" count="1" selected="0">
            <x v="62"/>
          </reference>
        </references>
      </pivotArea>
    </chartFormat>
    <chartFormat chart="4" format="217">
      <pivotArea type="data" outline="0" fieldPosition="0">
        <references count="2">
          <reference field="4294967294" count="1" selected="0">
            <x v="0"/>
          </reference>
          <reference field="7" count="1" selected="0">
            <x v="63"/>
          </reference>
        </references>
      </pivotArea>
    </chartFormat>
    <chartFormat chart="4" format="218">
      <pivotArea type="data" outline="0" fieldPosition="0">
        <references count="2">
          <reference field="4294967294" count="1" selected="0">
            <x v="0"/>
          </reference>
          <reference field="7" count="1" selected="0">
            <x v="64"/>
          </reference>
        </references>
      </pivotArea>
    </chartFormat>
    <chartFormat chart="4" format="219">
      <pivotArea type="data" outline="0" fieldPosition="0">
        <references count="2">
          <reference field="4294967294" count="1" selected="0">
            <x v="0"/>
          </reference>
          <reference field="7" count="1" selected="0">
            <x v="65"/>
          </reference>
        </references>
      </pivotArea>
    </chartFormat>
    <chartFormat chart="4" format="220">
      <pivotArea type="data" outline="0" fieldPosition="0">
        <references count="2">
          <reference field="4294967294" count="1" selected="0">
            <x v="0"/>
          </reference>
          <reference field="7" count="1" selected="0">
            <x v="66"/>
          </reference>
        </references>
      </pivotArea>
    </chartFormat>
    <chartFormat chart="4" format="221">
      <pivotArea type="data" outline="0" fieldPosition="0">
        <references count="2">
          <reference field="4294967294" count="1" selected="0">
            <x v="0"/>
          </reference>
          <reference field="7" count="1" selected="0">
            <x v="67"/>
          </reference>
        </references>
      </pivotArea>
    </chartFormat>
    <chartFormat chart="4" format="222">
      <pivotArea type="data" outline="0" fieldPosition="0">
        <references count="2">
          <reference field="4294967294" count="1" selected="0">
            <x v="0"/>
          </reference>
          <reference field="7" count="1" selected="0">
            <x v="68"/>
          </reference>
        </references>
      </pivotArea>
    </chartFormat>
    <chartFormat chart="4" format="223">
      <pivotArea type="data" outline="0" fieldPosition="0">
        <references count="2">
          <reference field="4294967294" count="1" selected="0">
            <x v="0"/>
          </reference>
          <reference field="7" count="1" selected="0">
            <x v="69"/>
          </reference>
        </references>
      </pivotArea>
    </chartFormat>
    <chartFormat chart="4" format="224">
      <pivotArea type="data" outline="0" fieldPosition="0">
        <references count="2">
          <reference field="4294967294" count="1" selected="0">
            <x v="0"/>
          </reference>
          <reference field="7" count="1" selected="0">
            <x v="70"/>
          </reference>
        </references>
      </pivotArea>
    </chartFormat>
    <chartFormat chart="4" format="225">
      <pivotArea type="data" outline="0" fieldPosition="0">
        <references count="2">
          <reference field="4294967294" count="1" selected="0">
            <x v="0"/>
          </reference>
          <reference field="7" count="1" selected="0">
            <x v="71"/>
          </reference>
        </references>
      </pivotArea>
    </chartFormat>
    <chartFormat chart="4" format="226">
      <pivotArea type="data" outline="0" fieldPosition="0">
        <references count="2">
          <reference field="4294967294" count="1" selected="0">
            <x v="0"/>
          </reference>
          <reference field="7" count="1" selected="0">
            <x v="72"/>
          </reference>
        </references>
      </pivotArea>
    </chartFormat>
    <chartFormat chart="4" format="227">
      <pivotArea type="data" outline="0" fieldPosition="0">
        <references count="2">
          <reference field="4294967294" count="1" selected="0">
            <x v="0"/>
          </reference>
          <reference field="7" count="1" selected="0">
            <x v="73"/>
          </reference>
        </references>
      </pivotArea>
    </chartFormat>
    <chartFormat chart="4" format="228">
      <pivotArea type="data" outline="0" fieldPosition="0">
        <references count="2">
          <reference field="4294967294" count="1" selected="0">
            <x v="0"/>
          </reference>
          <reference field="7" count="1" selected="0">
            <x v="74"/>
          </reference>
        </references>
      </pivotArea>
    </chartFormat>
    <chartFormat chart="4" format="229">
      <pivotArea type="data" outline="0" fieldPosition="0">
        <references count="2">
          <reference field="4294967294" count="1" selected="0">
            <x v="0"/>
          </reference>
          <reference field="7" count="1" selected="0">
            <x v="75"/>
          </reference>
        </references>
      </pivotArea>
    </chartFormat>
    <chartFormat chart="4" format="230">
      <pivotArea type="data" outline="0" fieldPosition="0">
        <references count="2">
          <reference field="4294967294" count="1" selected="0">
            <x v="0"/>
          </reference>
          <reference field="7" count="1" selected="0">
            <x v="76"/>
          </reference>
        </references>
      </pivotArea>
    </chartFormat>
    <chartFormat chart="4" format="231">
      <pivotArea type="data" outline="0" fieldPosition="0">
        <references count="2">
          <reference field="4294967294" count="1" selected="0">
            <x v="0"/>
          </reference>
          <reference field="7" count="1" selected="0">
            <x v="77"/>
          </reference>
        </references>
      </pivotArea>
    </chartFormat>
    <chartFormat chart="4" format="232">
      <pivotArea type="data" outline="0" fieldPosition="0">
        <references count="2">
          <reference field="4294967294" count="1" selected="0">
            <x v="0"/>
          </reference>
          <reference field="7" count="1" selected="0">
            <x v="78"/>
          </reference>
        </references>
      </pivotArea>
    </chartFormat>
    <chartFormat chart="4" format="233">
      <pivotArea type="data" outline="0" fieldPosition="0">
        <references count="2">
          <reference field="4294967294" count="1" selected="0">
            <x v="0"/>
          </reference>
          <reference field="7" count="1" selected="0">
            <x v="79"/>
          </reference>
        </references>
      </pivotArea>
    </chartFormat>
    <chartFormat chart="4" format="234">
      <pivotArea type="data" outline="0" fieldPosition="0">
        <references count="2">
          <reference field="4294967294" count="1" selected="0">
            <x v="0"/>
          </reference>
          <reference field="7" count="1" selected="0">
            <x v="80"/>
          </reference>
        </references>
      </pivotArea>
    </chartFormat>
    <chartFormat chart="4" format="235">
      <pivotArea type="data" outline="0" fieldPosition="0">
        <references count="2">
          <reference field="4294967294" count="1" selected="0">
            <x v="0"/>
          </reference>
          <reference field="7" count="1" selected="0">
            <x v="81"/>
          </reference>
        </references>
      </pivotArea>
    </chartFormat>
    <chartFormat chart="4" format="236">
      <pivotArea type="data" outline="0" fieldPosition="0">
        <references count="2">
          <reference field="4294967294" count="1" selected="0">
            <x v="0"/>
          </reference>
          <reference field="7" count="1" selected="0">
            <x v="82"/>
          </reference>
        </references>
      </pivotArea>
    </chartFormat>
    <chartFormat chart="4" format="237">
      <pivotArea type="data" outline="0" fieldPosition="0">
        <references count="2">
          <reference field="4294967294" count="1" selected="0">
            <x v="0"/>
          </reference>
          <reference field="7" count="1" selected="0">
            <x v="83"/>
          </reference>
        </references>
      </pivotArea>
    </chartFormat>
    <chartFormat chart="4" format="238">
      <pivotArea type="data" outline="0" fieldPosition="0">
        <references count="2">
          <reference field="4294967294" count="1" selected="0">
            <x v="0"/>
          </reference>
          <reference field="7" count="1" selected="0">
            <x v="84"/>
          </reference>
        </references>
      </pivotArea>
    </chartFormat>
    <chartFormat chart="4" format="239">
      <pivotArea type="data" outline="0" fieldPosition="0">
        <references count="2">
          <reference field="4294967294" count="1" selected="0">
            <x v="0"/>
          </reference>
          <reference field="7" count="1" selected="0">
            <x v="85"/>
          </reference>
        </references>
      </pivotArea>
    </chartFormat>
    <chartFormat chart="4" format="240">
      <pivotArea type="data" outline="0" fieldPosition="0">
        <references count="2">
          <reference field="4294967294" count="1" selected="0">
            <x v="0"/>
          </reference>
          <reference field="7" count="1" selected="0">
            <x v="86"/>
          </reference>
        </references>
      </pivotArea>
    </chartFormat>
    <chartFormat chart="4" format="241">
      <pivotArea type="data" outline="0" fieldPosition="0">
        <references count="2">
          <reference field="4294967294" count="1" selected="0">
            <x v="0"/>
          </reference>
          <reference field="7" count="1" selected="0">
            <x v="87"/>
          </reference>
        </references>
      </pivotArea>
    </chartFormat>
    <chartFormat chart="4" format="242">
      <pivotArea type="data" outline="0" fieldPosition="0">
        <references count="2">
          <reference field="4294967294" count="1" selected="0">
            <x v="0"/>
          </reference>
          <reference field="7" count="1" selected="0">
            <x v="88"/>
          </reference>
        </references>
      </pivotArea>
    </chartFormat>
    <chartFormat chart="4" format="243">
      <pivotArea type="data" outline="0" fieldPosition="0">
        <references count="2">
          <reference field="4294967294" count="1" selected="0">
            <x v="0"/>
          </reference>
          <reference field="7" count="1" selected="0">
            <x v="89"/>
          </reference>
        </references>
      </pivotArea>
    </chartFormat>
    <chartFormat chart="4" format="244">
      <pivotArea type="data" outline="0" fieldPosition="0">
        <references count="2">
          <reference field="4294967294" count="1" selected="0">
            <x v="0"/>
          </reference>
          <reference field="7" count="1" selected="0">
            <x v="90"/>
          </reference>
        </references>
      </pivotArea>
    </chartFormat>
    <chartFormat chart="4" format="245">
      <pivotArea type="data" outline="0" fieldPosition="0">
        <references count="2">
          <reference field="4294967294" count="1" selected="0">
            <x v="0"/>
          </reference>
          <reference field="7" count="1" selected="0">
            <x v="91"/>
          </reference>
        </references>
      </pivotArea>
    </chartFormat>
    <chartFormat chart="4" format="246">
      <pivotArea type="data" outline="0" fieldPosition="0">
        <references count="2">
          <reference field="4294967294" count="1" selected="0">
            <x v="0"/>
          </reference>
          <reference field="7" count="1" selected="0">
            <x v="92"/>
          </reference>
        </references>
      </pivotArea>
    </chartFormat>
    <chartFormat chart="4" format="247">
      <pivotArea type="data" outline="0" fieldPosition="0">
        <references count="2">
          <reference field="4294967294" count="1" selected="0">
            <x v="0"/>
          </reference>
          <reference field="7" count="1" selected="0">
            <x v="93"/>
          </reference>
        </references>
      </pivotArea>
    </chartFormat>
    <chartFormat chart="4" format="248">
      <pivotArea type="data" outline="0" fieldPosition="0">
        <references count="2">
          <reference field="4294967294" count="1" selected="0">
            <x v="0"/>
          </reference>
          <reference field="7" count="1" selected="0">
            <x v="94"/>
          </reference>
        </references>
      </pivotArea>
    </chartFormat>
    <chartFormat chart="4" format="249">
      <pivotArea type="data" outline="0" fieldPosition="0">
        <references count="2">
          <reference field="4294967294" count="1" selected="0">
            <x v="0"/>
          </reference>
          <reference field="7" count="1" selected="0">
            <x v="95"/>
          </reference>
        </references>
      </pivotArea>
    </chartFormat>
    <chartFormat chart="4" format="250">
      <pivotArea type="data" outline="0" fieldPosition="0">
        <references count="2">
          <reference field="4294967294" count="1" selected="0">
            <x v="0"/>
          </reference>
          <reference field="7" count="1" selected="0">
            <x v="96"/>
          </reference>
        </references>
      </pivotArea>
    </chartFormat>
    <chartFormat chart="4" format="251">
      <pivotArea type="data" outline="0" fieldPosition="0">
        <references count="2">
          <reference field="4294967294" count="1" selected="0">
            <x v="0"/>
          </reference>
          <reference field="7" count="1" selected="0">
            <x v="97"/>
          </reference>
        </references>
      </pivotArea>
    </chartFormat>
    <chartFormat chart="4" format="252">
      <pivotArea type="data" outline="0" fieldPosition="0">
        <references count="2">
          <reference field="4294967294" count="1" selected="0">
            <x v="0"/>
          </reference>
          <reference field="7" count="1" selected="0">
            <x v="98"/>
          </reference>
        </references>
      </pivotArea>
    </chartFormat>
    <chartFormat chart="4" format="253">
      <pivotArea type="data" outline="0" fieldPosition="0">
        <references count="2">
          <reference field="4294967294" count="1" selected="0">
            <x v="0"/>
          </reference>
          <reference field="7" count="1" selected="0">
            <x v="99"/>
          </reference>
        </references>
      </pivotArea>
    </chartFormat>
    <chartFormat chart="4" format="254">
      <pivotArea type="data" outline="0" fieldPosition="0">
        <references count="2">
          <reference field="4294967294" count="1" selected="0">
            <x v="0"/>
          </reference>
          <reference field="7" count="1" selected="0">
            <x v="100"/>
          </reference>
        </references>
      </pivotArea>
    </chartFormat>
    <chartFormat chart="4" format="255">
      <pivotArea type="data" outline="0" fieldPosition="0">
        <references count="2">
          <reference field="4294967294" count="1" selected="0">
            <x v="0"/>
          </reference>
          <reference field="7" count="1" selected="0">
            <x v="101"/>
          </reference>
        </references>
      </pivotArea>
    </chartFormat>
    <chartFormat chart="4" format="256">
      <pivotArea type="data" outline="0" fieldPosition="0">
        <references count="2">
          <reference field="4294967294" count="1" selected="0">
            <x v="0"/>
          </reference>
          <reference field="7" count="1" selected="0">
            <x v="102"/>
          </reference>
        </references>
      </pivotArea>
    </chartFormat>
    <chartFormat chart="4" format="257">
      <pivotArea type="data" outline="0" fieldPosition="0">
        <references count="2">
          <reference field="4294967294" count="1" selected="0">
            <x v="0"/>
          </reference>
          <reference field="7" count="1" selected="0">
            <x v="103"/>
          </reference>
        </references>
      </pivotArea>
    </chartFormat>
    <chartFormat chart="4" format="258">
      <pivotArea type="data" outline="0" fieldPosition="0">
        <references count="2">
          <reference field="4294967294" count="1" selected="0">
            <x v="0"/>
          </reference>
          <reference field="7" count="1" selected="0">
            <x v="104"/>
          </reference>
        </references>
      </pivotArea>
    </chartFormat>
    <chartFormat chart="4" format="259">
      <pivotArea type="data" outline="0" fieldPosition="0">
        <references count="2">
          <reference field="4294967294" count="1" selected="0">
            <x v="0"/>
          </reference>
          <reference field="7" count="1" selected="0">
            <x v="105"/>
          </reference>
        </references>
      </pivotArea>
    </chartFormat>
    <chartFormat chart="4" format="260">
      <pivotArea type="data" outline="0" fieldPosition="0">
        <references count="2">
          <reference field="4294967294" count="1" selected="0">
            <x v="0"/>
          </reference>
          <reference field="7" count="1" selected="0">
            <x v="106"/>
          </reference>
        </references>
      </pivotArea>
    </chartFormat>
    <chartFormat chart="4" format="261">
      <pivotArea type="data" outline="0" fieldPosition="0">
        <references count="2">
          <reference field="4294967294" count="1" selected="0">
            <x v="0"/>
          </reference>
          <reference field="7" count="1" selected="0">
            <x v="107"/>
          </reference>
        </references>
      </pivotArea>
    </chartFormat>
    <chartFormat chart="4" format="262">
      <pivotArea type="data" outline="0" fieldPosition="0">
        <references count="2">
          <reference field="4294967294" count="1" selected="0">
            <x v="0"/>
          </reference>
          <reference field="7" count="1" selected="0">
            <x v="108"/>
          </reference>
        </references>
      </pivotArea>
    </chartFormat>
    <chartFormat chart="4" format="263">
      <pivotArea type="data" outline="0" fieldPosition="0">
        <references count="2">
          <reference field="4294967294" count="1" selected="0">
            <x v="0"/>
          </reference>
          <reference field="7" count="1" selected="0">
            <x v="109"/>
          </reference>
        </references>
      </pivotArea>
    </chartFormat>
    <chartFormat chart="4" format="264">
      <pivotArea type="data" outline="0" fieldPosition="0">
        <references count="2">
          <reference field="4294967294" count="1" selected="0">
            <x v="0"/>
          </reference>
          <reference field="7" count="1" selected="0">
            <x v="110"/>
          </reference>
        </references>
      </pivotArea>
    </chartFormat>
    <chartFormat chart="4" format="265">
      <pivotArea type="data" outline="0" fieldPosition="0">
        <references count="2">
          <reference field="4294967294" count="1" selected="0">
            <x v="0"/>
          </reference>
          <reference field="7" count="1" selected="0">
            <x v="111"/>
          </reference>
        </references>
      </pivotArea>
    </chartFormat>
    <chartFormat chart="4" format="266">
      <pivotArea type="data" outline="0" fieldPosition="0">
        <references count="2">
          <reference field="4294967294" count="1" selected="0">
            <x v="0"/>
          </reference>
          <reference field="7" count="1" selected="0">
            <x v="112"/>
          </reference>
        </references>
      </pivotArea>
    </chartFormat>
    <chartFormat chart="4" format="267">
      <pivotArea type="data" outline="0" fieldPosition="0">
        <references count="2">
          <reference field="4294967294" count="1" selected="0">
            <x v="0"/>
          </reference>
          <reference field="7" count="1" selected="0">
            <x v="113"/>
          </reference>
        </references>
      </pivotArea>
    </chartFormat>
    <chartFormat chart="4" format="268">
      <pivotArea type="data" outline="0" fieldPosition="0">
        <references count="2">
          <reference field="4294967294" count="1" selected="0">
            <x v="0"/>
          </reference>
          <reference field="7" count="1" selected="0">
            <x v="114"/>
          </reference>
        </references>
      </pivotArea>
    </chartFormat>
    <chartFormat chart="4" format="269">
      <pivotArea type="data" outline="0" fieldPosition="0">
        <references count="2">
          <reference field="4294967294" count="1" selected="0">
            <x v="0"/>
          </reference>
          <reference field="7" count="1" selected="0">
            <x v="115"/>
          </reference>
        </references>
      </pivotArea>
    </chartFormat>
    <chartFormat chart="4" format="270">
      <pivotArea type="data" outline="0" fieldPosition="0">
        <references count="2">
          <reference field="4294967294" count="1" selected="0">
            <x v="0"/>
          </reference>
          <reference field="7" count="1" selected="0">
            <x v="116"/>
          </reference>
        </references>
      </pivotArea>
    </chartFormat>
    <chartFormat chart="4" format="271">
      <pivotArea type="data" outline="0" fieldPosition="0">
        <references count="2">
          <reference field="4294967294" count="1" selected="0">
            <x v="0"/>
          </reference>
          <reference field="7" count="1" selected="0">
            <x v="117"/>
          </reference>
        </references>
      </pivotArea>
    </chartFormat>
    <chartFormat chart="4" format="272">
      <pivotArea type="data" outline="0" fieldPosition="0">
        <references count="2">
          <reference field="4294967294" count="1" selected="0">
            <x v="0"/>
          </reference>
          <reference field="7" count="1" selected="0">
            <x v="118"/>
          </reference>
        </references>
      </pivotArea>
    </chartFormat>
    <chartFormat chart="4" format="273">
      <pivotArea type="data" outline="0" fieldPosition="0">
        <references count="2">
          <reference field="4294967294" count="1" selected="0">
            <x v="0"/>
          </reference>
          <reference field="7" count="1" selected="0">
            <x v="119"/>
          </reference>
        </references>
      </pivotArea>
    </chartFormat>
    <chartFormat chart="4" format="274">
      <pivotArea type="data" outline="0" fieldPosition="0">
        <references count="2">
          <reference field="4294967294" count="1" selected="0">
            <x v="0"/>
          </reference>
          <reference field="7" count="1" selected="0">
            <x v="120"/>
          </reference>
        </references>
      </pivotArea>
    </chartFormat>
    <chartFormat chart="4" format="275">
      <pivotArea type="data" outline="0" fieldPosition="0">
        <references count="2">
          <reference field="4294967294" count="1" selected="0">
            <x v="0"/>
          </reference>
          <reference field="7" count="1" selected="0">
            <x v="121"/>
          </reference>
        </references>
      </pivotArea>
    </chartFormat>
    <chartFormat chart="4" format="276">
      <pivotArea type="data" outline="0" fieldPosition="0">
        <references count="2">
          <reference field="4294967294" count="1" selected="0">
            <x v="0"/>
          </reference>
          <reference field="7" count="1" selected="0">
            <x v="122"/>
          </reference>
        </references>
      </pivotArea>
    </chartFormat>
    <chartFormat chart="4" format="277">
      <pivotArea type="data" outline="0" fieldPosition="0">
        <references count="2">
          <reference field="4294967294" count="1" selected="0">
            <x v="0"/>
          </reference>
          <reference field="7" count="1" selected="0">
            <x v="123"/>
          </reference>
        </references>
      </pivotArea>
    </chartFormat>
    <chartFormat chart="4" format="278">
      <pivotArea type="data" outline="0" fieldPosition="0">
        <references count="2">
          <reference field="4294967294" count="1" selected="0">
            <x v="0"/>
          </reference>
          <reference field="7" count="1" selected="0">
            <x v="124"/>
          </reference>
        </references>
      </pivotArea>
    </chartFormat>
    <chartFormat chart="4" format="279">
      <pivotArea type="data" outline="0" fieldPosition="0">
        <references count="2">
          <reference field="4294967294" count="1" selected="0">
            <x v="0"/>
          </reference>
          <reference field="7" count="1" selected="0">
            <x v="125"/>
          </reference>
        </references>
      </pivotArea>
    </chartFormat>
    <chartFormat chart="4" format="280">
      <pivotArea type="data" outline="0" fieldPosition="0">
        <references count="2">
          <reference field="4294967294" count="1" selected="0">
            <x v="0"/>
          </reference>
          <reference field="7" count="1" selected="0">
            <x v="126"/>
          </reference>
        </references>
      </pivotArea>
    </chartFormat>
    <chartFormat chart="4" format="281">
      <pivotArea type="data" outline="0" fieldPosition="0">
        <references count="2">
          <reference field="4294967294" count="1" selected="0">
            <x v="0"/>
          </reference>
          <reference field="7" count="1" selected="0">
            <x v="127"/>
          </reference>
        </references>
      </pivotArea>
    </chartFormat>
    <chartFormat chart="4" format="282">
      <pivotArea type="data" outline="0" fieldPosition="0">
        <references count="2">
          <reference field="4294967294" count="1" selected="0">
            <x v="0"/>
          </reference>
          <reference field="7" count="1" selected="0">
            <x v="128"/>
          </reference>
        </references>
      </pivotArea>
    </chartFormat>
    <chartFormat chart="4" format="283">
      <pivotArea type="data" outline="0" fieldPosition="0">
        <references count="2">
          <reference field="4294967294" count="1" selected="0">
            <x v="0"/>
          </reference>
          <reference field="7" count="1" selected="0">
            <x v="129"/>
          </reference>
        </references>
      </pivotArea>
    </chartFormat>
    <chartFormat chart="4" format="284">
      <pivotArea type="data" outline="0" fieldPosition="0">
        <references count="2">
          <reference field="4294967294" count="1" selected="0">
            <x v="0"/>
          </reference>
          <reference field="7" count="1" selected="0">
            <x v="130"/>
          </reference>
        </references>
      </pivotArea>
    </chartFormat>
    <chartFormat chart="4" format="285">
      <pivotArea type="data" outline="0" fieldPosition="0">
        <references count="2">
          <reference field="4294967294" count="1" selected="0">
            <x v="0"/>
          </reference>
          <reference field="7" count="1" selected="0">
            <x v="131"/>
          </reference>
        </references>
      </pivotArea>
    </chartFormat>
    <chartFormat chart="4" format="286">
      <pivotArea type="data" outline="0" fieldPosition="0">
        <references count="2">
          <reference field="4294967294" count="1" selected="0">
            <x v="0"/>
          </reference>
          <reference field="7" count="1" selected="0">
            <x v="132"/>
          </reference>
        </references>
      </pivotArea>
    </chartFormat>
    <chartFormat chart="4" format="287">
      <pivotArea type="data" outline="0" fieldPosition="0">
        <references count="2">
          <reference field="4294967294" count="1" selected="0">
            <x v="0"/>
          </reference>
          <reference field="7" count="1" selected="0">
            <x v="133"/>
          </reference>
        </references>
      </pivotArea>
    </chartFormat>
    <chartFormat chart="4" format="288">
      <pivotArea type="data" outline="0" fieldPosition="0">
        <references count="2">
          <reference field="4294967294" count="1" selected="0">
            <x v="0"/>
          </reference>
          <reference field="7" count="1" selected="0">
            <x v="134"/>
          </reference>
        </references>
      </pivotArea>
    </chartFormat>
    <chartFormat chart="4" format="289">
      <pivotArea type="data" outline="0" fieldPosition="0">
        <references count="2">
          <reference field="4294967294" count="1" selected="0">
            <x v="0"/>
          </reference>
          <reference field="7" count="1" selected="0">
            <x v="135"/>
          </reference>
        </references>
      </pivotArea>
    </chartFormat>
    <chartFormat chart="4" format="290">
      <pivotArea type="data" outline="0" fieldPosition="0">
        <references count="2">
          <reference field="4294967294" count="1" selected="0">
            <x v="0"/>
          </reference>
          <reference field="7" count="1" selected="0">
            <x v="136"/>
          </reference>
        </references>
      </pivotArea>
    </chartFormat>
    <chartFormat chart="4" format="291">
      <pivotArea type="data" outline="0" fieldPosition="0">
        <references count="2">
          <reference field="4294967294" count="1" selected="0">
            <x v="0"/>
          </reference>
          <reference field="7" count="1" selected="0">
            <x v="137"/>
          </reference>
        </references>
      </pivotArea>
    </chartFormat>
    <chartFormat chart="4" format="292">
      <pivotArea type="data" outline="0" fieldPosition="0">
        <references count="2">
          <reference field="4294967294" count="1" selected="0">
            <x v="0"/>
          </reference>
          <reference field="7" count="1" selected="0">
            <x v="138"/>
          </reference>
        </references>
      </pivotArea>
    </chartFormat>
    <chartFormat chart="4" format="293">
      <pivotArea type="data" outline="0" fieldPosition="0">
        <references count="2">
          <reference field="4294967294" count="1" selected="0">
            <x v="0"/>
          </reference>
          <reference field="7" count="1" selected="0">
            <x v="139"/>
          </reference>
        </references>
      </pivotArea>
    </chartFormat>
    <chartFormat chart="4" format="294">
      <pivotArea type="data" outline="0" fieldPosition="0">
        <references count="2">
          <reference field="4294967294" count="1" selected="0">
            <x v="0"/>
          </reference>
          <reference field="7" count="1" selected="0">
            <x v="140"/>
          </reference>
        </references>
      </pivotArea>
    </chartFormat>
    <chartFormat chart="4" format="295">
      <pivotArea type="data" outline="0" fieldPosition="0">
        <references count="2">
          <reference field="4294967294" count="1" selected="0">
            <x v="0"/>
          </reference>
          <reference field="7" count="1" selected="0">
            <x v="141"/>
          </reference>
        </references>
      </pivotArea>
    </chartFormat>
    <chartFormat chart="4" format="296">
      <pivotArea type="data" outline="0" fieldPosition="0">
        <references count="2">
          <reference field="4294967294" count="1" selected="0">
            <x v="0"/>
          </reference>
          <reference field="7" count="1" selected="0">
            <x v="142"/>
          </reference>
        </references>
      </pivotArea>
    </chartFormat>
    <chartFormat chart="4" format="297">
      <pivotArea type="data" outline="0" fieldPosition="0">
        <references count="2">
          <reference field="4294967294" count="1" selected="0">
            <x v="0"/>
          </reference>
          <reference field="7" count="1" selected="0">
            <x v="143"/>
          </reference>
        </references>
      </pivotArea>
    </chartFormat>
    <chartFormat chart="4" format="298">
      <pivotArea type="data" outline="0" fieldPosition="0">
        <references count="2">
          <reference field="4294967294" count="1" selected="0">
            <x v="0"/>
          </reference>
          <reference field="7" count="1" selected="0">
            <x v="144"/>
          </reference>
        </references>
      </pivotArea>
    </chartFormat>
    <chartFormat chart="4" format="299">
      <pivotArea type="data" outline="0" fieldPosition="0">
        <references count="2">
          <reference field="4294967294" count="1" selected="0">
            <x v="0"/>
          </reference>
          <reference field="7" count="1" selected="0">
            <x v="145"/>
          </reference>
        </references>
      </pivotArea>
    </chartFormat>
    <chartFormat chart="4" format="300">
      <pivotArea type="data" outline="0" fieldPosition="0">
        <references count="2">
          <reference field="4294967294" count="1" selected="0">
            <x v="0"/>
          </reference>
          <reference field="7" count="1" selected="0">
            <x v="146"/>
          </reference>
        </references>
      </pivotArea>
    </chartFormat>
    <chartFormat chart="4" format="301">
      <pivotArea type="data" outline="0" fieldPosition="0">
        <references count="2">
          <reference field="4294967294" count="1" selected="0">
            <x v="0"/>
          </reference>
          <reference field="7" count="1" selected="0">
            <x v="147"/>
          </reference>
        </references>
      </pivotArea>
    </chartFormat>
    <chartFormat chart="4" format="302">
      <pivotArea type="data" outline="0" fieldPosition="0">
        <references count="2">
          <reference field="4294967294" count="1" selected="0">
            <x v="0"/>
          </reference>
          <reference field="7" count="1" selected="0">
            <x v="148"/>
          </reference>
        </references>
      </pivotArea>
    </chartFormat>
    <chartFormat chart="4" format="303">
      <pivotArea type="data" outline="0" fieldPosition="0">
        <references count="2">
          <reference field="4294967294" count="1" selected="0">
            <x v="0"/>
          </reference>
          <reference field="7" count="1" selected="0">
            <x v="149"/>
          </reference>
        </references>
      </pivotArea>
    </chartFormat>
    <chartFormat chart="4" format="304">
      <pivotArea type="data" outline="0" fieldPosition="0">
        <references count="2">
          <reference field="4294967294" count="1" selected="0">
            <x v="0"/>
          </reference>
          <reference field="7" count="1" selected="0">
            <x v="1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50575-A306-48D2-80C5-44F51F2A96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B27:C48" firstHeaderRow="1" firstDataRow="1" firstDataCol="1"/>
  <pivotFields count="28">
    <pivotField numFmtId="1" showAll="0"/>
    <pivotField numFmtId="1" showAll="0"/>
    <pivotField axis="axisRow" showAll="0">
      <items count="21">
        <item x="9"/>
        <item x="18"/>
        <item x="17"/>
        <item x="0"/>
        <item x="16"/>
        <item x="19"/>
        <item x="10"/>
        <item x="3"/>
        <item x="2"/>
        <item x="7"/>
        <item x="14"/>
        <item x="4"/>
        <item x="1"/>
        <item x="11"/>
        <item x="5"/>
        <item x="8"/>
        <item x="15"/>
        <item x="13"/>
        <item x="6"/>
        <item x="12"/>
        <item t="default"/>
      </items>
    </pivotField>
    <pivotField numFmtId="15" showAll="0"/>
    <pivotField showAll="0"/>
    <pivotField showAll="0"/>
    <pivotField showAll="0"/>
    <pivotField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numFmtId="1" showAll="0"/>
    <pivotField showAll="0"/>
    <pivotField showAll="0"/>
    <pivotField showAll="0"/>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Attendance" fld="20" subtotal="average" baseField="2" baseItem="0" numFmtId="1"/>
  </dataFields>
  <formats count="6">
    <format dxfId="4">
      <pivotArea type="all" dataOnly="0" outline="0" fieldPosition="0"/>
    </format>
    <format dxfId="5">
      <pivotArea outline="0" collapsedLevelsAreSubtotals="1" fieldPosition="0"/>
    </format>
    <format dxfId="6">
      <pivotArea field="2" type="button" dataOnly="0" labelOnly="1" outline="0" axis="axisRow" fieldPosition="0"/>
    </format>
    <format dxfId="7">
      <pivotArea dataOnly="0" labelOnly="1" fieldPosition="0">
        <references count="1">
          <reference field="2" count="0"/>
        </references>
      </pivotArea>
    </format>
    <format dxfId="8">
      <pivotArea dataOnly="0" labelOnly="1" grandRow="1" outline="0"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B51516-9BAE-489A-810C-704BAF8BFF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Year">
  <location ref="B1:D22" firstHeaderRow="0" firstDataRow="1" firstDataCol="1"/>
  <pivotFields count="28">
    <pivotField numFmtId="1" showAll="0"/>
    <pivotField numFmtId="1" showAll="0"/>
    <pivotField axis="axisRow" showAll="0">
      <items count="21">
        <item x="9"/>
        <item x="18"/>
        <item x="17"/>
        <item x="0"/>
        <item x="16"/>
        <item x="19"/>
        <item x="10"/>
        <item x="3"/>
        <item x="2"/>
        <item x="7"/>
        <item x="14"/>
        <item x="4"/>
        <item x="1"/>
        <item x="11"/>
        <item x="5"/>
        <item x="8"/>
        <item x="15"/>
        <item x="13"/>
        <item x="6"/>
        <item x="12"/>
        <item t="default"/>
      </items>
    </pivotField>
    <pivotField numFmtId="15" showAll="0"/>
    <pivotField showAll="0"/>
    <pivotField showAll="0"/>
    <pivotField showAll="0"/>
    <pivotField showAll="0"/>
    <pivotField showAll="0"/>
    <pivotField dataField="1" numFmtId="1" showAll="0"/>
    <pivotField dataField="1" numFmtId="1" showAll="0"/>
    <pivotField numFmtId="1" showAll="0"/>
    <pivotField showAll="0"/>
    <pivotField showAll="0"/>
    <pivotField numFmtId="1" showAll="0"/>
    <pivotField numFmtId="1" showAll="0"/>
    <pivotField numFmtId="1" showAll="0"/>
    <pivotField numFmtId="1" showAll="0"/>
    <pivotField showAll="0"/>
    <pivotField showAll="0"/>
    <pivotField numFmtId="1" showAll="0"/>
    <pivotField numFmtId="1" showAll="0"/>
    <pivotField numFmtId="1" showAll="0"/>
    <pivotField showAll="0"/>
    <pivotField showAll="0"/>
    <pivotField showAll="0"/>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Home Team Goals" fld="9" baseField="0" baseItem="0"/>
    <dataField name="Sum of Away Team Goals" fld="10"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0B6F9F-C519-4B7D-AFB1-4539F04990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ge">
  <location ref="L23:V26" firstHeaderRow="1" firstDataRow="2" firstDataCol="1"/>
  <pivotFields count="28">
    <pivotField numFmtId="1" showAll="0"/>
    <pivotField numFmtId="1" showAll="0"/>
    <pivotField showAll="0"/>
    <pivotField numFmtId="15" showAll="0"/>
    <pivotField showAll="0"/>
    <pivotField axis="axisRow" showAll="0">
      <items count="24">
        <item x="3"/>
        <item h="1" x="22"/>
        <item h="1" x="1"/>
        <item h="1" x="10"/>
        <item h="1" x="9"/>
        <item h="1" x="17"/>
        <item h="1" x="20"/>
        <item h="1" x="0"/>
        <item h="1" x="8"/>
        <item h="1" x="2"/>
        <item h="1" x="14"/>
        <item h="1" x="13"/>
        <item h="1" x="12"/>
        <item h="1" x="15"/>
        <item h="1" x="11"/>
        <item h="1" x="16"/>
        <item h="1" x="7"/>
        <item h="1" x="18"/>
        <item h="1" x="21"/>
        <item h="1" x="5"/>
        <item h="1" x="4"/>
        <item h="1" x="6"/>
        <item h="1" x="19"/>
        <item t="default"/>
      </items>
    </pivotField>
    <pivotField showAll="0"/>
    <pivotField showAll="0"/>
    <pivotField showAll="0"/>
    <pivotField numFmtId="1" showAll="0"/>
    <pivotField numFmtId="1" showAll="0"/>
    <pivotField numFmtId="1" showAll="0"/>
    <pivotField showAll="0"/>
    <pivotField showAll="0"/>
    <pivotField numFmtId="1" showAll="0"/>
    <pivotField numFmtId="1" showAll="0"/>
    <pivotField numFmtId="1" showAll="0"/>
    <pivotField numFmtId="1" showAll="0"/>
    <pivotField axis="axisCol" dataField="1" showAll="0">
      <items count="73">
        <item x="34"/>
        <item x="56"/>
        <item x="3"/>
        <item x="48"/>
        <item x="57"/>
        <item x="9"/>
        <item x="44"/>
        <item x="51"/>
        <item x="1"/>
        <item x="29"/>
        <item x="26"/>
        <item x="25"/>
        <item x="32"/>
        <item x="16"/>
        <item x="42"/>
        <item x="54"/>
        <item x="70"/>
        <item x="47"/>
        <item x="52"/>
        <item x="21"/>
        <item x="33"/>
        <item x="63"/>
        <item x="8"/>
        <item x="18"/>
        <item x="39"/>
        <item x="17"/>
        <item x="6"/>
        <item x="40"/>
        <item x="41"/>
        <item x="49"/>
        <item x="43"/>
        <item x="71"/>
        <item x="58"/>
        <item x="69"/>
        <item x="7"/>
        <item x="59"/>
        <item x="31"/>
        <item x="68"/>
        <item x="38"/>
        <item x="67"/>
        <item x="4"/>
        <item x="64"/>
        <item x="15"/>
        <item x="61"/>
        <item x="46"/>
        <item x="50"/>
        <item x="28"/>
        <item x="2"/>
        <item x="62"/>
        <item x="19"/>
        <item x="13"/>
        <item x="23"/>
        <item x="11"/>
        <item x="24"/>
        <item x="22"/>
        <item x="55"/>
        <item x="37"/>
        <item x="60"/>
        <item x="45"/>
        <item x="65"/>
        <item x="53"/>
        <item x="5"/>
        <item x="14"/>
        <item x="12"/>
        <item x="27"/>
        <item x="20"/>
        <item x="35"/>
        <item x="30"/>
        <item x="0"/>
        <item x="10"/>
        <item x="66"/>
        <item x="36"/>
        <item t="default"/>
      </items>
    </pivotField>
    <pivotField showAll="0"/>
    <pivotField numFmtId="1" showAll="0"/>
    <pivotField numFmtId="1" showAll="0"/>
    <pivotField numFmtId="1" showAll="0"/>
    <pivotField showAll="0"/>
    <pivotField showAll="0"/>
    <pivotField showAll="0"/>
    <pivotField showAll="0"/>
    <pivotField showAll="0"/>
  </pivotFields>
  <rowFields count="1">
    <field x="5"/>
  </rowFields>
  <rowItems count="2">
    <i>
      <x/>
    </i>
    <i t="grand">
      <x/>
    </i>
  </rowItems>
  <colFields count="1">
    <field x="18"/>
  </colFields>
  <colItems count="10">
    <i>
      <x v="2"/>
    </i>
    <i>
      <x v="8"/>
    </i>
    <i>
      <x v="22"/>
    </i>
    <i>
      <x v="23"/>
    </i>
    <i>
      <x v="25"/>
    </i>
    <i>
      <x v="26"/>
    </i>
    <i>
      <x v="34"/>
    </i>
    <i>
      <x v="62"/>
    </i>
    <i>
      <x v="68"/>
    </i>
    <i t="grand">
      <x/>
    </i>
  </colItems>
  <dataFields count="1">
    <dataField name="Count of Winner Team" fld="18" subtotal="count" baseField="0" baseItem="0"/>
  </dataFields>
  <chartFormats count="9">
    <chartFormat chart="4" format="0" series="1">
      <pivotArea type="data" outline="0" fieldPosition="0">
        <references count="2">
          <reference field="4294967294" count="1" selected="0">
            <x v="0"/>
          </reference>
          <reference field="18" count="1" selected="0">
            <x v="2"/>
          </reference>
        </references>
      </pivotArea>
    </chartFormat>
    <chartFormat chart="4" format="1" series="1">
      <pivotArea type="data" outline="0" fieldPosition="0">
        <references count="2">
          <reference field="4294967294" count="1" selected="0">
            <x v="0"/>
          </reference>
          <reference field="18" count="1" selected="0">
            <x v="8"/>
          </reference>
        </references>
      </pivotArea>
    </chartFormat>
    <chartFormat chart="4" format="2" series="1">
      <pivotArea type="data" outline="0" fieldPosition="0">
        <references count="2">
          <reference field="4294967294" count="1" selected="0">
            <x v="0"/>
          </reference>
          <reference field="18" count="1" selected="0">
            <x v="22"/>
          </reference>
        </references>
      </pivotArea>
    </chartFormat>
    <chartFormat chart="4" format="3" series="1">
      <pivotArea type="data" outline="0" fieldPosition="0">
        <references count="2">
          <reference field="4294967294" count="1" selected="0">
            <x v="0"/>
          </reference>
          <reference field="18" count="1" selected="0">
            <x v="23"/>
          </reference>
        </references>
      </pivotArea>
    </chartFormat>
    <chartFormat chart="4" format="4" series="1">
      <pivotArea type="data" outline="0" fieldPosition="0">
        <references count="2">
          <reference field="4294967294" count="1" selected="0">
            <x v="0"/>
          </reference>
          <reference field="18" count="1" selected="0">
            <x v="25"/>
          </reference>
        </references>
      </pivotArea>
    </chartFormat>
    <chartFormat chart="4" format="5" series="1">
      <pivotArea type="data" outline="0" fieldPosition="0">
        <references count="2">
          <reference field="4294967294" count="1" selected="0">
            <x v="0"/>
          </reference>
          <reference field="18" count="1" selected="0">
            <x v="26"/>
          </reference>
        </references>
      </pivotArea>
    </chartFormat>
    <chartFormat chart="4" format="6" series="1">
      <pivotArea type="data" outline="0" fieldPosition="0">
        <references count="2">
          <reference field="4294967294" count="1" selected="0">
            <x v="0"/>
          </reference>
          <reference field="18" count="1" selected="0">
            <x v="34"/>
          </reference>
        </references>
      </pivotArea>
    </chartFormat>
    <chartFormat chart="4" format="7" series="1">
      <pivotArea type="data" outline="0" fieldPosition="0">
        <references count="2">
          <reference field="4294967294" count="1" selected="0">
            <x v="0"/>
          </reference>
          <reference field="18" count="1" selected="0">
            <x v="62"/>
          </reference>
        </references>
      </pivotArea>
    </chartFormat>
    <chartFormat chart="4" format="8" series="1">
      <pivotArea type="data" outline="0" fieldPosition="0">
        <references count="2">
          <reference field="4294967294" count="1" selected="0">
            <x v="0"/>
          </reference>
          <reference field="18" count="1" selected="0">
            <x v="6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3002-FEF1-4C77-9858-C2B2651DBD83}">
  <dimension ref="A1:AB837"/>
  <sheetViews>
    <sheetView topLeftCell="M1" workbookViewId="0">
      <selection activeCell="T1" sqref="T1"/>
    </sheetView>
  </sheetViews>
  <sheetFormatPr defaultRowHeight="14.4" x14ac:dyDescent="0.3"/>
  <cols>
    <col min="1" max="1" width="10" style="5" bestFit="1" customWidth="1"/>
    <col min="2" max="2" width="11.5546875" style="5" bestFit="1" customWidth="1"/>
    <col min="3" max="3" width="10.88671875" customWidth="1"/>
    <col min="4" max="4" width="26" style="21" customWidth="1"/>
    <col min="5" max="5" width="26" style="20" customWidth="1"/>
    <col min="6" max="6" width="18.5546875" bestFit="1" customWidth="1"/>
    <col min="7" max="7" width="44.6640625" bestFit="1" customWidth="1"/>
    <col min="8" max="8" width="29.5546875" bestFit="1" customWidth="1"/>
    <col min="9" max="9" width="23.44140625" bestFit="1" customWidth="1"/>
    <col min="10" max="10" width="15.5546875" style="5" bestFit="1" customWidth="1"/>
    <col min="11" max="11" width="14.88671875" style="5" bestFit="1" customWidth="1"/>
    <col min="12" max="12" width="16.5546875" style="5" customWidth="1"/>
    <col min="13" max="13" width="23.44140625" bestFit="1" customWidth="1"/>
    <col min="14" max="14" width="23" customWidth="1"/>
    <col min="15" max="15" width="28.6640625" style="5" customWidth="1"/>
    <col min="16" max="17" width="28.33203125" style="5" customWidth="1"/>
    <col min="18" max="18" width="13.6640625" style="5" customWidth="1"/>
    <col min="19" max="19" width="13.6640625" customWidth="1"/>
    <col min="20" max="20" width="16.77734375" customWidth="1"/>
    <col min="21" max="21" width="10.21875" style="5" bestFit="1" customWidth="1"/>
    <col min="22" max="22" width="18.77734375" style="5" bestFit="1" customWidth="1"/>
    <col min="23" max="23" width="18.109375" style="5" bestFit="1" customWidth="1"/>
    <col min="24" max="26" width="35" bestFit="1" customWidth="1"/>
    <col min="27" max="27" width="16.21875" bestFit="1" customWidth="1"/>
    <col min="28" max="28" width="15.6640625" bestFit="1" customWidth="1"/>
  </cols>
  <sheetData>
    <row r="1" spans="1:28" x14ac:dyDescent="0.3">
      <c r="A1" s="5" t="s">
        <v>16</v>
      </c>
      <c r="B1" s="5" t="s">
        <v>15</v>
      </c>
      <c r="C1" t="s">
        <v>0</v>
      </c>
      <c r="D1" s="21" t="s">
        <v>1293</v>
      </c>
      <c r="E1" s="20" t="s">
        <v>1292</v>
      </c>
      <c r="F1" t="s">
        <v>1</v>
      </c>
      <c r="G1" t="s">
        <v>2</v>
      </c>
      <c r="H1" t="s">
        <v>3</v>
      </c>
      <c r="I1" t="s">
        <v>4</v>
      </c>
      <c r="J1" s="5" t="s">
        <v>5</v>
      </c>
      <c r="K1" s="5" t="s">
        <v>6</v>
      </c>
      <c r="L1" s="5" t="s">
        <v>1365</v>
      </c>
      <c r="M1" t="s">
        <v>7</v>
      </c>
      <c r="N1" t="s">
        <v>8</v>
      </c>
      <c r="O1" s="5" t="s">
        <v>1353</v>
      </c>
      <c r="P1" s="5" t="s">
        <v>1354</v>
      </c>
      <c r="Q1" s="5" t="s">
        <v>1364</v>
      </c>
      <c r="R1" s="5" t="s">
        <v>1254</v>
      </c>
      <c r="S1" t="s">
        <v>1381</v>
      </c>
      <c r="T1" t="s">
        <v>1378</v>
      </c>
      <c r="U1" s="5" t="s">
        <v>9</v>
      </c>
      <c r="V1" s="5" t="s">
        <v>10</v>
      </c>
      <c r="W1" s="5" t="s">
        <v>11</v>
      </c>
      <c r="X1" t="s">
        <v>12</v>
      </c>
      <c r="Y1" t="s">
        <v>13</v>
      </c>
      <c r="Z1" t="s">
        <v>14</v>
      </c>
      <c r="AA1" t="s">
        <v>17</v>
      </c>
      <c r="AB1" t="s">
        <v>18</v>
      </c>
    </row>
    <row r="2" spans="1:28" x14ac:dyDescent="0.3">
      <c r="A2" s="5">
        <v>1190</v>
      </c>
      <c r="B2" s="5">
        <v>209</v>
      </c>
      <c r="C2">
        <v>1950</v>
      </c>
      <c r="D2" s="21">
        <v>18460</v>
      </c>
      <c r="E2" s="20" t="s">
        <v>1255</v>
      </c>
      <c r="F2" t="s">
        <v>221</v>
      </c>
      <c r="G2" t="s">
        <v>184</v>
      </c>
      <c r="H2" t="s">
        <v>185</v>
      </c>
      <c r="I2" t="s">
        <v>64</v>
      </c>
      <c r="J2" s="5">
        <v>2</v>
      </c>
      <c r="K2" s="5">
        <v>1</v>
      </c>
      <c r="L2" s="5">
        <f>J2-K2</f>
        <v>1</v>
      </c>
      <c r="M2" t="s">
        <v>40</v>
      </c>
      <c r="N2" t="s">
        <v>24</v>
      </c>
      <c r="O2" s="5">
        <v>0</v>
      </c>
      <c r="P2" s="5">
        <v>0</v>
      </c>
      <c r="Q2" s="5">
        <f>O2-P2</f>
        <v>0</v>
      </c>
      <c r="R2" s="5">
        <f t="shared" ref="R2:R65" si="0">J2+K2</f>
        <v>3</v>
      </c>
      <c r="S2" t="str">
        <f>IF(OR(L2&gt;0,Q2&gt;0),I2,M2)</f>
        <v>Uruguay</v>
      </c>
      <c r="T2" t="str">
        <f>IF(OR(L2&gt;0,Q2&gt;0),"Home Team","Away Team")</f>
        <v>Home Team</v>
      </c>
      <c r="U2" s="5">
        <v>173850</v>
      </c>
      <c r="V2" s="5">
        <v>0</v>
      </c>
      <c r="W2" s="5">
        <v>0</v>
      </c>
      <c r="X2" t="s">
        <v>186</v>
      </c>
      <c r="Y2" t="s">
        <v>217</v>
      </c>
      <c r="Z2" t="s">
        <v>188</v>
      </c>
      <c r="AA2" t="s">
        <v>65</v>
      </c>
      <c r="AB2" t="s">
        <v>45</v>
      </c>
    </row>
    <row r="3" spans="1:28" x14ac:dyDescent="0.3">
      <c r="A3" s="5">
        <v>1186</v>
      </c>
      <c r="B3" s="5">
        <v>209</v>
      </c>
      <c r="C3">
        <v>1950</v>
      </c>
      <c r="D3" s="21">
        <v>18457</v>
      </c>
      <c r="E3" s="20" t="s">
        <v>1255</v>
      </c>
      <c r="F3" t="s">
        <v>221</v>
      </c>
      <c r="G3" t="s">
        <v>184</v>
      </c>
      <c r="H3" t="s">
        <v>185</v>
      </c>
      <c r="I3" t="s">
        <v>40</v>
      </c>
      <c r="J3" s="5">
        <v>6</v>
      </c>
      <c r="K3" s="5">
        <v>1</v>
      </c>
      <c r="L3" s="5">
        <f t="shared" ref="L3:L66" si="1">J3-K3</f>
        <v>5</v>
      </c>
      <c r="M3" t="s">
        <v>113</v>
      </c>
      <c r="N3" t="s">
        <v>24</v>
      </c>
      <c r="O3" s="5">
        <v>0</v>
      </c>
      <c r="P3" s="5">
        <v>0</v>
      </c>
      <c r="Q3" s="5">
        <f t="shared" ref="Q3:Q66" si="2">O3-P3</f>
        <v>0</v>
      </c>
      <c r="R3" s="5">
        <f t="shared" si="0"/>
        <v>7</v>
      </c>
      <c r="S3" t="str">
        <f t="shared" ref="S3:S66" si="3">IF(OR(L3&gt;0,Q3&gt;0),I3,M3)</f>
        <v>Brazil</v>
      </c>
      <c r="T3" t="str">
        <f t="shared" ref="T3:T66" si="4">IF(OR(L3&gt;0,Q3&gt;0),"Home Team","Away Team")</f>
        <v>Home Team</v>
      </c>
      <c r="U3" s="5">
        <v>152772</v>
      </c>
      <c r="V3" s="5">
        <v>3</v>
      </c>
      <c r="W3" s="5">
        <v>0</v>
      </c>
      <c r="X3" t="s">
        <v>210</v>
      </c>
      <c r="Y3" t="s">
        <v>188</v>
      </c>
      <c r="Z3" t="s">
        <v>197</v>
      </c>
      <c r="AA3" t="s">
        <v>45</v>
      </c>
      <c r="AB3" t="s">
        <v>117</v>
      </c>
    </row>
    <row r="4" spans="1:28" x14ac:dyDescent="0.3">
      <c r="A4" s="5">
        <v>1191</v>
      </c>
      <c r="B4" s="5">
        <v>208</v>
      </c>
      <c r="C4">
        <v>1950</v>
      </c>
      <c r="D4" s="21">
        <v>18445</v>
      </c>
      <c r="E4" s="20" t="s">
        <v>1255</v>
      </c>
      <c r="F4" t="s">
        <v>19</v>
      </c>
      <c r="G4" t="s">
        <v>184</v>
      </c>
      <c r="H4" t="s">
        <v>185</v>
      </c>
      <c r="I4" t="s">
        <v>40</v>
      </c>
      <c r="J4" s="5">
        <v>2</v>
      </c>
      <c r="K4" s="5">
        <v>0</v>
      </c>
      <c r="L4" s="5">
        <f t="shared" si="1"/>
        <v>2</v>
      </c>
      <c r="M4" t="s">
        <v>39</v>
      </c>
      <c r="N4" t="s">
        <v>24</v>
      </c>
      <c r="O4" s="5">
        <v>0</v>
      </c>
      <c r="P4" s="5">
        <v>0</v>
      </c>
      <c r="Q4" s="5">
        <f t="shared" si="2"/>
        <v>0</v>
      </c>
      <c r="R4" s="5">
        <f t="shared" si="0"/>
        <v>2</v>
      </c>
      <c r="S4" t="str">
        <f t="shared" si="3"/>
        <v>Brazil</v>
      </c>
      <c r="T4" t="str">
        <f t="shared" si="4"/>
        <v>Home Team</v>
      </c>
      <c r="U4" s="5">
        <v>142429</v>
      </c>
      <c r="V4" s="5">
        <v>1</v>
      </c>
      <c r="W4" s="5">
        <v>0</v>
      </c>
      <c r="X4" t="s">
        <v>187</v>
      </c>
      <c r="Y4" t="s">
        <v>93</v>
      </c>
      <c r="Z4" t="s">
        <v>197</v>
      </c>
      <c r="AA4" t="s">
        <v>45</v>
      </c>
      <c r="AB4" t="s">
        <v>44</v>
      </c>
    </row>
    <row r="5" spans="1:28" x14ac:dyDescent="0.3">
      <c r="A5" s="5">
        <v>1189</v>
      </c>
      <c r="B5" s="5">
        <v>209</v>
      </c>
      <c r="C5">
        <v>1950</v>
      </c>
      <c r="D5" s="21">
        <v>18453</v>
      </c>
      <c r="E5" s="20" t="s">
        <v>1255</v>
      </c>
      <c r="F5" t="s">
        <v>221</v>
      </c>
      <c r="G5" t="s">
        <v>184</v>
      </c>
      <c r="H5" t="s">
        <v>185</v>
      </c>
      <c r="I5" t="s">
        <v>40</v>
      </c>
      <c r="J5" s="5">
        <v>7</v>
      </c>
      <c r="K5" s="5">
        <v>1</v>
      </c>
      <c r="L5" s="5">
        <f t="shared" si="1"/>
        <v>6</v>
      </c>
      <c r="M5" t="s">
        <v>99</v>
      </c>
      <c r="N5" t="s">
        <v>24</v>
      </c>
      <c r="O5" s="5">
        <v>0</v>
      </c>
      <c r="P5" s="5">
        <v>0</v>
      </c>
      <c r="Q5" s="5">
        <f t="shared" si="2"/>
        <v>0</v>
      </c>
      <c r="R5" s="5">
        <f t="shared" si="0"/>
        <v>8</v>
      </c>
      <c r="S5" t="str">
        <f t="shared" si="3"/>
        <v>Brazil</v>
      </c>
      <c r="T5" t="str">
        <f t="shared" si="4"/>
        <v>Home Team</v>
      </c>
      <c r="U5" s="5">
        <v>138886</v>
      </c>
      <c r="V5" s="5">
        <v>3</v>
      </c>
      <c r="W5" s="5">
        <v>0</v>
      </c>
      <c r="X5" t="s">
        <v>217</v>
      </c>
      <c r="Y5" t="s">
        <v>216</v>
      </c>
      <c r="Z5" t="s">
        <v>143</v>
      </c>
      <c r="AA5" t="s">
        <v>45</v>
      </c>
      <c r="AB5" t="s">
        <v>103</v>
      </c>
    </row>
    <row r="6" spans="1:28" x14ac:dyDescent="0.3">
      <c r="A6" s="5">
        <v>680</v>
      </c>
      <c r="B6" s="5">
        <v>308</v>
      </c>
      <c r="C6">
        <v>1986</v>
      </c>
      <c r="D6" s="21">
        <v>31570</v>
      </c>
      <c r="E6" s="20" t="s">
        <v>1278</v>
      </c>
      <c r="F6" t="s">
        <v>489</v>
      </c>
      <c r="G6" t="s">
        <v>395</v>
      </c>
      <c r="H6" t="s">
        <v>396</v>
      </c>
      <c r="I6" t="s">
        <v>23</v>
      </c>
      <c r="J6" s="5">
        <v>1</v>
      </c>
      <c r="K6" s="5">
        <v>1</v>
      </c>
      <c r="L6" s="5">
        <f t="shared" si="1"/>
        <v>0</v>
      </c>
      <c r="M6" t="s">
        <v>61</v>
      </c>
      <c r="N6" t="s">
        <v>24</v>
      </c>
      <c r="O6" s="5">
        <v>0</v>
      </c>
      <c r="P6" s="5">
        <v>0</v>
      </c>
      <c r="Q6" s="5">
        <f t="shared" si="2"/>
        <v>0</v>
      </c>
      <c r="R6" s="5">
        <f t="shared" si="0"/>
        <v>2</v>
      </c>
      <c r="S6" t="str">
        <f t="shared" si="3"/>
        <v>Paraguay</v>
      </c>
      <c r="T6" t="str">
        <f t="shared" si="4"/>
        <v>Away Team</v>
      </c>
      <c r="U6" s="5">
        <v>114600</v>
      </c>
      <c r="V6" s="5">
        <v>1</v>
      </c>
      <c r="W6" s="5">
        <v>0</v>
      </c>
      <c r="X6" t="s">
        <v>619</v>
      </c>
      <c r="Y6" t="s">
        <v>587</v>
      </c>
      <c r="Z6" t="s">
        <v>656</v>
      </c>
      <c r="AA6" t="s">
        <v>29</v>
      </c>
      <c r="AB6" t="s">
        <v>62</v>
      </c>
    </row>
    <row r="7" spans="1:28" x14ac:dyDescent="0.3">
      <c r="A7" s="5">
        <v>393</v>
      </c>
      <c r="B7" s="5">
        <v>3467</v>
      </c>
      <c r="C7">
        <v>1986</v>
      </c>
      <c r="D7" s="21">
        <v>31592</v>
      </c>
      <c r="E7" s="20" t="s">
        <v>1278</v>
      </c>
      <c r="F7" t="s">
        <v>69</v>
      </c>
      <c r="G7" t="s">
        <v>395</v>
      </c>
      <c r="H7" t="s">
        <v>396</v>
      </c>
      <c r="I7" t="s">
        <v>52</v>
      </c>
      <c r="J7" s="5">
        <v>3</v>
      </c>
      <c r="K7" s="5">
        <v>2</v>
      </c>
      <c r="L7" s="5">
        <f t="shared" si="1"/>
        <v>1</v>
      </c>
      <c r="M7" t="s">
        <v>240</v>
      </c>
      <c r="N7" t="s">
        <v>24</v>
      </c>
      <c r="O7" s="5">
        <v>0</v>
      </c>
      <c r="P7" s="5">
        <v>0</v>
      </c>
      <c r="Q7" s="5">
        <f t="shared" si="2"/>
        <v>0</v>
      </c>
      <c r="R7" s="5">
        <f t="shared" si="0"/>
        <v>5</v>
      </c>
      <c r="S7" t="str">
        <f t="shared" si="3"/>
        <v>Argentina</v>
      </c>
      <c r="T7" t="str">
        <f t="shared" si="4"/>
        <v>Home Team</v>
      </c>
      <c r="U7" s="5">
        <v>114600</v>
      </c>
      <c r="V7" s="5">
        <v>1</v>
      </c>
      <c r="W7" s="5">
        <v>0</v>
      </c>
      <c r="X7" t="s">
        <v>654</v>
      </c>
      <c r="Y7" t="s">
        <v>587</v>
      </c>
      <c r="Z7" t="s">
        <v>611</v>
      </c>
      <c r="AA7" t="s">
        <v>55</v>
      </c>
      <c r="AB7" t="s">
        <v>244</v>
      </c>
    </row>
    <row r="8" spans="1:28" x14ac:dyDescent="0.3">
      <c r="A8" s="5">
        <v>463</v>
      </c>
      <c r="B8" s="5">
        <v>309</v>
      </c>
      <c r="C8">
        <v>1986</v>
      </c>
      <c r="D8" s="21">
        <v>31578</v>
      </c>
      <c r="E8" s="20" t="s">
        <v>1278</v>
      </c>
      <c r="F8" t="s">
        <v>659</v>
      </c>
      <c r="G8" t="s">
        <v>395</v>
      </c>
      <c r="H8" t="s">
        <v>396</v>
      </c>
      <c r="I8" t="s">
        <v>23</v>
      </c>
      <c r="J8" s="5">
        <v>2</v>
      </c>
      <c r="K8" s="5">
        <v>0</v>
      </c>
      <c r="L8" s="5">
        <f t="shared" si="1"/>
        <v>2</v>
      </c>
      <c r="M8" t="s">
        <v>330</v>
      </c>
      <c r="N8" t="s">
        <v>24</v>
      </c>
      <c r="O8" s="5">
        <v>0</v>
      </c>
      <c r="P8" s="5">
        <v>0</v>
      </c>
      <c r="Q8" s="5">
        <f t="shared" si="2"/>
        <v>0</v>
      </c>
      <c r="R8" s="5">
        <f t="shared" si="0"/>
        <v>2</v>
      </c>
      <c r="S8" t="str">
        <f t="shared" si="3"/>
        <v>Mexico</v>
      </c>
      <c r="T8" t="str">
        <f t="shared" si="4"/>
        <v>Home Team</v>
      </c>
      <c r="U8" s="5">
        <v>114580</v>
      </c>
      <c r="V8" s="5">
        <v>1</v>
      </c>
      <c r="W8" s="5">
        <v>0</v>
      </c>
      <c r="X8" t="s">
        <v>654</v>
      </c>
      <c r="Y8" t="s">
        <v>582</v>
      </c>
      <c r="Z8" t="s">
        <v>656</v>
      </c>
      <c r="AA8" t="s">
        <v>29</v>
      </c>
      <c r="AB8" t="s">
        <v>333</v>
      </c>
    </row>
    <row r="9" spans="1:28" x14ac:dyDescent="0.3">
      <c r="A9" s="5">
        <v>392</v>
      </c>
      <c r="B9" s="5">
        <v>714</v>
      </c>
      <c r="C9">
        <v>1986</v>
      </c>
      <c r="D9" s="21">
        <v>31585</v>
      </c>
      <c r="E9" s="20" t="s">
        <v>1278</v>
      </c>
      <c r="F9" t="s">
        <v>131</v>
      </c>
      <c r="G9" t="s">
        <v>395</v>
      </c>
      <c r="H9" t="s">
        <v>396</v>
      </c>
      <c r="I9" t="s">
        <v>52</v>
      </c>
      <c r="J9" s="5">
        <v>2</v>
      </c>
      <c r="K9" s="5">
        <v>1</v>
      </c>
      <c r="L9" s="5">
        <f t="shared" si="1"/>
        <v>1</v>
      </c>
      <c r="M9" t="s">
        <v>189</v>
      </c>
      <c r="N9" t="s">
        <v>24</v>
      </c>
      <c r="O9" s="5">
        <v>0</v>
      </c>
      <c r="P9" s="5">
        <v>0</v>
      </c>
      <c r="Q9" s="5">
        <f t="shared" si="2"/>
        <v>0</v>
      </c>
      <c r="R9" s="5">
        <f t="shared" si="0"/>
        <v>3</v>
      </c>
      <c r="S9" t="str">
        <f t="shared" si="3"/>
        <v>Argentina</v>
      </c>
      <c r="T9" t="str">
        <f t="shared" si="4"/>
        <v>Home Team</v>
      </c>
      <c r="U9" s="5">
        <v>114580</v>
      </c>
      <c r="V9" s="5">
        <v>0</v>
      </c>
      <c r="W9" s="5">
        <v>0</v>
      </c>
      <c r="X9" t="s">
        <v>657</v>
      </c>
      <c r="Y9" t="s">
        <v>611</v>
      </c>
      <c r="Z9" t="s">
        <v>572</v>
      </c>
      <c r="AA9" t="s">
        <v>55</v>
      </c>
      <c r="AB9" t="s">
        <v>193</v>
      </c>
    </row>
    <row r="10" spans="1:28" x14ac:dyDescent="0.3">
      <c r="A10" s="5">
        <v>388</v>
      </c>
      <c r="B10" s="5">
        <v>3469</v>
      </c>
      <c r="C10">
        <v>1986</v>
      </c>
      <c r="D10" s="21">
        <v>31588</v>
      </c>
      <c r="E10" s="20" t="s">
        <v>1258</v>
      </c>
      <c r="F10" t="s">
        <v>68</v>
      </c>
      <c r="G10" t="s">
        <v>395</v>
      </c>
      <c r="H10" t="s">
        <v>396</v>
      </c>
      <c r="I10" t="s">
        <v>52</v>
      </c>
      <c r="J10" s="5">
        <v>2</v>
      </c>
      <c r="K10" s="5">
        <v>0</v>
      </c>
      <c r="L10" s="5">
        <f t="shared" si="1"/>
        <v>2</v>
      </c>
      <c r="M10" t="s">
        <v>33</v>
      </c>
      <c r="N10" t="s">
        <v>24</v>
      </c>
      <c r="O10" s="5">
        <v>0</v>
      </c>
      <c r="P10" s="5">
        <v>0</v>
      </c>
      <c r="Q10" s="5">
        <f t="shared" si="2"/>
        <v>0</v>
      </c>
      <c r="R10" s="5">
        <f t="shared" si="0"/>
        <v>2</v>
      </c>
      <c r="S10" t="str">
        <f t="shared" si="3"/>
        <v>Argentina</v>
      </c>
      <c r="T10" t="str">
        <f t="shared" si="4"/>
        <v>Home Team</v>
      </c>
      <c r="U10" s="5">
        <v>114500</v>
      </c>
      <c r="V10" s="5">
        <v>0</v>
      </c>
      <c r="W10" s="5">
        <v>0</v>
      </c>
      <c r="X10" t="s">
        <v>652</v>
      </c>
      <c r="Y10" t="s">
        <v>582</v>
      </c>
      <c r="Z10" t="s">
        <v>635</v>
      </c>
      <c r="AA10" t="s">
        <v>55</v>
      </c>
      <c r="AB10" t="s">
        <v>37</v>
      </c>
    </row>
    <row r="11" spans="1:28" x14ac:dyDescent="0.3">
      <c r="A11" s="5">
        <v>428</v>
      </c>
      <c r="B11" s="5">
        <v>308</v>
      </c>
      <c r="C11">
        <v>1986</v>
      </c>
      <c r="D11" s="21">
        <v>31566</v>
      </c>
      <c r="E11" s="20" t="s">
        <v>1278</v>
      </c>
      <c r="F11" t="s">
        <v>489</v>
      </c>
      <c r="G11" t="s">
        <v>395</v>
      </c>
      <c r="H11" t="s">
        <v>396</v>
      </c>
      <c r="I11" t="s">
        <v>33</v>
      </c>
      <c r="J11" s="5">
        <v>1</v>
      </c>
      <c r="K11" s="5">
        <v>2</v>
      </c>
      <c r="L11" s="5">
        <f t="shared" si="1"/>
        <v>-1</v>
      </c>
      <c r="M11" t="s">
        <v>23</v>
      </c>
      <c r="N11" t="s">
        <v>24</v>
      </c>
      <c r="O11" s="5">
        <v>0</v>
      </c>
      <c r="P11" s="5">
        <v>0</v>
      </c>
      <c r="Q11" s="5">
        <f t="shared" si="2"/>
        <v>0</v>
      </c>
      <c r="R11" s="5">
        <f t="shared" si="0"/>
        <v>3</v>
      </c>
      <c r="S11" t="str">
        <f t="shared" si="3"/>
        <v>Mexico</v>
      </c>
      <c r="T11" t="str">
        <f t="shared" si="4"/>
        <v>Away Team</v>
      </c>
      <c r="U11" s="5">
        <v>110000</v>
      </c>
      <c r="V11" s="5">
        <v>1</v>
      </c>
      <c r="W11" s="5">
        <v>2</v>
      </c>
      <c r="X11" t="s">
        <v>634</v>
      </c>
      <c r="Y11" t="s">
        <v>635</v>
      </c>
      <c r="Z11" t="s">
        <v>582</v>
      </c>
      <c r="AA11" t="s">
        <v>37</v>
      </c>
      <c r="AB11" t="s">
        <v>29</v>
      </c>
    </row>
    <row r="12" spans="1:28" x14ac:dyDescent="0.3">
      <c r="A12" s="5">
        <v>1752</v>
      </c>
      <c r="B12" s="5">
        <v>250</v>
      </c>
      <c r="C12">
        <v>1970</v>
      </c>
      <c r="D12" s="21">
        <v>25730</v>
      </c>
      <c r="E12" s="20" t="s">
        <v>1258</v>
      </c>
      <c r="F12" t="s">
        <v>19</v>
      </c>
      <c r="G12" t="s">
        <v>395</v>
      </c>
      <c r="H12" t="s">
        <v>396</v>
      </c>
      <c r="I12" t="s">
        <v>23</v>
      </c>
      <c r="J12" s="5">
        <v>1</v>
      </c>
      <c r="K12" s="5">
        <v>0</v>
      </c>
      <c r="L12" s="5">
        <f t="shared" si="1"/>
        <v>1</v>
      </c>
      <c r="M12" t="s">
        <v>33</v>
      </c>
      <c r="N12" t="s">
        <v>24</v>
      </c>
      <c r="O12" s="5">
        <v>0</v>
      </c>
      <c r="P12" s="5">
        <v>0</v>
      </c>
      <c r="Q12" s="5">
        <f t="shared" si="2"/>
        <v>0</v>
      </c>
      <c r="R12" s="5">
        <f t="shared" si="0"/>
        <v>1</v>
      </c>
      <c r="S12" t="str">
        <f t="shared" si="3"/>
        <v>Mexico</v>
      </c>
      <c r="T12" t="str">
        <f t="shared" si="4"/>
        <v>Home Team</v>
      </c>
      <c r="U12" s="5">
        <v>108192</v>
      </c>
      <c r="V12" s="5">
        <v>1</v>
      </c>
      <c r="W12" s="5">
        <v>0</v>
      </c>
      <c r="X12" t="s">
        <v>433</v>
      </c>
      <c r="Y12" t="s">
        <v>429</v>
      </c>
      <c r="Z12" t="s">
        <v>432</v>
      </c>
      <c r="AA12" t="s">
        <v>29</v>
      </c>
      <c r="AB12" t="s">
        <v>37</v>
      </c>
    </row>
    <row r="13" spans="1:28" x14ac:dyDescent="0.3">
      <c r="A13" s="5">
        <v>1765</v>
      </c>
      <c r="B13" s="5">
        <v>3476</v>
      </c>
      <c r="C13">
        <v>1970</v>
      </c>
      <c r="D13" s="21">
        <v>25740</v>
      </c>
      <c r="E13" s="20" t="s">
        <v>1278</v>
      </c>
      <c r="F13" t="s">
        <v>69</v>
      </c>
      <c r="G13" t="s">
        <v>395</v>
      </c>
      <c r="H13" t="s">
        <v>396</v>
      </c>
      <c r="I13" t="s">
        <v>40</v>
      </c>
      <c r="J13" s="5">
        <v>4</v>
      </c>
      <c r="K13" s="5">
        <v>1</v>
      </c>
      <c r="L13" s="5">
        <f t="shared" si="1"/>
        <v>3</v>
      </c>
      <c r="M13" t="s">
        <v>120</v>
      </c>
      <c r="N13" t="s">
        <v>24</v>
      </c>
      <c r="O13" s="5">
        <v>0</v>
      </c>
      <c r="P13" s="5">
        <v>0</v>
      </c>
      <c r="Q13" s="5">
        <f t="shared" si="2"/>
        <v>0</v>
      </c>
      <c r="R13" s="5">
        <f t="shared" si="0"/>
        <v>5</v>
      </c>
      <c r="S13" t="str">
        <f t="shared" si="3"/>
        <v>Brazil</v>
      </c>
      <c r="T13" t="str">
        <f t="shared" si="4"/>
        <v>Home Team</v>
      </c>
      <c r="U13" s="5">
        <v>107412</v>
      </c>
      <c r="V13" s="5">
        <v>1</v>
      </c>
      <c r="W13" s="5">
        <v>1</v>
      </c>
      <c r="X13" t="s">
        <v>425</v>
      </c>
      <c r="Y13" t="s">
        <v>401</v>
      </c>
      <c r="Z13" t="s">
        <v>433</v>
      </c>
      <c r="AA13" t="s">
        <v>45</v>
      </c>
      <c r="AB13" t="s">
        <v>124</v>
      </c>
    </row>
    <row r="14" spans="1:28" x14ac:dyDescent="0.3">
      <c r="A14" s="5">
        <v>1902</v>
      </c>
      <c r="B14" s="5">
        <v>250</v>
      </c>
      <c r="C14">
        <v>1970</v>
      </c>
      <c r="D14" s="21">
        <v>25719</v>
      </c>
      <c r="E14" s="20" t="s">
        <v>1278</v>
      </c>
      <c r="F14" t="s">
        <v>19</v>
      </c>
      <c r="G14" t="s">
        <v>395</v>
      </c>
      <c r="H14" t="s">
        <v>396</v>
      </c>
      <c r="I14" t="s">
        <v>23</v>
      </c>
      <c r="J14" s="5">
        <v>0</v>
      </c>
      <c r="K14" s="5">
        <v>0</v>
      </c>
      <c r="L14" s="5">
        <f t="shared" si="1"/>
        <v>0</v>
      </c>
      <c r="M14" t="s">
        <v>271</v>
      </c>
      <c r="N14" t="s">
        <v>24</v>
      </c>
      <c r="O14" s="5">
        <v>0</v>
      </c>
      <c r="P14" s="5">
        <v>0</v>
      </c>
      <c r="Q14" s="5">
        <f t="shared" si="2"/>
        <v>0</v>
      </c>
      <c r="R14" s="5">
        <f t="shared" si="0"/>
        <v>0</v>
      </c>
      <c r="S14" t="str">
        <f t="shared" si="3"/>
        <v>Soviet Union</v>
      </c>
      <c r="T14" t="str">
        <f t="shared" si="4"/>
        <v>Away Team</v>
      </c>
      <c r="U14" s="5">
        <v>107160</v>
      </c>
      <c r="V14" s="5">
        <v>0</v>
      </c>
      <c r="W14" s="5">
        <v>0</v>
      </c>
      <c r="X14" t="s">
        <v>364</v>
      </c>
      <c r="Y14" t="s">
        <v>397</v>
      </c>
      <c r="Z14" t="s">
        <v>366</v>
      </c>
      <c r="AA14" t="s">
        <v>29</v>
      </c>
      <c r="AB14" t="s">
        <v>274</v>
      </c>
    </row>
    <row r="15" spans="1:28" x14ac:dyDescent="0.3">
      <c r="A15" s="5">
        <v>1843</v>
      </c>
      <c r="B15" s="5">
        <v>3477</v>
      </c>
      <c r="C15">
        <v>1970</v>
      </c>
      <c r="D15" s="21">
        <v>25739</v>
      </c>
      <c r="E15" s="20" t="s">
        <v>1258</v>
      </c>
      <c r="F15" t="s">
        <v>133</v>
      </c>
      <c r="G15" t="s">
        <v>395</v>
      </c>
      <c r="H15" t="s">
        <v>396</v>
      </c>
      <c r="I15" t="s">
        <v>240</v>
      </c>
      <c r="J15" s="5">
        <v>1</v>
      </c>
      <c r="K15" s="5">
        <v>0</v>
      </c>
      <c r="L15" s="5">
        <f t="shared" si="1"/>
        <v>1</v>
      </c>
      <c r="M15" t="s">
        <v>64</v>
      </c>
      <c r="N15" t="s">
        <v>24</v>
      </c>
      <c r="O15" s="5">
        <v>0</v>
      </c>
      <c r="P15" s="5">
        <v>0</v>
      </c>
      <c r="Q15" s="5">
        <f t="shared" si="2"/>
        <v>0</v>
      </c>
      <c r="R15" s="5">
        <f t="shared" si="0"/>
        <v>1</v>
      </c>
      <c r="S15" t="str">
        <f t="shared" si="3"/>
        <v>Germany FR</v>
      </c>
      <c r="T15" t="str">
        <f t="shared" si="4"/>
        <v>Home Team</v>
      </c>
      <c r="U15" s="5">
        <v>104403</v>
      </c>
      <c r="V15" s="5">
        <v>1</v>
      </c>
      <c r="W15" s="5">
        <v>0</v>
      </c>
      <c r="X15" t="s">
        <v>406</v>
      </c>
      <c r="Y15" t="s">
        <v>431</v>
      </c>
      <c r="Z15" t="s">
        <v>407</v>
      </c>
      <c r="AA15" t="s">
        <v>244</v>
      </c>
      <c r="AB15" t="s">
        <v>65</v>
      </c>
    </row>
    <row r="16" spans="1:28" x14ac:dyDescent="0.3">
      <c r="A16" s="5">
        <v>627</v>
      </c>
      <c r="B16" s="5">
        <v>308</v>
      </c>
      <c r="C16">
        <v>1986</v>
      </c>
      <c r="D16" s="21">
        <v>31574</v>
      </c>
      <c r="E16" s="20" t="s">
        <v>1278</v>
      </c>
      <c r="F16" t="s">
        <v>489</v>
      </c>
      <c r="G16" t="s">
        <v>395</v>
      </c>
      <c r="H16" t="s">
        <v>396</v>
      </c>
      <c r="I16" t="s">
        <v>639</v>
      </c>
      <c r="J16" s="5">
        <v>0</v>
      </c>
      <c r="K16" s="5">
        <v>1</v>
      </c>
      <c r="L16" s="5">
        <f t="shared" si="1"/>
        <v>-1</v>
      </c>
      <c r="M16" t="s">
        <v>23</v>
      </c>
      <c r="N16" t="s">
        <v>24</v>
      </c>
      <c r="O16" s="5">
        <v>0</v>
      </c>
      <c r="P16" s="5">
        <v>0</v>
      </c>
      <c r="Q16" s="5">
        <f t="shared" si="2"/>
        <v>0</v>
      </c>
      <c r="R16" s="5">
        <f t="shared" si="0"/>
        <v>1</v>
      </c>
      <c r="S16" t="str">
        <f t="shared" si="3"/>
        <v>Mexico</v>
      </c>
      <c r="T16" t="str">
        <f t="shared" si="4"/>
        <v>Away Team</v>
      </c>
      <c r="U16" s="5">
        <v>103763</v>
      </c>
      <c r="V16" s="5">
        <v>0</v>
      </c>
      <c r="W16" s="5">
        <v>0</v>
      </c>
      <c r="X16" t="s">
        <v>633</v>
      </c>
      <c r="Y16" t="s">
        <v>646</v>
      </c>
      <c r="Z16" t="s">
        <v>618</v>
      </c>
      <c r="AA16" t="s">
        <v>641</v>
      </c>
      <c r="AB16" t="s">
        <v>29</v>
      </c>
    </row>
    <row r="17" spans="1:28" x14ac:dyDescent="0.3">
      <c r="A17" s="5">
        <v>1820</v>
      </c>
      <c r="B17" s="5">
        <v>250</v>
      </c>
      <c r="C17">
        <v>1970</v>
      </c>
      <c r="D17" s="21">
        <v>25726</v>
      </c>
      <c r="E17" s="20" t="s">
        <v>1278</v>
      </c>
      <c r="F17" t="s">
        <v>19</v>
      </c>
      <c r="G17" t="s">
        <v>395</v>
      </c>
      <c r="H17" t="s">
        <v>396</v>
      </c>
      <c r="I17" t="s">
        <v>23</v>
      </c>
      <c r="J17" s="5">
        <v>4</v>
      </c>
      <c r="K17" s="5">
        <v>0</v>
      </c>
      <c r="L17" s="5">
        <f t="shared" si="1"/>
        <v>4</v>
      </c>
      <c r="M17" t="s">
        <v>423</v>
      </c>
      <c r="N17" t="s">
        <v>24</v>
      </c>
      <c r="O17" s="5">
        <v>0</v>
      </c>
      <c r="P17" s="5">
        <v>0</v>
      </c>
      <c r="Q17" s="5">
        <f t="shared" si="2"/>
        <v>0</v>
      </c>
      <c r="R17" s="5">
        <f t="shared" si="0"/>
        <v>4</v>
      </c>
      <c r="S17" t="str">
        <f t="shared" si="3"/>
        <v>Mexico</v>
      </c>
      <c r="T17" t="str">
        <f t="shared" si="4"/>
        <v>Home Team</v>
      </c>
      <c r="U17" s="5">
        <v>103058</v>
      </c>
      <c r="V17" s="5">
        <v>1</v>
      </c>
      <c r="W17" s="5">
        <v>0</v>
      </c>
      <c r="X17" t="s">
        <v>370</v>
      </c>
      <c r="Y17" t="s">
        <v>397</v>
      </c>
      <c r="Z17" t="s">
        <v>366</v>
      </c>
      <c r="AA17" t="s">
        <v>29</v>
      </c>
      <c r="AB17" t="s">
        <v>426</v>
      </c>
    </row>
    <row r="18" spans="1:28" x14ac:dyDescent="0.3">
      <c r="A18" s="5">
        <v>1838</v>
      </c>
      <c r="B18" s="5">
        <v>569</v>
      </c>
      <c r="C18">
        <v>1970</v>
      </c>
      <c r="D18" s="21">
        <v>25736</v>
      </c>
      <c r="E18" s="20" t="s">
        <v>1258</v>
      </c>
      <c r="F18" t="s">
        <v>68</v>
      </c>
      <c r="G18" t="s">
        <v>395</v>
      </c>
      <c r="H18" t="s">
        <v>396</v>
      </c>
      <c r="I18" t="s">
        <v>120</v>
      </c>
      <c r="J18" s="5">
        <v>4</v>
      </c>
      <c r="K18" s="5">
        <v>3</v>
      </c>
      <c r="L18" s="5">
        <f t="shared" si="1"/>
        <v>1</v>
      </c>
      <c r="M18" t="s">
        <v>240</v>
      </c>
      <c r="N18" t="s">
        <v>134</v>
      </c>
      <c r="O18" s="5">
        <v>0</v>
      </c>
      <c r="P18" s="5">
        <v>0</v>
      </c>
      <c r="Q18" s="5">
        <f t="shared" si="2"/>
        <v>0</v>
      </c>
      <c r="R18" s="5">
        <f t="shared" si="0"/>
        <v>7</v>
      </c>
      <c r="S18" t="str">
        <f t="shared" si="3"/>
        <v>Italy</v>
      </c>
      <c r="T18" t="str">
        <f t="shared" si="4"/>
        <v>Home Team</v>
      </c>
      <c r="U18" s="5">
        <v>102444</v>
      </c>
      <c r="V18" s="5">
        <v>0</v>
      </c>
      <c r="W18" s="5">
        <v>0</v>
      </c>
      <c r="X18" t="s">
        <v>338</v>
      </c>
      <c r="Y18" t="s">
        <v>432</v>
      </c>
      <c r="Z18" t="s">
        <v>419</v>
      </c>
      <c r="AA18" t="s">
        <v>124</v>
      </c>
      <c r="AB18" t="s">
        <v>244</v>
      </c>
    </row>
    <row r="19" spans="1:28" x14ac:dyDescent="0.3">
      <c r="A19" s="5">
        <v>536</v>
      </c>
      <c r="B19" s="5">
        <v>309</v>
      </c>
      <c r="C19">
        <v>1986</v>
      </c>
      <c r="D19" s="21">
        <v>31581</v>
      </c>
      <c r="E19" s="20" t="s">
        <v>1278</v>
      </c>
      <c r="F19" t="s">
        <v>659</v>
      </c>
      <c r="G19" t="s">
        <v>395</v>
      </c>
      <c r="H19" t="s">
        <v>396</v>
      </c>
      <c r="I19" t="s">
        <v>189</v>
      </c>
      <c r="J19" s="5">
        <v>3</v>
      </c>
      <c r="K19" s="5">
        <v>0</v>
      </c>
      <c r="L19" s="5">
        <f t="shared" si="1"/>
        <v>3</v>
      </c>
      <c r="M19" t="s">
        <v>61</v>
      </c>
      <c r="N19" t="s">
        <v>24</v>
      </c>
      <c r="O19" s="5">
        <v>0</v>
      </c>
      <c r="P19" s="5">
        <v>0</v>
      </c>
      <c r="Q19" s="5">
        <f t="shared" si="2"/>
        <v>0</v>
      </c>
      <c r="R19" s="5">
        <f t="shared" si="0"/>
        <v>3</v>
      </c>
      <c r="S19" t="str">
        <f t="shared" si="3"/>
        <v>England</v>
      </c>
      <c r="T19" t="str">
        <f t="shared" si="4"/>
        <v>Home Team</v>
      </c>
      <c r="U19" s="5">
        <v>98728</v>
      </c>
      <c r="V19" s="5">
        <v>1</v>
      </c>
      <c r="W19" s="5">
        <v>0</v>
      </c>
      <c r="X19" t="s">
        <v>637</v>
      </c>
      <c r="Y19" t="s">
        <v>595</v>
      </c>
      <c r="Z19" t="s">
        <v>648</v>
      </c>
      <c r="AA19" t="s">
        <v>193</v>
      </c>
      <c r="AB19" t="s">
        <v>62</v>
      </c>
    </row>
    <row r="20" spans="1:28" x14ac:dyDescent="0.3">
      <c r="A20" s="5">
        <v>1632</v>
      </c>
      <c r="B20" s="5">
        <v>238</v>
      </c>
      <c r="C20">
        <v>1966</v>
      </c>
      <c r="D20" s="21">
        <v>24308</v>
      </c>
      <c r="E20" s="20" t="s">
        <v>1277</v>
      </c>
      <c r="F20" t="s">
        <v>19</v>
      </c>
      <c r="G20" t="s">
        <v>355</v>
      </c>
      <c r="H20" t="s">
        <v>356</v>
      </c>
      <c r="I20" t="s">
        <v>189</v>
      </c>
      <c r="J20" s="5">
        <v>2</v>
      </c>
      <c r="K20" s="5">
        <v>0</v>
      </c>
      <c r="L20" s="5">
        <f t="shared" si="1"/>
        <v>2</v>
      </c>
      <c r="M20" t="s">
        <v>22</v>
      </c>
      <c r="N20" t="s">
        <v>24</v>
      </c>
      <c r="O20" s="5">
        <v>0</v>
      </c>
      <c r="P20" s="5">
        <v>0</v>
      </c>
      <c r="Q20" s="5">
        <f t="shared" si="2"/>
        <v>0</v>
      </c>
      <c r="R20" s="5">
        <f t="shared" si="0"/>
        <v>2</v>
      </c>
      <c r="S20" t="str">
        <f t="shared" si="3"/>
        <v>England</v>
      </c>
      <c r="T20" t="str">
        <f t="shared" si="4"/>
        <v>Home Team</v>
      </c>
      <c r="U20" s="5">
        <v>98270</v>
      </c>
      <c r="V20" s="5">
        <v>1</v>
      </c>
      <c r="W20" s="5">
        <v>0</v>
      </c>
      <c r="X20" t="s">
        <v>338</v>
      </c>
      <c r="Y20" t="s">
        <v>322</v>
      </c>
      <c r="Z20" t="s">
        <v>353</v>
      </c>
      <c r="AA20" t="s">
        <v>193</v>
      </c>
      <c r="AB20" t="s">
        <v>28</v>
      </c>
    </row>
    <row r="21" spans="1:28" x14ac:dyDescent="0.3">
      <c r="A21" s="5">
        <v>1633</v>
      </c>
      <c r="B21" s="5">
        <v>3478</v>
      </c>
      <c r="C21">
        <v>1966</v>
      </c>
      <c r="D21" s="21">
        <v>24318</v>
      </c>
      <c r="E21" s="20" t="s">
        <v>1255</v>
      </c>
      <c r="F21" t="s">
        <v>69</v>
      </c>
      <c r="G21" t="s">
        <v>355</v>
      </c>
      <c r="H21" t="s">
        <v>356</v>
      </c>
      <c r="I21" t="s">
        <v>189</v>
      </c>
      <c r="J21" s="5">
        <v>4</v>
      </c>
      <c r="K21" s="5">
        <v>2</v>
      </c>
      <c r="L21" s="5">
        <f t="shared" si="1"/>
        <v>2</v>
      </c>
      <c r="M21" t="s">
        <v>240</v>
      </c>
      <c r="N21" t="s">
        <v>394</v>
      </c>
      <c r="O21" s="5">
        <v>0</v>
      </c>
      <c r="P21" s="5">
        <v>0</v>
      </c>
      <c r="Q21" s="5">
        <f t="shared" si="2"/>
        <v>0</v>
      </c>
      <c r="R21" s="5">
        <f t="shared" si="0"/>
        <v>6</v>
      </c>
      <c r="S21" t="str">
        <f t="shared" si="3"/>
        <v>England</v>
      </c>
      <c r="T21" t="str">
        <f t="shared" si="4"/>
        <v>Home Team</v>
      </c>
      <c r="U21" s="5">
        <v>96924</v>
      </c>
      <c r="V21" s="5">
        <v>0</v>
      </c>
      <c r="W21" s="5">
        <v>0</v>
      </c>
      <c r="X21" t="s">
        <v>326</v>
      </c>
      <c r="Y21" t="s">
        <v>357</v>
      </c>
      <c r="Z21" t="s">
        <v>322</v>
      </c>
      <c r="AA21" t="s">
        <v>193</v>
      </c>
      <c r="AB21" t="s">
        <v>244</v>
      </c>
    </row>
    <row r="22" spans="1:28" x14ac:dyDescent="0.3">
      <c r="A22" s="5">
        <v>459</v>
      </c>
      <c r="B22" s="5">
        <v>308</v>
      </c>
      <c r="C22">
        <v>1986</v>
      </c>
      <c r="D22" s="21">
        <v>31563</v>
      </c>
      <c r="E22" s="20" t="s">
        <v>1278</v>
      </c>
      <c r="F22" t="s">
        <v>490</v>
      </c>
      <c r="G22" t="s">
        <v>395</v>
      </c>
      <c r="H22" t="s">
        <v>396</v>
      </c>
      <c r="I22" t="s">
        <v>330</v>
      </c>
      <c r="J22" s="5">
        <v>1</v>
      </c>
      <c r="K22" s="5">
        <v>1</v>
      </c>
      <c r="L22" s="5">
        <f t="shared" si="1"/>
        <v>0</v>
      </c>
      <c r="M22" t="s">
        <v>120</v>
      </c>
      <c r="N22" t="s">
        <v>24</v>
      </c>
      <c r="O22" s="5">
        <v>0</v>
      </c>
      <c r="P22" s="5">
        <v>0</v>
      </c>
      <c r="Q22" s="5">
        <f t="shared" si="2"/>
        <v>0</v>
      </c>
      <c r="R22" s="5">
        <f t="shared" si="0"/>
        <v>2</v>
      </c>
      <c r="S22" t="str">
        <f t="shared" si="3"/>
        <v>Italy</v>
      </c>
      <c r="T22" t="str">
        <f t="shared" si="4"/>
        <v>Away Team</v>
      </c>
      <c r="U22" s="5">
        <v>96000</v>
      </c>
      <c r="V22" s="5">
        <v>0</v>
      </c>
      <c r="W22" s="5">
        <v>1</v>
      </c>
      <c r="X22" t="s">
        <v>587</v>
      </c>
      <c r="Y22" t="s">
        <v>606</v>
      </c>
      <c r="Z22" t="s">
        <v>607</v>
      </c>
      <c r="AA22" t="s">
        <v>333</v>
      </c>
      <c r="AB22" t="s">
        <v>124</v>
      </c>
    </row>
    <row r="23" spans="1:28" x14ac:dyDescent="0.3">
      <c r="A23" s="5">
        <v>1753</v>
      </c>
      <c r="B23" s="5">
        <v>250</v>
      </c>
      <c r="C23">
        <v>1970</v>
      </c>
      <c r="D23" s="21">
        <v>25725</v>
      </c>
      <c r="E23" s="20" t="s">
        <v>1258</v>
      </c>
      <c r="F23" t="s">
        <v>19</v>
      </c>
      <c r="G23" t="s">
        <v>395</v>
      </c>
      <c r="H23" t="s">
        <v>396</v>
      </c>
      <c r="I23" t="s">
        <v>271</v>
      </c>
      <c r="J23" s="5">
        <v>4</v>
      </c>
      <c r="K23" s="5">
        <v>1</v>
      </c>
      <c r="L23" s="5">
        <f t="shared" si="1"/>
        <v>3</v>
      </c>
      <c r="M23" t="s">
        <v>33</v>
      </c>
      <c r="N23" t="s">
        <v>24</v>
      </c>
      <c r="O23" s="5">
        <v>0</v>
      </c>
      <c r="P23" s="5">
        <v>0</v>
      </c>
      <c r="Q23" s="5">
        <f t="shared" si="2"/>
        <v>0</v>
      </c>
      <c r="R23" s="5">
        <f t="shared" si="0"/>
        <v>5</v>
      </c>
      <c r="S23" t="str">
        <f t="shared" si="3"/>
        <v>Soviet Union</v>
      </c>
      <c r="T23" t="str">
        <f t="shared" si="4"/>
        <v>Home Team</v>
      </c>
      <c r="U23" s="5">
        <v>95261</v>
      </c>
      <c r="V23" s="5">
        <v>1</v>
      </c>
      <c r="W23" s="5">
        <v>0</v>
      </c>
      <c r="X23" t="s">
        <v>401</v>
      </c>
      <c r="Y23" t="s">
        <v>429</v>
      </c>
      <c r="Z23" t="s">
        <v>343</v>
      </c>
      <c r="AA23" t="s">
        <v>274</v>
      </c>
      <c r="AB23" t="s">
        <v>37</v>
      </c>
    </row>
    <row r="24" spans="1:28" x14ac:dyDescent="0.3">
      <c r="A24" s="5">
        <v>749</v>
      </c>
      <c r="B24" s="5">
        <v>293</v>
      </c>
      <c r="C24">
        <v>1982</v>
      </c>
      <c r="D24" s="21">
        <v>30115</v>
      </c>
      <c r="E24" s="20" t="s">
        <v>1283</v>
      </c>
      <c r="F24" t="s">
        <v>46</v>
      </c>
      <c r="G24" t="s">
        <v>531</v>
      </c>
      <c r="H24" t="s">
        <v>532</v>
      </c>
      <c r="I24" t="s">
        <v>52</v>
      </c>
      <c r="J24" s="5">
        <v>0</v>
      </c>
      <c r="K24" s="5">
        <v>1</v>
      </c>
      <c r="L24" s="5">
        <f t="shared" si="1"/>
        <v>-1</v>
      </c>
      <c r="M24" t="s">
        <v>33</v>
      </c>
      <c r="N24" t="s">
        <v>24</v>
      </c>
      <c r="O24" s="5">
        <v>0</v>
      </c>
      <c r="P24" s="5">
        <v>0</v>
      </c>
      <c r="Q24" s="5">
        <f t="shared" si="2"/>
        <v>0</v>
      </c>
      <c r="R24" s="5">
        <f t="shared" si="0"/>
        <v>1</v>
      </c>
      <c r="S24" t="str">
        <f t="shared" si="3"/>
        <v>Belgium</v>
      </c>
      <c r="T24" t="str">
        <f t="shared" si="4"/>
        <v>Away Team</v>
      </c>
      <c r="U24" s="5">
        <v>95000</v>
      </c>
      <c r="V24" s="5">
        <v>0</v>
      </c>
      <c r="W24" s="5">
        <v>0</v>
      </c>
      <c r="X24" t="s">
        <v>533</v>
      </c>
      <c r="Y24" t="s">
        <v>462</v>
      </c>
      <c r="Z24" t="s">
        <v>507</v>
      </c>
      <c r="AA24" t="s">
        <v>55</v>
      </c>
      <c r="AB24" t="s">
        <v>37</v>
      </c>
    </row>
    <row r="25" spans="1:28" x14ac:dyDescent="0.3">
      <c r="A25" s="5">
        <v>1635</v>
      </c>
      <c r="B25" s="5">
        <v>536</v>
      </c>
      <c r="C25">
        <v>1966</v>
      </c>
      <c r="D25" s="21">
        <v>24314</v>
      </c>
      <c r="E25" s="20" t="s">
        <v>1277</v>
      </c>
      <c r="F25" t="s">
        <v>68</v>
      </c>
      <c r="G25" t="s">
        <v>355</v>
      </c>
      <c r="H25" t="s">
        <v>356</v>
      </c>
      <c r="I25" t="s">
        <v>189</v>
      </c>
      <c r="J25" s="5">
        <v>2</v>
      </c>
      <c r="K25" s="5">
        <v>1</v>
      </c>
      <c r="L25" s="5">
        <f t="shared" si="1"/>
        <v>1</v>
      </c>
      <c r="M25" t="s">
        <v>375</v>
      </c>
      <c r="N25" t="s">
        <v>24</v>
      </c>
      <c r="O25" s="5">
        <v>0</v>
      </c>
      <c r="P25" s="5">
        <v>0</v>
      </c>
      <c r="Q25" s="5">
        <f t="shared" si="2"/>
        <v>0</v>
      </c>
      <c r="R25" s="5">
        <f t="shared" si="0"/>
        <v>3</v>
      </c>
      <c r="S25" t="str">
        <f t="shared" si="3"/>
        <v>England</v>
      </c>
      <c r="T25" t="str">
        <f t="shared" si="4"/>
        <v>Home Team</v>
      </c>
      <c r="U25" s="5">
        <v>94493</v>
      </c>
      <c r="V25" s="5">
        <v>1</v>
      </c>
      <c r="W25" s="5">
        <v>0</v>
      </c>
      <c r="X25" t="s">
        <v>327</v>
      </c>
      <c r="Y25" t="s">
        <v>338</v>
      </c>
      <c r="Z25" t="s">
        <v>382</v>
      </c>
      <c r="AA25" t="s">
        <v>193</v>
      </c>
      <c r="AB25" t="s">
        <v>379</v>
      </c>
    </row>
    <row r="26" spans="1:28" x14ac:dyDescent="0.3">
      <c r="A26" s="5">
        <v>3104</v>
      </c>
      <c r="B26" s="5">
        <v>3459</v>
      </c>
      <c r="C26">
        <v>1994</v>
      </c>
      <c r="D26" s="21">
        <v>34532</v>
      </c>
      <c r="E26" s="20" t="s">
        <v>1288</v>
      </c>
      <c r="F26" t="s">
        <v>69</v>
      </c>
      <c r="G26" t="s">
        <v>729</v>
      </c>
      <c r="H26" t="s">
        <v>730</v>
      </c>
      <c r="I26" t="s">
        <v>40</v>
      </c>
      <c r="J26" s="5">
        <v>0</v>
      </c>
      <c r="K26" s="5">
        <v>0</v>
      </c>
      <c r="L26" s="5">
        <f t="shared" si="1"/>
        <v>0</v>
      </c>
      <c r="M26" t="s">
        <v>120</v>
      </c>
      <c r="N26" t="s">
        <v>1304</v>
      </c>
      <c r="O26" s="5">
        <v>3</v>
      </c>
      <c r="P26" s="5">
        <v>2</v>
      </c>
      <c r="Q26" s="5">
        <f t="shared" si="2"/>
        <v>1</v>
      </c>
      <c r="R26" s="5">
        <f t="shared" si="0"/>
        <v>0</v>
      </c>
      <c r="S26" t="str">
        <f t="shared" si="3"/>
        <v>Brazil</v>
      </c>
      <c r="T26" t="str">
        <f t="shared" si="4"/>
        <v>Home Team</v>
      </c>
      <c r="U26" s="5">
        <v>94194</v>
      </c>
      <c r="V26" s="5">
        <v>0</v>
      </c>
      <c r="W26" s="5">
        <v>0</v>
      </c>
      <c r="X26" t="s">
        <v>740</v>
      </c>
      <c r="Y26" t="s">
        <v>723</v>
      </c>
      <c r="Z26" t="s">
        <v>764</v>
      </c>
      <c r="AA26" t="s">
        <v>45</v>
      </c>
      <c r="AB26" t="s">
        <v>124</v>
      </c>
    </row>
    <row r="27" spans="1:28" x14ac:dyDescent="0.3">
      <c r="A27" s="5">
        <v>3063</v>
      </c>
      <c r="B27" s="5">
        <v>337</v>
      </c>
      <c r="C27">
        <v>1994</v>
      </c>
      <c r="D27" s="21">
        <v>34507</v>
      </c>
      <c r="E27" s="20" t="s">
        <v>1277</v>
      </c>
      <c r="F27" t="s">
        <v>490</v>
      </c>
      <c r="G27" t="s">
        <v>729</v>
      </c>
      <c r="H27" t="s">
        <v>730</v>
      </c>
      <c r="I27" t="s">
        <v>32</v>
      </c>
      <c r="J27" s="5">
        <v>2</v>
      </c>
      <c r="K27" s="5">
        <v>1</v>
      </c>
      <c r="L27" s="5">
        <f t="shared" si="1"/>
        <v>1</v>
      </c>
      <c r="M27" t="s">
        <v>319</v>
      </c>
      <c r="N27" t="s">
        <v>24</v>
      </c>
      <c r="O27" s="5">
        <v>0</v>
      </c>
      <c r="P27" s="5">
        <v>0</v>
      </c>
      <c r="Q27" s="5">
        <f t="shared" si="2"/>
        <v>0</v>
      </c>
      <c r="R27" s="5">
        <f t="shared" si="0"/>
        <v>3</v>
      </c>
      <c r="S27" t="str">
        <f t="shared" si="3"/>
        <v>USA</v>
      </c>
      <c r="T27" t="str">
        <f t="shared" si="4"/>
        <v>Home Team</v>
      </c>
      <c r="U27" s="5">
        <v>93869</v>
      </c>
      <c r="V27" s="5">
        <v>1</v>
      </c>
      <c r="W27" s="5">
        <v>0</v>
      </c>
      <c r="X27" t="s">
        <v>765</v>
      </c>
      <c r="Y27" t="s">
        <v>752</v>
      </c>
      <c r="Z27" t="s">
        <v>751</v>
      </c>
      <c r="AA27" t="s">
        <v>32</v>
      </c>
      <c r="AB27" t="s">
        <v>323</v>
      </c>
    </row>
    <row r="28" spans="1:28" x14ac:dyDescent="0.3">
      <c r="A28" s="5">
        <v>3073</v>
      </c>
      <c r="B28" s="5">
        <v>337</v>
      </c>
      <c r="C28">
        <v>1994</v>
      </c>
      <c r="D28" s="21">
        <v>34511</v>
      </c>
      <c r="E28" s="20" t="s">
        <v>1258</v>
      </c>
      <c r="F28" t="s">
        <v>490</v>
      </c>
      <c r="G28" t="s">
        <v>729</v>
      </c>
      <c r="H28" t="s">
        <v>730</v>
      </c>
      <c r="I28" t="s">
        <v>32</v>
      </c>
      <c r="J28" s="5">
        <v>0</v>
      </c>
      <c r="K28" s="5">
        <v>1</v>
      </c>
      <c r="L28" s="5">
        <f t="shared" si="1"/>
        <v>-1</v>
      </c>
      <c r="M28" t="s">
        <v>47</v>
      </c>
      <c r="N28" t="s">
        <v>24</v>
      </c>
      <c r="O28" s="5">
        <v>0</v>
      </c>
      <c r="P28" s="5">
        <v>0</v>
      </c>
      <c r="Q28" s="5">
        <f t="shared" si="2"/>
        <v>0</v>
      </c>
      <c r="R28" s="5">
        <f t="shared" si="0"/>
        <v>1</v>
      </c>
      <c r="S28" t="str">
        <f t="shared" si="3"/>
        <v>Romania</v>
      </c>
      <c r="T28" t="str">
        <f t="shared" si="4"/>
        <v>Away Team</v>
      </c>
      <c r="U28" s="5">
        <v>93869</v>
      </c>
      <c r="V28" s="5">
        <v>0</v>
      </c>
      <c r="W28" s="5">
        <v>1</v>
      </c>
      <c r="X28" t="s">
        <v>726</v>
      </c>
      <c r="Y28" t="s">
        <v>727</v>
      </c>
      <c r="Z28" t="s">
        <v>718</v>
      </c>
      <c r="AA28" t="s">
        <v>32</v>
      </c>
      <c r="AB28" t="s">
        <v>50</v>
      </c>
    </row>
    <row r="29" spans="1:28" x14ac:dyDescent="0.3">
      <c r="A29" s="5">
        <v>3056</v>
      </c>
      <c r="B29" s="5">
        <v>337</v>
      </c>
      <c r="C29">
        <v>1994</v>
      </c>
      <c r="D29" s="21">
        <v>34504</v>
      </c>
      <c r="E29" s="20" t="s">
        <v>1277</v>
      </c>
      <c r="F29" t="s">
        <v>489</v>
      </c>
      <c r="G29" t="s">
        <v>729</v>
      </c>
      <c r="H29" t="s">
        <v>730</v>
      </c>
      <c r="I29" t="s">
        <v>544</v>
      </c>
      <c r="J29" s="5">
        <v>2</v>
      </c>
      <c r="K29" s="5">
        <v>2</v>
      </c>
      <c r="L29" s="5">
        <f t="shared" si="1"/>
        <v>0</v>
      </c>
      <c r="M29" t="s">
        <v>99</v>
      </c>
      <c r="N29" t="s">
        <v>24</v>
      </c>
      <c r="O29" s="5">
        <v>0</v>
      </c>
      <c r="P29" s="5">
        <v>0</v>
      </c>
      <c r="Q29" s="5">
        <f t="shared" si="2"/>
        <v>0</v>
      </c>
      <c r="R29" s="5">
        <f t="shared" si="0"/>
        <v>4</v>
      </c>
      <c r="S29" t="str">
        <f t="shared" si="3"/>
        <v>Sweden</v>
      </c>
      <c r="T29" t="str">
        <f t="shared" si="4"/>
        <v>Away Team</v>
      </c>
      <c r="U29" s="5">
        <v>93194</v>
      </c>
      <c r="V29" s="5">
        <v>1</v>
      </c>
      <c r="W29" s="5">
        <v>1</v>
      </c>
      <c r="X29" t="s">
        <v>743</v>
      </c>
      <c r="Y29" t="s">
        <v>732</v>
      </c>
      <c r="Z29" t="s">
        <v>731</v>
      </c>
      <c r="AA29" t="s">
        <v>546</v>
      </c>
      <c r="AB29" t="s">
        <v>103</v>
      </c>
    </row>
    <row r="30" spans="1:28" x14ac:dyDescent="0.3">
      <c r="A30" s="5">
        <v>1634</v>
      </c>
      <c r="B30" s="5">
        <v>238</v>
      </c>
      <c r="C30">
        <v>1966</v>
      </c>
      <c r="D30" s="21">
        <v>24304</v>
      </c>
      <c r="E30" s="20" t="s">
        <v>1277</v>
      </c>
      <c r="F30" t="s">
        <v>19</v>
      </c>
      <c r="G30" t="s">
        <v>355</v>
      </c>
      <c r="H30" t="s">
        <v>356</v>
      </c>
      <c r="I30" t="s">
        <v>189</v>
      </c>
      <c r="J30" s="5">
        <v>2</v>
      </c>
      <c r="K30" s="5">
        <v>0</v>
      </c>
      <c r="L30" s="5">
        <f t="shared" si="1"/>
        <v>2</v>
      </c>
      <c r="M30" t="s">
        <v>23</v>
      </c>
      <c r="N30" t="s">
        <v>24</v>
      </c>
      <c r="O30" s="5">
        <v>0</v>
      </c>
      <c r="P30" s="5">
        <v>0</v>
      </c>
      <c r="Q30" s="5">
        <f t="shared" si="2"/>
        <v>0</v>
      </c>
      <c r="R30" s="5">
        <f t="shared" si="0"/>
        <v>2</v>
      </c>
      <c r="S30" t="str">
        <f t="shared" si="3"/>
        <v>England</v>
      </c>
      <c r="T30" t="str">
        <f t="shared" si="4"/>
        <v>Home Team</v>
      </c>
      <c r="U30" s="5">
        <v>92570</v>
      </c>
      <c r="V30" s="5">
        <v>1</v>
      </c>
      <c r="W30" s="5">
        <v>0</v>
      </c>
      <c r="X30" t="s">
        <v>392</v>
      </c>
      <c r="Y30" t="s">
        <v>393</v>
      </c>
      <c r="Z30" t="s">
        <v>372</v>
      </c>
      <c r="AA30" t="s">
        <v>193</v>
      </c>
      <c r="AB30" t="s">
        <v>29</v>
      </c>
    </row>
    <row r="31" spans="1:28" x14ac:dyDescent="0.3">
      <c r="A31" s="5">
        <v>1747</v>
      </c>
      <c r="B31" s="5">
        <v>250</v>
      </c>
      <c r="C31">
        <v>1970</v>
      </c>
      <c r="D31" s="21">
        <v>25722</v>
      </c>
      <c r="E31" s="20" t="s">
        <v>1258</v>
      </c>
      <c r="F31" t="s">
        <v>19</v>
      </c>
      <c r="G31" t="s">
        <v>395</v>
      </c>
      <c r="H31" t="s">
        <v>396</v>
      </c>
      <c r="I31" t="s">
        <v>33</v>
      </c>
      <c r="J31" s="5">
        <v>3</v>
      </c>
      <c r="K31" s="5">
        <v>0</v>
      </c>
      <c r="L31" s="5">
        <f t="shared" si="1"/>
        <v>3</v>
      </c>
      <c r="M31" t="s">
        <v>423</v>
      </c>
      <c r="N31" t="s">
        <v>24</v>
      </c>
      <c r="O31" s="5">
        <v>0</v>
      </c>
      <c r="P31" s="5">
        <v>0</v>
      </c>
      <c r="Q31" s="5">
        <f t="shared" si="2"/>
        <v>0</v>
      </c>
      <c r="R31" s="5">
        <f t="shared" si="0"/>
        <v>3</v>
      </c>
      <c r="S31" t="str">
        <f t="shared" si="3"/>
        <v>Belgium</v>
      </c>
      <c r="T31" t="str">
        <f t="shared" si="4"/>
        <v>Home Team</v>
      </c>
      <c r="U31" s="5">
        <v>92205</v>
      </c>
      <c r="V31" s="5">
        <v>1</v>
      </c>
      <c r="W31" s="5">
        <v>0</v>
      </c>
      <c r="X31" t="s">
        <v>424</v>
      </c>
      <c r="Y31" t="s">
        <v>425</v>
      </c>
      <c r="Z31" t="s">
        <v>364</v>
      </c>
      <c r="AA31" t="s">
        <v>37</v>
      </c>
      <c r="AB31" t="s">
        <v>426</v>
      </c>
    </row>
    <row r="32" spans="1:28" x14ac:dyDescent="0.3">
      <c r="A32" s="5">
        <v>3053</v>
      </c>
      <c r="B32" s="5">
        <v>337</v>
      </c>
      <c r="C32">
        <v>1994</v>
      </c>
      <c r="D32" s="21">
        <v>34503</v>
      </c>
      <c r="E32" s="20" t="s">
        <v>1277</v>
      </c>
      <c r="F32" t="s">
        <v>490</v>
      </c>
      <c r="G32" t="s">
        <v>729</v>
      </c>
      <c r="H32" t="s">
        <v>730</v>
      </c>
      <c r="I32" t="s">
        <v>319</v>
      </c>
      <c r="J32" s="5">
        <v>1</v>
      </c>
      <c r="K32" s="5">
        <v>3</v>
      </c>
      <c r="L32" s="5">
        <f t="shared" si="1"/>
        <v>-2</v>
      </c>
      <c r="M32" t="s">
        <v>47</v>
      </c>
      <c r="N32" t="s">
        <v>24</v>
      </c>
      <c r="O32" s="5">
        <v>0</v>
      </c>
      <c r="P32" s="5">
        <v>0</v>
      </c>
      <c r="Q32" s="5">
        <f t="shared" si="2"/>
        <v>0</v>
      </c>
      <c r="R32" s="5">
        <f t="shared" si="0"/>
        <v>4</v>
      </c>
      <c r="S32" t="str">
        <f t="shared" si="3"/>
        <v>Romania</v>
      </c>
      <c r="T32" t="str">
        <f t="shared" si="4"/>
        <v>Away Team</v>
      </c>
      <c r="U32" s="5">
        <v>91856</v>
      </c>
      <c r="V32" s="5">
        <v>1</v>
      </c>
      <c r="W32" s="5">
        <v>2</v>
      </c>
      <c r="X32" t="s">
        <v>637</v>
      </c>
      <c r="Y32" t="s">
        <v>731</v>
      </c>
      <c r="Z32" t="s">
        <v>732</v>
      </c>
      <c r="AA32" t="s">
        <v>323</v>
      </c>
      <c r="AB32" t="s">
        <v>50</v>
      </c>
    </row>
    <row r="33" spans="1:28" x14ac:dyDescent="0.3">
      <c r="A33" s="5">
        <v>3099</v>
      </c>
      <c r="B33" s="5">
        <v>3461</v>
      </c>
      <c r="C33">
        <v>1994</v>
      </c>
      <c r="D33" s="21">
        <v>34528</v>
      </c>
      <c r="E33" s="20" t="s">
        <v>1264</v>
      </c>
      <c r="F33" t="s">
        <v>68</v>
      </c>
      <c r="G33" t="s">
        <v>729</v>
      </c>
      <c r="H33" t="s">
        <v>730</v>
      </c>
      <c r="I33" t="s">
        <v>99</v>
      </c>
      <c r="J33" s="5">
        <v>0</v>
      </c>
      <c r="K33" s="5">
        <v>1</v>
      </c>
      <c r="L33" s="5">
        <f t="shared" si="1"/>
        <v>-1</v>
      </c>
      <c r="M33" t="s">
        <v>40</v>
      </c>
      <c r="N33" t="s">
        <v>24</v>
      </c>
      <c r="O33" s="5">
        <v>0</v>
      </c>
      <c r="P33" s="5">
        <v>0</v>
      </c>
      <c r="Q33" s="5">
        <f t="shared" si="2"/>
        <v>0</v>
      </c>
      <c r="R33" s="5">
        <f t="shared" si="0"/>
        <v>1</v>
      </c>
      <c r="S33" t="str">
        <f t="shared" si="3"/>
        <v>Brazil</v>
      </c>
      <c r="T33" t="str">
        <f t="shared" si="4"/>
        <v>Away Team</v>
      </c>
      <c r="U33" s="5">
        <v>91856</v>
      </c>
      <c r="V33" s="5">
        <v>0</v>
      </c>
      <c r="W33" s="5">
        <v>0</v>
      </c>
      <c r="X33" t="s">
        <v>735</v>
      </c>
      <c r="Y33" t="s">
        <v>741</v>
      </c>
      <c r="Z33" t="s">
        <v>768</v>
      </c>
      <c r="AA33" t="s">
        <v>103</v>
      </c>
      <c r="AB33" t="s">
        <v>45</v>
      </c>
    </row>
    <row r="34" spans="1:28" x14ac:dyDescent="0.3">
      <c r="A34" s="5">
        <v>3103</v>
      </c>
      <c r="B34" s="5">
        <v>3460</v>
      </c>
      <c r="C34">
        <v>1994</v>
      </c>
      <c r="D34" s="21">
        <v>34531</v>
      </c>
      <c r="E34" s="20" t="s">
        <v>1288</v>
      </c>
      <c r="F34" t="s">
        <v>133</v>
      </c>
      <c r="G34" t="s">
        <v>729</v>
      </c>
      <c r="H34" t="s">
        <v>730</v>
      </c>
      <c r="I34" t="s">
        <v>99</v>
      </c>
      <c r="J34" s="5">
        <v>4</v>
      </c>
      <c r="K34" s="5">
        <v>0</v>
      </c>
      <c r="L34" s="5">
        <f t="shared" si="1"/>
        <v>4</v>
      </c>
      <c r="M34" t="s">
        <v>330</v>
      </c>
      <c r="N34" t="s">
        <v>24</v>
      </c>
      <c r="O34" s="5">
        <v>0</v>
      </c>
      <c r="P34" s="5">
        <v>0</v>
      </c>
      <c r="Q34" s="5">
        <f t="shared" si="2"/>
        <v>0</v>
      </c>
      <c r="R34" s="5">
        <f t="shared" si="0"/>
        <v>4</v>
      </c>
      <c r="S34" t="str">
        <f t="shared" si="3"/>
        <v>Sweden</v>
      </c>
      <c r="T34" t="str">
        <f t="shared" si="4"/>
        <v>Home Team</v>
      </c>
      <c r="U34" s="5">
        <v>91500</v>
      </c>
      <c r="V34" s="5">
        <v>4</v>
      </c>
      <c r="W34" s="5">
        <v>0</v>
      </c>
      <c r="X34" t="s">
        <v>774</v>
      </c>
      <c r="Y34" t="s">
        <v>751</v>
      </c>
      <c r="Z34" t="s">
        <v>722</v>
      </c>
      <c r="AA34" t="s">
        <v>103</v>
      </c>
      <c r="AB34" t="s">
        <v>333</v>
      </c>
    </row>
    <row r="35" spans="1:28" x14ac:dyDescent="0.3">
      <c r="A35" s="5">
        <v>1577</v>
      </c>
      <c r="B35" s="5">
        <v>239</v>
      </c>
      <c r="C35">
        <v>1966</v>
      </c>
      <c r="D35" s="21">
        <v>24311</v>
      </c>
      <c r="E35" s="20" t="s">
        <v>1255</v>
      </c>
      <c r="F35" t="s">
        <v>131</v>
      </c>
      <c r="G35" t="s">
        <v>355</v>
      </c>
      <c r="H35" t="s">
        <v>356</v>
      </c>
      <c r="I35" t="s">
        <v>189</v>
      </c>
      <c r="J35" s="5">
        <v>1</v>
      </c>
      <c r="K35" s="5">
        <v>0</v>
      </c>
      <c r="L35" s="5">
        <f t="shared" si="1"/>
        <v>1</v>
      </c>
      <c r="M35" t="s">
        <v>52</v>
      </c>
      <c r="N35" t="s">
        <v>24</v>
      </c>
      <c r="O35" s="5">
        <v>0</v>
      </c>
      <c r="P35" s="5">
        <v>0</v>
      </c>
      <c r="Q35" s="5">
        <f t="shared" si="2"/>
        <v>0</v>
      </c>
      <c r="R35" s="5">
        <f t="shared" si="0"/>
        <v>1</v>
      </c>
      <c r="S35" t="str">
        <f t="shared" si="3"/>
        <v>England</v>
      </c>
      <c r="T35" t="str">
        <f t="shared" si="4"/>
        <v>Home Team</v>
      </c>
      <c r="U35" s="5">
        <v>90584</v>
      </c>
      <c r="V35" s="5">
        <v>0</v>
      </c>
      <c r="W35" s="5">
        <v>0</v>
      </c>
      <c r="X35" t="s">
        <v>386</v>
      </c>
      <c r="Y35" t="s">
        <v>326</v>
      </c>
      <c r="Z35" t="s">
        <v>242</v>
      </c>
      <c r="AA35" t="s">
        <v>193</v>
      </c>
      <c r="AB35" t="s">
        <v>55</v>
      </c>
    </row>
    <row r="36" spans="1:28" x14ac:dyDescent="0.3">
      <c r="A36" s="5">
        <v>3088</v>
      </c>
      <c r="B36" s="5">
        <v>338</v>
      </c>
      <c r="C36">
        <v>1994</v>
      </c>
      <c r="D36" s="21">
        <v>34518</v>
      </c>
      <c r="E36" s="20" t="s">
        <v>1289</v>
      </c>
      <c r="F36" t="s">
        <v>659</v>
      </c>
      <c r="G36" t="s">
        <v>729</v>
      </c>
      <c r="H36" t="s">
        <v>730</v>
      </c>
      <c r="I36" t="s">
        <v>47</v>
      </c>
      <c r="J36" s="5">
        <v>3</v>
      </c>
      <c r="K36" s="5">
        <v>2</v>
      </c>
      <c r="L36" s="5">
        <f t="shared" si="1"/>
        <v>1</v>
      </c>
      <c r="M36" t="s">
        <v>52</v>
      </c>
      <c r="N36" t="s">
        <v>24</v>
      </c>
      <c r="O36" s="5">
        <v>0</v>
      </c>
      <c r="P36" s="5">
        <v>0</v>
      </c>
      <c r="Q36" s="5">
        <f t="shared" si="2"/>
        <v>0</v>
      </c>
      <c r="R36" s="5">
        <f t="shared" si="0"/>
        <v>5</v>
      </c>
      <c r="S36" t="str">
        <f t="shared" si="3"/>
        <v>Romania</v>
      </c>
      <c r="T36" t="str">
        <f t="shared" si="4"/>
        <v>Home Team</v>
      </c>
      <c r="U36" s="5">
        <v>90469</v>
      </c>
      <c r="V36" s="5">
        <v>2</v>
      </c>
      <c r="W36" s="5">
        <v>1</v>
      </c>
      <c r="X36" t="s">
        <v>701</v>
      </c>
      <c r="Y36" t="s">
        <v>752</v>
      </c>
      <c r="Z36" t="s">
        <v>768</v>
      </c>
      <c r="AA36" t="s">
        <v>50</v>
      </c>
      <c r="AB36" t="s">
        <v>55</v>
      </c>
    </row>
    <row r="37" spans="1:28" x14ac:dyDescent="0.3">
      <c r="A37" s="5">
        <v>900</v>
      </c>
      <c r="B37" s="5">
        <v>294</v>
      </c>
      <c r="C37">
        <v>1982</v>
      </c>
      <c r="D37" s="21">
        <v>30134</v>
      </c>
      <c r="E37" s="20" t="s">
        <v>1285</v>
      </c>
      <c r="F37" t="s">
        <v>38</v>
      </c>
      <c r="G37" t="s">
        <v>605</v>
      </c>
      <c r="H37" t="s">
        <v>603</v>
      </c>
      <c r="I37" t="s">
        <v>240</v>
      </c>
      <c r="J37" s="5">
        <v>2</v>
      </c>
      <c r="K37" s="5">
        <v>1</v>
      </c>
      <c r="L37" s="5">
        <f t="shared" si="1"/>
        <v>1</v>
      </c>
      <c r="M37" t="s">
        <v>113</v>
      </c>
      <c r="N37" t="s">
        <v>24</v>
      </c>
      <c r="O37" s="5">
        <v>0</v>
      </c>
      <c r="P37" s="5">
        <v>0</v>
      </c>
      <c r="Q37" s="5">
        <f t="shared" si="2"/>
        <v>0</v>
      </c>
      <c r="R37" s="5">
        <f t="shared" si="0"/>
        <v>3</v>
      </c>
      <c r="S37" t="str">
        <f t="shared" si="3"/>
        <v>Germany FR</v>
      </c>
      <c r="T37" t="str">
        <f t="shared" si="4"/>
        <v>Home Team</v>
      </c>
      <c r="U37" s="5">
        <v>90089</v>
      </c>
      <c r="V37" s="5">
        <v>0</v>
      </c>
      <c r="W37" s="5">
        <v>0</v>
      </c>
      <c r="X37" t="s">
        <v>563</v>
      </c>
      <c r="Y37" t="s">
        <v>545</v>
      </c>
      <c r="Z37" t="s">
        <v>462</v>
      </c>
      <c r="AA37" t="s">
        <v>244</v>
      </c>
      <c r="AB37" t="s">
        <v>117</v>
      </c>
    </row>
    <row r="38" spans="1:28" x14ac:dyDescent="0.3">
      <c r="A38" s="5">
        <v>923</v>
      </c>
      <c r="B38" s="5">
        <v>3475</v>
      </c>
      <c r="C38">
        <v>1982</v>
      </c>
      <c r="D38" s="21">
        <v>30143</v>
      </c>
      <c r="E38" s="20" t="s">
        <v>1283</v>
      </c>
      <c r="F38" t="s">
        <v>69</v>
      </c>
      <c r="G38" t="s">
        <v>605</v>
      </c>
      <c r="H38" t="s">
        <v>603</v>
      </c>
      <c r="I38" t="s">
        <v>120</v>
      </c>
      <c r="J38" s="5">
        <v>3</v>
      </c>
      <c r="K38" s="5">
        <v>1</v>
      </c>
      <c r="L38" s="5">
        <f t="shared" si="1"/>
        <v>2</v>
      </c>
      <c r="M38" t="s">
        <v>240</v>
      </c>
      <c r="N38" t="s">
        <v>24</v>
      </c>
      <c r="O38" s="5">
        <v>0</v>
      </c>
      <c r="P38" s="5">
        <v>0</v>
      </c>
      <c r="Q38" s="5">
        <f t="shared" si="2"/>
        <v>0</v>
      </c>
      <c r="R38" s="5">
        <f t="shared" si="0"/>
        <v>4</v>
      </c>
      <c r="S38" t="str">
        <f t="shared" si="3"/>
        <v>Italy</v>
      </c>
      <c r="T38" t="str">
        <f t="shared" si="4"/>
        <v>Home Team</v>
      </c>
      <c r="U38" s="5">
        <v>90000</v>
      </c>
      <c r="V38" s="5">
        <v>0</v>
      </c>
      <c r="W38" s="5">
        <v>0</v>
      </c>
      <c r="X38" t="s">
        <v>526</v>
      </c>
      <c r="Y38" t="s">
        <v>422</v>
      </c>
      <c r="Z38" t="s">
        <v>533</v>
      </c>
      <c r="AA38" t="s">
        <v>124</v>
      </c>
      <c r="AB38" t="s">
        <v>244</v>
      </c>
    </row>
    <row r="39" spans="1:28" x14ac:dyDescent="0.3">
      <c r="A39" s="5">
        <v>1823</v>
      </c>
      <c r="B39" s="5">
        <v>250</v>
      </c>
      <c r="C39">
        <v>1970</v>
      </c>
      <c r="D39" s="21">
        <v>25729</v>
      </c>
      <c r="E39" s="20" t="s">
        <v>1258</v>
      </c>
      <c r="F39" t="s">
        <v>19</v>
      </c>
      <c r="G39" t="s">
        <v>395</v>
      </c>
      <c r="H39" t="s">
        <v>396</v>
      </c>
      <c r="I39" t="s">
        <v>271</v>
      </c>
      <c r="J39" s="5">
        <v>2</v>
      </c>
      <c r="K39" s="5">
        <v>0</v>
      </c>
      <c r="L39" s="5">
        <f t="shared" si="1"/>
        <v>2</v>
      </c>
      <c r="M39" t="s">
        <v>423</v>
      </c>
      <c r="N39" t="s">
        <v>24</v>
      </c>
      <c r="O39" s="5">
        <v>0</v>
      </c>
      <c r="P39" s="5">
        <v>0</v>
      </c>
      <c r="Q39" s="5">
        <f t="shared" si="2"/>
        <v>0</v>
      </c>
      <c r="R39" s="5">
        <f t="shared" si="0"/>
        <v>2</v>
      </c>
      <c r="S39" t="str">
        <f t="shared" si="3"/>
        <v>Soviet Union</v>
      </c>
      <c r="T39" t="str">
        <f t="shared" si="4"/>
        <v>Home Team</v>
      </c>
      <c r="U39" s="5">
        <v>89979</v>
      </c>
      <c r="V39" s="5">
        <v>0</v>
      </c>
      <c r="W39" s="5">
        <v>0</v>
      </c>
      <c r="X39" t="s">
        <v>432</v>
      </c>
      <c r="Y39" t="s">
        <v>433</v>
      </c>
      <c r="Z39" t="s">
        <v>434</v>
      </c>
      <c r="AA39" t="s">
        <v>274</v>
      </c>
      <c r="AB39" t="s">
        <v>426</v>
      </c>
    </row>
    <row r="40" spans="1:28" x14ac:dyDescent="0.3">
      <c r="A40" s="5">
        <v>1709</v>
      </c>
      <c r="B40" s="5">
        <v>3479</v>
      </c>
      <c r="C40">
        <v>1966</v>
      </c>
      <c r="D40" s="21">
        <v>24316</v>
      </c>
      <c r="E40" s="20" t="s">
        <v>1277</v>
      </c>
      <c r="F40" t="s">
        <v>133</v>
      </c>
      <c r="G40" t="s">
        <v>355</v>
      </c>
      <c r="H40" t="s">
        <v>356</v>
      </c>
      <c r="I40" t="s">
        <v>375</v>
      </c>
      <c r="J40" s="5">
        <v>2</v>
      </c>
      <c r="K40" s="5">
        <v>1</v>
      </c>
      <c r="L40" s="5">
        <f t="shared" si="1"/>
        <v>1</v>
      </c>
      <c r="M40" t="s">
        <v>271</v>
      </c>
      <c r="N40" t="s">
        <v>24</v>
      </c>
      <c r="O40" s="5">
        <v>0</v>
      </c>
      <c r="P40" s="5">
        <v>0</v>
      </c>
      <c r="Q40" s="5">
        <f t="shared" si="2"/>
        <v>0</v>
      </c>
      <c r="R40" s="5">
        <f t="shared" si="0"/>
        <v>3</v>
      </c>
      <c r="S40" t="str">
        <f t="shared" si="3"/>
        <v>Portugal</v>
      </c>
      <c r="T40" t="str">
        <f t="shared" si="4"/>
        <v>Home Team</v>
      </c>
      <c r="U40" s="5">
        <v>87696</v>
      </c>
      <c r="V40" s="5">
        <v>1</v>
      </c>
      <c r="W40" s="5">
        <v>1</v>
      </c>
      <c r="X40" t="s">
        <v>389</v>
      </c>
      <c r="Y40" t="s">
        <v>377</v>
      </c>
      <c r="Z40" t="s">
        <v>370</v>
      </c>
      <c r="AA40" t="s">
        <v>379</v>
      </c>
      <c r="AB40" t="s">
        <v>274</v>
      </c>
    </row>
    <row r="41" spans="1:28" x14ac:dyDescent="0.3">
      <c r="A41" s="5">
        <v>1636</v>
      </c>
      <c r="B41" s="5">
        <v>238</v>
      </c>
      <c r="C41">
        <v>1966</v>
      </c>
      <c r="D41" s="21">
        <v>24299</v>
      </c>
      <c r="E41" s="20" t="s">
        <v>1277</v>
      </c>
      <c r="F41" t="s">
        <v>19</v>
      </c>
      <c r="G41" t="s">
        <v>355</v>
      </c>
      <c r="H41" t="s">
        <v>356</v>
      </c>
      <c r="I41" t="s">
        <v>189</v>
      </c>
      <c r="J41" s="5">
        <v>0</v>
      </c>
      <c r="K41" s="5">
        <v>0</v>
      </c>
      <c r="L41" s="5">
        <f t="shared" si="1"/>
        <v>0</v>
      </c>
      <c r="M41" t="s">
        <v>64</v>
      </c>
      <c r="N41" t="s">
        <v>24</v>
      </c>
      <c r="O41" s="5">
        <v>0</v>
      </c>
      <c r="P41" s="5">
        <v>0</v>
      </c>
      <c r="Q41" s="5">
        <f t="shared" si="2"/>
        <v>0</v>
      </c>
      <c r="R41" s="5">
        <f t="shared" si="0"/>
        <v>0</v>
      </c>
      <c r="S41" t="str">
        <f t="shared" si="3"/>
        <v>Uruguay</v>
      </c>
      <c r="T41" t="str">
        <f t="shared" si="4"/>
        <v>Away Team</v>
      </c>
      <c r="U41" s="5">
        <v>87148</v>
      </c>
      <c r="V41" s="5">
        <v>0</v>
      </c>
      <c r="W41" s="5">
        <v>0</v>
      </c>
      <c r="X41" t="s">
        <v>242</v>
      </c>
      <c r="Y41" t="s">
        <v>357</v>
      </c>
      <c r="Z41" t="s">
        <v>353</v>
      </c>
      <c r="AA41" t="s">
        <v>193</v>
      </c>
      <c r="AB41" t="s">
        <v>65</v>
      </c>
    </row>
    <row r="42" spans="1:28" x14ac:dyDescent="0.3">
      <c r="A42" s="5">
        <v>300061454</v>
      </c>
      <c r="B42" s="5">
        <v>249722</v>
      </c>
      <c r="C42">
        <v>2010</v>
      </c>
      <c r="D42" s="21">
        <v>40340</v>
      </c>
      <c r="E42" s="20" t="s">
        <v>1258</v>
      </c>
      <c r="F42" t="s">
        <v>490</v>
      </c>
      <c r="G42" t="s">
        <v>1053</v>
      </c>
      <c r="H42" t="s">
        <v>1054</v>
      </c>
      <c r="I42" t="s">
        <v>799</v>
      </c>
      <c r="J42" s="5">
        <v>1</v>
      </c>
      <c r="K42" s="5">
        <v>1</v>
      </c>
      <c r="L42" s="5">
        <f t="shared" si="1"/>
        <v>0</v>
      </c>
      <c r="M42" t="s">
        <v>23</v>
      </c>
      <c r="N42" t="s">
        <v>24</v>
      </c>
      <c r="O42" s="5">
        <v>0</v>
      </c>
      <c r="P42" s="5">
        <v>0</v>
      </c>
      <c r="Q42" s="5">
        <f t="shared" si="2"/>
        <v>0</v>
      </c>
      <c r="R42" s="5">
        <f t="shared" si="0"/>
        <v>2</v>
      </c>
      <c r="S42" t="str">
        <f t="shared" si="3"/>
        <v>Mexico</v>
      </c>
      <c r="T42" t="str">
        <f t="shared" si="4"/>
        <v>Away Team</v>
      </c>
      <c r="U42" s="5">
        <v>84490</v>
      </c>
      <c r="V42" s="5">
        <v>0</v>
      </c>
      <c r="W42" s="5">
        <v>0</v>
      </c>
      <c r="X42" t="s">
        <v>1055</v>
      </c>
      <c r="Y42" t="s">
        <v>1056</v>
      </c>
      <c r="Z42" t="s">
        <v>1057</v>
      </c>
      <c r="AA42" t="s">
        <v>803</v>
      </c>
      <c r="AB42" t="s">
        <v>29</v>
      </c>
    </row>
    <row r="43" spans="1:28" x14ac:dyDescent="0.3">
      <c r="A43" s="5">
        <v>300061509</v>
      </c>
      <c r="B43" s="5">
        <v>249721</v>
      </c>
      <c r="C43">
        <v>2010</v>
      </c>
      <c r="D43" s="21">
        <v>40370</v>
      </c>
      <c r="E43" s="20" t="s">
        <v>1290</v>
      </c>
      <c r="F43" t="s">
        <v>69</v>
      </c>
      <c r="G43" t="s">
        <v>1053</v>
      </c>
      <c r="H43" t="s">
        <v>1054</v>
      </c>
      <c r="I43" t="s">
        <v>91</v>
      </c>
      <c r="J43" s="5">
        <v>0</v>
      </c>
      <c r="K43" s="5">
        <v>1</v>
      </c>
      <c r="L43" s="5">
        <f t="shared" si="1"/>
        <v>-1</v>
      </c>
      <c r="M43" t="s">
        <v>113</v>
      </c>
      <c r="N43" t="s">
        <v>1130</v>
      </c>
      <c r="O43" s="5">
        <v>0</v>
      </c>
      <c r="P43" s="5">
        <v>0</v>
      </c>
      <c r="Q43" s="5">
        <f t="shared" si="2"/>
        <v>0</v>
      </c>
      <c r="R43" s="5">
        <f t="shared" si="0"/>
        <v>1</v>
      </c>
      <c r="S43" t="str">
        <f t="shared" si="3"/>
        <v>Spain</v>
      </c>
      <c r="T43" t="str">
        <f t="shared" si="4"/>
        <v>Away Team</v>
      </c>
      <c r="U43" s="5">
        <v>84490</v>
      </c>
      <c r="V43" s="5">
        <v>0</v>
      </c>
      <c r="W43" s="5">
        <v>0</v>
      </c>
      <c r="X43" t="s">
        <v>1110</v>
      </c>
      <c r="Y43" t="s">
        <v>1111</v>
      </c>
      <c r="Z43" t="s">
        <v>1112</v>
      </c>
      <c r="AA43" t="s">
        <v>96</v>
      </c>
      <c r="AB43" t="s">
        <v>117</v>
      </c>
    </row>
    <row r="44" spans="1:28" x14ac:dyDescent="0.3">
      <c r="A44" s="5">
        <v>300061488</v>
      </c>
      <c r="B44" s="5">
        <v>249722</v>
      </c>
      <c r="C44">
        <v>2010</v>
      </c>
      <c r="D44" s="21">
        <v>40349</v>
      </c>
      <c r="E44" s="20" t="s">
        <v>1290</v>
      </c>
      <c r="F44" t="s">
        <v>833</v>
      </c>
      <c r="G44" t="s">
        <v>1053</v>
      </c>
      <c r="H44" t="s">
        <v>1054</v>
      </c>
      <c r="I44" t="s">
        <v>40</v>
      </c>
      <c r="J44" s="5">
        <v>3</v>
      </c>
      <c r="K44" s="5">
        <v>1</v>
      </c>
      <c r="L44" s="5">
        <f t="shared" si="1"/>
        <v>2</v>
      </c>
      <c r="M44" t="s">
        <v>989</v>
      </c>
      <c r="N44" t="s">
        <v>24</v>
      </c>
      <c r="O44" s="5">
        <v>0</v>
      </c>
      <c r="P44" s="5">
        <v>0</v>
      </c>
      <c r="Q44" s="5">
        <f t="shared" si="2"/>
        <v>0</v>
      </c>
      <c r="R44" s="5">
        <f t="shared" si="0"/>
        <v>4</v>
      </c>
      <c r="S44" t="str">
        <f t="shared" si="3"/>
        <v>Brazil</v>
      </c>
      <c r="T44" t="str">
        <f t="shared" si="4"/>
        <v>Home Team</v>
      </c>
      <c r="U44" s="5">
        <v>84455</v>
      </c>
      <c r="V44" s="5">
        <v>1</v>
      </c>
      <c r="W44" s="5">
        <v>0</v>
      </c>
      <c r="X44" t="s">
        <v>1088</v>
      </c>
      <c r="Y44" t="s">
        <v>1089</v>
      </c>
      <c r="Z44" t="s">
        <v>1090</v>
      </c>
      <c r="AA44" t="s">
        <v>45</v>
      </c>
      <c r="AB44" t="s">
        <v>993</v>
      </c>
    </row>
    <row r="45" spans="1:28" x14ac:dyDescent="0.3">
      <c r="A45" s="5">
        <v>300061502</v>
      </c>
      <c r="B45" s="5">
        <v>249717</v>
      </c>
      <c r="C45">
        <v>2010</v>
      </c>
      <c r="D45" s="21">
        <v>40356</v>
      </c>
      <c r="E45" s="20" t="s">
        <v>1290</v>
      </c>
      <c r="F45" t="s">
        <v>659</v>
      </c>
      <c r="G45" t="s">
        <v>1053</v>
      </c>
      <c r="H45" t="s">
        <v>1054</v>
      </c>
      <c r="I45" t="s">
        <v>52</v>
      </c>
      <c r="J45" s="5">
        <v>3</v>
      </c>
      <c r="K45" s="5">
        <v>1</v>
      </c>
      <c r="L45" s="5">
        <f t="shared" si="1"/>
        <v>2</v>
      </c>
      <c r="M45" t="s">
        <v>23</v>
      </c>
      <c r="N45" t="s">
        <v>24</v>
      </c>
      <c r="O45" s="5">
        <v>0</v>
      </c>
      <c r="P45" s="5">
        <v>0</v>
      </c>
      <c r="Q45" s="5">
        <f t="shared" si="2"/>
        <v>0</v>
      </c>
      <c r="R45" s="5">
        <f t="shared" si="0"/>
        <v>4</v>
      </c>
      <c r="S45" t="str">
        <f t="shared" si="3"/>
        <v>Argentina</v>
      </c>
      <c r="T45" t="str">
        <f t="shared" si="4"/>
        <v>Home Team</v>
      </c>
      <c r="U45" s="5">
        <v>84377</v>
      </c>
      <c r="V45" s="5">
        <v>2</v>
      </c>
      <c r="W45" s="5">
        <v>0</v>
      </c>
      <c r="X45" t="s">
        <v>1001</v>
      </c>
      <c r="Y45" t="s">
        <v>1124</v>
      </c>
      <c r="Z45" t="s">
        <v>1125</v>
      </c>
      <c r="AA45" t="s">
        <v>55</v>
      </c>
      <c r="AB45" t="s">
        <v>29</v>
      </c>
    </row>
    <row r="46" spans="1:28" x14ac:dyDescent="0.3">
      <c r="A46" s="5">
        <v>3090</v>
      </c>
      <c r="B46" s="5">
        <v>338</v>
      </c>
      <c r="C46">
        <v>1994</v>
      </c>
      <c r="D46" s="21">
        <v>34519</v>
      </c>
      <c r="E46" s="20" t="s">
        <v>1288</v>
      </c>
      <c r="F46" t="s">
        <v>659</v>
      </c>
      <c r="G46" t="s">
        <v>747</v>
      </c>
      <c r="H46" t="s">
        <v>748</v>
      </c>
      <c r="I46" t="s">
        <v>40</v>
      </c>
      <c r="J46" s="5">
        <v>1</v>
      </c>
      <c r="K46" s="5">
        <v>0</v>
      </c>
      <c r="L46" s="5">
        <f t="shared" si="1"/>
        <v>1</v>
      </c>
      <c r="M46" t="s">
        <v>32</v>
      </c>
      <c r="N46" t="s">
        <v>24</v>
      </c>
      <c r="O46" s="5">
        <v>0</v>
      </c>
      <c r="P46" s="5">
        <v>0</v>
      </c>
      <c r="Q46" s="5">
        <f t="shared" si="2"/>
        <v>0</v>
      </c>
      <c r="R46" s="5">
        <f t="shared" si="0"/>
        <v>1</v>
      </c>
      <c r="S46" t="str">
        <f t="shared" si="3"/>
        <v>Brazil</v>
      </c>
      <c r="T46" t="str">
        <f t="shared" si="4"/>
        <v>Home Team</v>
      </c>
      <c r="U46" s="5">
        <v>84147</v>
      </c>
      <c r="V46" s="5">
        <v>0</v>
      </c>
      <c r="W46" s="5">
        <v>0</v>
      </c>
      <c r="X46" t="s">
        <v>628</v>
      </c>
      <c r="Y46" t="s">
        <v>728</v>
      </c>
      <c r="Z46" t="s">
        <v>769</v>
      </c>
      <c r="AA46" t="s">
        <v>45</v>
      </c>
      <c r="AB46" t="s">
        <v>32</v>
      </c>
    </row>
    <row r="47" spans="1:28" x14ac:dyDescent="0.3">
      <c r="A47" s="5">
        <v>300061508</v>
      </c>
      <c r="B47" s="5">
        <v>249718</v>
      </c>
      <c r="C47">
        <v>2010</v>
      </c>
      <c r="D47" s="21">
        <v>40361</v>
      </c>
      <c r="E47" s="20" t="s">
        <v>1290</v>
      </c>
      <c r="F47" t="s">
        <v>131</v>
      </c>
      <c r="G47" t="s">
        <v>1053</v>
      </c>
      <c r="H47" t="s">
        <v>1054</v>
      </c>
      <c r="I47" t="s">
        <v>64</v>
      </c>
      <c r="J47" s="5">
        <v>1</v>
      </c>
      <c r="K47" s="5">
        <v>1</v>
      </c>
      <c r="L47" s="5">
        <f t="shared" si="1"/>
        <v>0</v>
      </c>
      <c r="M47" t="s">
        <v>1021</v>
      </c>
      <c r="N47" t="s">
        <v>1313</v>
      </c>
      <c r="O47" s="5">
        <v>4</v>
      </c>
      <c r="P47" s="5">
        <v>2</v>
      </c>
      <c r="Q47" s="5">
        <f t="shared" si="2"/>
        <v>2</v>
      </c>
      <c r="R47" s="5">
        <f t="shared" si="0"/>
        <v>2</v>
      </c>
      <c r="S47" t="str">
        <f t="shared" si="3"/>
        <v>Uruguay</v>
      </c>
      <c r="T47" t="str">
        <f t="shared" si="4"/>
        <v>Home Team</v>
      </c>
      <c r="U47" s="5">
        <v>84017</v>
      </c>
      <c r="V47" s="5">
        <v>0</v>
      </c>
      <c r="W47" s="5">
        <v>0</v>
      </c>
      <c r="X47" t="s">
        <v>1093</v>
      </c>
      <c r="Y47" t="s">
        <v>1094</v>
      </c>
      <c r="Z47" t="s">
        <v>1095</v>
      </c>
      <c r="AA47" t="s">
        <v>65</v>
      </c>
      <c r="AB47" t="s">
        <v>1024</v>
      </c>
    </row>
    <row r="48" spans="1:28" x14ac:dyDescent="0.3">
      <c r="A48" s="5">
        <v>3095</v>
      </c>
      <c r="B48" s="5">
        <v>796</v>
      </c>
      <c r="C48">
        <v>1994</v>
      </c>
      <c r="D48" s="21">
        <v>34525</v>
      </c>
      <c r="E48" s="20" t="s">
        <v>1288</v>
      </c>
      <c r="F48" t="s">
        <v>131</v>
      </c>
      <c r="G48" t="s">
        <v>747</v>
      </c>
      <c r="H48" t="s">
        <v>748</v>
      </c>
      <c r="I48" t="s">
        <v>47</v>
      </c>
      <c r="J48" s="5">
        <v>2</v>
      </c>
      <c r="K48" s="5">
        <v>2</v>
      </c>
      <c r="L48" s="5">
        <f t="shared" si="1"/>
        <v>0</v>
      </c>
      <c r="M48" t="s">
        <v>99</v>
      </c>
      <c r="N48" t="s">
        <v>1303</v>
      </c>
      <c r="O48" s="5">
        <v>4</v>
      </c>
      <c r="P48" s="5">
        <v>5</v>
      </c>
      <c r="Q48" s="5">
        <f t="shared" si="2"/>
        <v>-1</v>
      </c>
      <c r="R48" s="5">
        <f t="shared" si="0"/>
        <v>4</v>
      </c>
      <c r="S48" t="str">
        <f t="shared" si="3"/>
        <v>Sweden</v>
      </c>
      <c r="T48" t="str">
        <f t="shared" si="4"/>
        <v>Away Team</v>
      </c>
      <c r="U48" s="5">
        <v>83500</v>
      </c>
      <c r="V48" s="5">
        <v>0</v>
      </c>
      <c r="W48" s="5">
        <v>0</v>
      </c>
      <c r="X48" t="s">
        <v>772</v>
      </c>
      <c r="Y48" t="s">
        <v>713</v>
      </c>
      <c r="Z48" t="s">
        <v>728</v>
      </c>
      <c r="AA48" t="s">
        <v>50</v>
      </c>
      <c r="AB48" t="s">
        <v>103</v>
      </c>
    </row>
    <row r="49" spans="1:28" x14ac:dyDescent="0.3">
      <c r="A49" s="5">
        <v>300061478</v>
      </c>
      <c r="B49" s="5">
        <v>249722</v>
      </c>
      <c r="C49">
        <v>2010</v>
      </c>
      <c r="D49" s="21">
        <v>40343</v>
      </c>
      <c r="E49" s="20" t="s">
        <v>1289</v>
      </c>
      <c r="F49" t="s">
        <v>642</v>
      </c>
      <c r="G49" t="s">
        <v>1053</v>
      </c>
      <c r="H49" t="s">
        <v>1054</v>
      </c>
      <c r="I49" t="s">
        <v>91</v>
      </c>
      <c r="J49" s="5">
        <v>2</v>
      </c>
      <c r="K49" s="5">
        <v>0</v>
      </c>
      <c r="L49" s="5">
        <f t="shared" si="1"/>
        <v>2</v>
      </c>
      <c r="M49" t="s">
        <v>645</v>
      </c>
      <c r="N49" t="s">
        <v>24</v>
      </c>
      <c r="O49" s="5">
        <v>0</v>
      </c>
      <c r="P49" s="5">
        <v>0</v>
      </c>
      <c r="Q49" s="5">
        <f t="shared" si="2"/>
        <v>0</v>
      </c>
      <c r="R49" s="5">
        <f t="shared" si="0"/>
        <v>2</v>
      </c>
      <c r="S49" t="str">
        <f t="shared" si="3"/>
        <v>Netherlands</v>
      </c>
      <c r="T49" t="str">
        <f t="shared" si="4"/>
        <v>Home Team</v>
      </c>
      <c r="U49" s="5">
        <v>83465</v>
      </c>
      <c r="V49" s="5">
        <v>0</v>
      </c>
      <c r="W49" s="5">
        <v>0</v>
      </c>
      <c r="X49" t="s">
        <v>1088</v>
      </c>
      <c r="Y49" t="s">
        <v>1089</v>
      </c>
      <c r="Z49" t="s">
        <v>1090</v>
      </c>
      <c r="AA49" t="s">
        <v>96</v>
      </c>
      <c r="AB49" t="s">
        <v>649</v>
      </c>
    </row>
    <row r="50" spans="1:28" x14ac:dyDescent="0.3">
      <c r="A50" s="5">
        <v>3067</v>
      </c>
      <c r="B50" s="5">
        <v>337</v>
      </c>
      <c r="C50">
        <v>1994</v>
      </c>
      <c r="D50" s="21">
        <v>34509</v>
      </c>
      <c r="E50" s="20" t="s">
        <v>1258</v>
      </c>
      <c r="F50" t="s">
        <v>489</v>
      </c>
      <c r="G50" t="s">
        <v>747</v>
      </c>
      <c r="H50" t="s">
        <v>748</v>
      </c>
      <c r="I50" t="s">
        <v>40</v>
      </c>
      <c r="J50" s="5">
        <v>3</v>
      </c>
      <c r="K50" s="5">
        <v>0</v>
      </c>
      <c r="L50" s="5">
        <f t="shared" si="1"/>
        <v>3</v>
      </c>
      <c r="M50" t="s">
        <v>544</v>
      </c>
      <c r="N50" t="s">
        <v>24</v>
      </c>
      <c r="O50" s="5">
        <v>0</v>
      </c>
      <c r="P50" s="5">
        <v>0</v>
      </c>
      <c r="Q50" s="5">
        <f t="shared" si="2"/>
        <v>0</v>
      </c>
      <c r="R50" s="5">
        <f t="shared" si="0"/>
        <v>3</v>
      </c>
      <c r="S50" t="str">
        <f t="shared" si="3"/>
        <v>Brazil</v>
      </c>
      <c r="T50" t="str">
        <f t="shared" si="4"/>
        <v>Home Team</v>
      </c>
      <c r="U50" s="5">
        <v>83401</v>
      </c>
      <c r="V50" s="5">
        <v>1</v>
      </c>
      <c r="W50" s="5">
        <v>0</v>
      </c>
      <c r="X50" t="s">
        <v>716</v>
      </c>
      <c r="Y50" t="s">
        <v>732</v>
      </c>
      <c r="Z50" t="s">
        <v>712</v>
      </c>
      <c r="AA50" t="s">
        <v>45</v>
      </c>
      <c r="AB50" t="s">
        <v>546</v>
      </c>
    </row>
    <row r="51" spans="1:28" x14ac:dyDescent="0.3">
      <c r="A51" s="5">
        <v>3074</v>
      </c>
      <c r="B51" s="5">
        <v>337</v>
      </c>
      <c r="C51">
        <v>1994</v>
      </c>
      <c r="D51" s="21">
        <v>34511</v>
      </c>
      <c r="E51" s="20" t="s">
        <v>1258</v>
      </c>
      <c r="F51" t="s">
        <v>490</v>
      </c>
      <c r="G51" t="s">
        <v>747</v>
      </c>
      <c r="H51" t="s">
        <v>748</v>
      </c>
      <c r="I51" t="s">
        <v>90</v>
      </c>
      <c r="J51" s="5">
        <v>0</v>
      </c>
      <c r="K51" s="5">
        <v>2</v>
      </c>
      <c r="L51" s="5">
        <f t="shared" si="1"/>
        <v>-2</v>
      </c>
      <c r="M51" t="s">
        <v>319</v>
      </c>
      <c r="N51" t="s">
        <v>24</v>
      </c>
      <c r="O51" s="5">
        <v>0</v>
      </c>
      <c r="P51" s="5">
        <v>0</v>
      </c>
      <c r="Q51" s="5">
        <f t="shared" si="2"/>
        <v>0</v>
      </c>
      <c r="R51" s="5">
        <f t="shared" si="0"/>
        <v>2</v>
      </c>
      <c r="S51" t="str">
        <f t="shared" si="3"/>
        <v>Colombia</v>
      </c>
      <c r="T51" t="str">
        <f t="shared" si="4"/>
        <v>Away Team</v>
      </c>
      <c r="U51" s="5">
        <v>83401</v>
      </c>
      <c r="V51" s="5">
        <v>0</v>
      </c>
      <c r="W51" s="5">
        <v>1</v>
      </c>
      <c r="X51" t="s">
        <v>679</v>
      </c>
      <c r="Y51" t="s">
        <v>712</v>
      </c>
      <c r="Z51" t="s">
        <v>732</v>
      </c>
      <c r="AA51" t="s">
        <v>95</v>
      </c>
      <c r="AB51" t="s">
        <v>323</v>
      </c>
    </row>
    <row r="52" spans="1:28" x14ac:dyDescent="0.3">
      <c r="A52" s="5">
        <v>300061468</v>
      </c>
      <c r="B52" s="5">
        <v>249722</v>
      </c>
      <c r="C52">
        <v>2010</v>
      </c>
      <c r="D52" s="21">
        <v>40352</v>
      </c>
      <c r="E52" s="20" t="s">
        <v>1290</v>
      </c>
      <c r="F52" t="s">
        <v>613</v>
      </c>
      <c r="G52" t="s">
        <v>1053</v>
      </c>
      <c r="H52" t="s">
        <v>1054</v>
      </c>
      <c r="I52" t="s">
        <v>1021</v>
      </c>
      <c r="J52" s="5">
        <v>0</v>
      </c>
      <c r="K52" s="5">
        <v>1</v>
      </c>
      <c r="L52" s="5">
        <f t="shared" si="1"/>
        <v>-1</v>
      </c>
      <c r="M52" t="s">
        <v>106</v>
      </c>
      <c r="N52" t="s">
        <v>24</v>
      </c>
      <c r="O52" s="5">
        <v>0</v>
      </c>
      <c r="P52" s="5">
        <v>0</v>
      </c>
      <c r="Q52" s="5">
        <f t="shared" si="2"/>
        <v>0</v>
      </c>
      <c r="R52" s="5">
        <f t="shared" si="0"/>
        <v>1</v>
      </c>
      <c r="S52" t="str">
        <f t="shared" si="3"/>
        <v>Germany</v>
      </c>
      <c r="T52" t="str">
        <f t="shared" si="4"/>
        <v>Away Team</v>
      </c>
      <c r="U52" s="5">
        <v>83391</v>
      </c>
      <c r="V52" s="5">
        <v>0</v>
      </c>
      <c r="W52" s="5">
        <v>0</v>
      </c>
      <c r="X52" t="s">
        <v>891</v>
      </c>
      <c r="Y52" t="s">
        <v>1073</v>
      </c>
      <c r="Z52" t="s">
        <v>1074</v>
      </c>
      <c r="AA52" t="s">
        <v>1024</v>
      </c>
      <c r="AB52" t="s">
        <v>110</v>
      </c>
    </row>
    <row r="53" spans="1:28" x14ac:dyDescent="0.3">
      <c r="A53" s="5">
        <v>300061458</v>
      </c>
      <c r="B53" s="5">
        <v>249722</v>
      </c>
      <c r="C53">
        <v>2010</v>
      </c>
      <c r="D53" s="21">
        <v>40346</v>
      </c>
      <c r="E53" s="20" t="s">
        <v>1289</v>
      </c>
      <c r="F53" t="s">
        <v>489</v>
      </c>
      <c r="G53" t="s">
        <v>1053</v>
      </c>
      <c r="H53" t="s">
        <v>1054</v>
      </c>
      <c r="I53" t="s">
        <v>52</v>
      </c>
      <c r="J53" s="5">
        <v>4</v>
      </c>
      <c r="K53" s="5">
        <v>1</v>
      </c>
      <c r="L53" s="5">
        <f t="shared" si="1"/>
        <v>3</v>
      </c>
      <c r="M53" t="s">
        <v>246</v>
      </c>
      <c r="N53" t="s">
        <v>24</v>
      </c>
      <c r="O53" s="5">
        <v>0</v>
      </c>
      <c r="P53" s="5">
        <v>0</v>
      </c>
      <c r="Q53" s="5">
        <f t="shared" si="2"/>
        <v>0</v>
      </c>
      <c r="R53" s="5">
        <f t="shared" si="0"/>
        <v>5</v>
      </c>
      <c r="S53" t="str">
        <f t="shared" si="3"/>
        <v>Argentina</v>
      </c>
      <c r="T53" t="str">
        <f t="shared" si="4"/>
        <v>Home Team</v>
      </c>
      <c r="U53" s="5">
        <v>82174</v>
      </c>
      <c r="V53" s="5">
        <v>2</v>
      </c>
      <c r="W53" s="5">
        <v>1</v>
      </c>
      <c r="X53" t="s">
        <v>990</v>
      </c>
      <c r="Y53" t="s">
        <v>991</v>
      </c>
      <c r="Z53" t="s">
        <v>992</v>
      </c>
      <c r="AA53" t="s">
        <v>55</v>
      </c>
      <c r="AB53" t="s">
        <v>250</v>
      </c>
    </row>
    <row r="54" spans="1:28" x14ac:dyDescent="0.3">
      <c r="A54" s="5">
        <v>1187</v>
      </c>
      <c r="B54" s="5">
        <v>208</v>
      </c>
      <c r="C54">
        <v>1950</v>
      </c>
      <c r="D54" s="21">
        <v>18438</v>
      </c>
      <c r="E54" s="20" t="s">
        <v>1255</v>
      </c>
      <c r="F54" t="s">
        <v>19</v>
      </c>
      <c r="G54" t="s">
        <v>184</v>
      </c>
      <c r="H54" t="s">
        <v>185</v>
      </c>
      <c r="I54" t="s">
        <v>40</v>
      </c>
      <c r="J54" s="5">
        <v>4</v>
      </c>
      <c r="K54" s="5">
        <v>0</v>
      </c>
      <c r="L54" s="5">
        <f t="shared" si="1"/>
        <v>4</v>
      </c>
      <c r="M54" t="s">
        <v>23</v>
      </c>
      <c r="N54" t="s">
        <v>24</v>
      </c>
      <c r="O54" s="5">
        <v>0</v>
      </c>
      <c r="P54" s="5">
        <v>0</v>
      </c>
      <c r="Q54" s="5">
        <f t="shared" si="2"/>
        <v>0</v>
      </c>
      <c r="R54" s="5">
        <f t="shared" si="0"/>
        <v>4</v>
      </c>
      <c r="S54" t="str">
        <f t="shared" si="3"/>
        <v>Brazil</v>
      </c>
      <c r="T54" t="str">
        <f t="shared" si="4"/>
        <v>Home Team</v>
      </c>
      <c r="U54" s="5">
        <v>81649</v>
      </c>
      <c r="V54" s="5">
        <v>1</v>
      </c>
      <c r="W54" s="5">
        <v>0</v>
      </c>
      <c r="X54" t="s">
        <v>186</v>
      </c>
      <c r="Y54" t="s">
        <v>187</v>
      </c>
      <c r="Z54" t="s">
        <v>188</v>
      </c>
      <c r="AA54" t="s">
        <v>45</v>
      </c>
      <c r="AB54" t="s">
        <v>29</v>
      </c>
    </row>
    <row r="55" spans="1:28" x14ac:dyDescent="0.3">
      <c r="A55" s="5">
        <v>2003</v>
      </c>
      <c r="B55" s="5">
        <v>262</v>
      </c>
      <c r="C55">
        <v>1974</v>
      </c>
      <c r="D55" s="21">
        <v>27194</v>
      </c>
      <c r="E55" s="20" t="s">
        <v>1258</v>
      </c>
      <c r="F55" t="s">
        <v>19</v>
      </c>
      <c r="G55" t="s">
        <v>440</v>
      </c>
      <c r="H55" t="s">
        <v>441</v>
      </c>
      <c r="I55" t="s">
        <v>240</v>
      </c>
      <c r="J55" s="5">
        <v>1</v>
      </c>
      <c r="K55" s="5">
        <v>0</v>
      </c>
      <c r="L55" s="5">
        <f t="shared" si="1"/>
        <v>1</v>
      </c>
      <c r="M55" t="s">
        <v>56</v>
      </c>
      <c r="N55" t="s">
        <v>24</v>
      </c>
      <c r="O55" s="5">
        <v>0</v>
      </c>
      <c r="P55" s="5">
        <v>0</v>
      </c>
      <c r="Q55" s="5">
        <f t="shared" si="2"/>
        <v>0</v>
      </c>
      <c r="R55" s="5">
        <f t="shared" si="0"/>
        <v>1</v>
      </c>
      <c r="S55" t="str">
        <f t="shared" si="3"/>
        <v>Germany FR</v>
      </c>
      <c r="T55" t="str">
        <f t="shared" si="4"/>
        <v>Home Team</v>
      </c>
      <c r="U55" s="5">
        <v>81100</v>
      </c>
      <c r="V55" s="5">
        <v>1</v>
      </c>
      <c r="W55" s="5">
        <v>0</v>
      </c>
      <c r="X55" t="s">
        <v>442</v>
      </c>
      <c r="Y55" t="s">
        <v>366</v>
      </c>
      <c r="Z55" t="s">
        <v>443</v>
      </c>
      <c r="AA55" t="s">
        <v>244</v>
      </c>
      <c r="AB55" t="s">
        <v>58</v>
      </c>
    </row>
    <row r="56" spans="1:28" x14ac:dyDescent="0.3">
      <c r="A56" s="5">
        <v>3057</v>
      </c>
      <c r="B56" s="5">
        <v>337</v>
      </c>
      <c r="C56">
        <v>1994</v>
      </c>
      <c r="D56" s="21">
        <v>34505</v>
      </c>
      <c r="E56" s="20" t="s">
        <v>1258</v>
      </c>
      <c r="F56" t="s">
        <v>489</v>
      </c>
      <c r="G56" t="s">
        <v>747</v>
      </c>
      <c r="H56" t="s">
        <v>748</v>
      </c>
      <c r="I56" t="s">
        <v>40</v>
      </c>
      <c r="J56" s="5">
        <v>2</v>
      </c>
      <c r="K56" s="5">
        <v>0</v>
      </c>
      <c r="L56" s="5">
        <f t="shared" si="1"/>
        <v>2</v>
      </c>
      <c r="M56" t="s">
        <v>749</v>
      </c>
      <c r="N56" t="s">
        <v>24</v>
      </c>
      <c r="O56" s="5">
        <v>0</v>
      </c>
      <c r="P56" s="5">
        <v>0</v>
      </c>
      <c r="Q56" s="5">
        <f t="shared" si="2"/>
        <v>0</v>
      </c>
      <c r="R56" s="5">
        <f t="shared" si="0"/>
        <v>2</v>
      </c>
      <c r="S56" t="str">
        <f t="shared" si="3"/>
        <v>Brazil</v>
      </c>
      <c r="T56" t="str">
        <f t="shared" si="4"/>
        <v>Home Team</v>
      </c>
      <c r="U56" s="5">
        <v>81061</v>
      </c>
      <c r="V56" s="5">
        <v>1</v>
      </c>
      <c r="W56" s="5">
        <v>0</v>
      </c>
      <c r="X56" t="s">
        <v>750</v>
      </c>
      <c r="Y56" t="s">
        <v>751</v>
      </c>
      <c r="Z56" t="s">
        <v>752</v>
      </c>
      <c r="AA56" t="s">
        <v>45</v>
      </c>
      <c r="AB56" t="s">
        <v>753</v>
      </c>
    </row>
    <row r="57" spans="1:28" x14ac:dyDescent="0.3">
      <c r="A57" s="5">
        <v>4000</v>
      </c>
      <c r="B57" s="5">
        <v>1014</v>
      </c>
      <c r="C57">
        <v>1998</v>
      </c>
      <c r="D57" s="21">
        <v>35956</v>
      </c>
      <c r="E57" s="20" t="s">
        <v>1266</v>
      </c>
      <c r="F57" t="s">
        <v>490</v>
      </c>
      <c r="G57" t="s">
        <v>775</v>
      </c>
      <c r="H57" t="s">
        <v>776</v>
      </c>
      <c r="I57" t="s">
        <v>40</v>
      </c>
      <c r="J57" s="5">
        <v>2</v>
      </c>
      <c r="K57" s="5">
        <v>1</v>
      </c>
      <c r="L57" s="5">
        <f t="shared" si="1"/>
        <v>1</v>
      </c>
      <c r="M57" t="s">
        <v>228</v>
      </c>
      <c r="N57" t="s">
        <v>24</v>
      </c>
      <c r="O57" s="5">
        <v>0</v>
      </c>
      <c r="P57" s="5">
        <v>0</v>
      </c>
      <c r="Q57" s="5">
        <f t="shared" si="2"/>
        <v>0</v>
      </c>
      <c r="R57" s="5">
        <f t="shared" si="0"/>
        <v>3</v>
      </c>
      <c r="S57" t="str">
        <f t="shared" si="3"/>
        <v>Brazil</v>
      </c>
      <c r="T57" t="str">
        <f t="shared" si="4"/>
        <v>Home Team</v>
      </c>
      <c r="U57" s="5">
        <v>80000</v>
      </c>
      <c r="V57" s="5">
        <v>1</v>
      </c>
      <c r="W57" s="5">
        <v>1</v>
      </c>
      <c r="X57" t="s">
        <v>777</v>
      </c>
      <c r="Y57" t="s">
        <v>778</v>
      </c>
      <c r="Z57" t="s">
        <v>779</v>
      </c>
      <c r="AA57" t="s">
        <v>45</v>
      </c>
      <c r="AB57" t="s">
        <v>231</v>
      </c>
    </row>
    <row r="58" spans="1:28" x14ac:dyDescent="0.3">
      <c r="A58" s="5">
        <v>8745</v>
      </c>
      <c r="B58" s="5">
        <v>1014</v>
      </c>
      <c r="C58">
        <v>1998</v>
      </c>
      <c r="D58" s="21">
        <v>35964</v>
      </c>
      <c r="E58" s="20" t="s">
        <v>1285</v>
      </c>
      <c r="F58" t="s">
        <v>608</v>
      </c>
      <c r="G58" t="s">
        <v>775</v>
      </c>
      <c r="H58" t="s">
        <v>776</v>
      </c>
      <c r="I58" t="s">
        <v>22</v>
      </c>
      <c r="J58" s="5">
        <v>4</v>
      </c>
      <c r="K58" s="5">
        <v>0</v>
      </c>
      <c r="L58" s="5">
        <f t="shared" si="1"/>
        <v>4</v>
      </c>
      <c r="M58" t="s">
        <v>744</v>
      </c>
      <c r="N58" t="s">
        <v>24</v>
      </c>
      <c r="O58" s="5">
        <v>0</v>
      </c>
      <c r="P58" s="5">
        <v>0</v>
      </c>
      <c r="Q58" s="5">
        <f t="shared" si="2"/>
        <v>0</v>
      </c>
      <c r="R58" s="5">
        <f t="shared" si="0"/>
        <v>4</v>
      </c>
      <c r="S58" t="str">
        <f t="shared" si="3"/>
        <v>France</v>
      </c>
      <c r="T58" t="str">
        <f t="shared" si="4"/>
        <v>Home Team</v>
      </c>
      <c r="U58" s="5">
        <v>80000</v>
      </c>
      <c r="V58" s="5">
        <v>1</v>
      </c>
      <c r="W58" s="5">
        <v>0</v>
      </c>
      <c r="X58" t="s">
        <v>716</v>
      </c>
      <c r="Y58" t="s">
        <v>790</v>
      </c>
      <c r="Z58" t="s">
        <v>807</v>
      </c>
      <c r="AA58" t="s">
        <v>28</v>
      </c>
      <c r="AB58" t="s">
        <v>746</v>
      </c>
    </row>
    <row r="59" spans="1:28" x14ac:dyDescent="0.3">
      <c r="A59" s="5">
        <v>8757</v>
      </c>
      <c r="B59" s="5">
        <v>1014</v>
      </c>
      <c r="C59">
        <v>1998</v>
      </c>
      <c r="D59" s="21">
        <v>35969</v>
      </c>
      <c r="E59" s="20" t="s">
        <v>1258</v>
      </c>
      <c r="F59" t="s">
        <v>489</v>
      </c>
      <c r="G59" t="s">
        <v>775</v>
      </c>
      <c r="H59" t="s">
        <v>776</v>
      </c>
      <c r="I59" t="s">
        <v>120</v>
      </c>
      <c r="J59" s="5">
        <v>2</v>
      </c>
      <c r="K59" s="5">
        <v>1</v>
      </c>
      <c r="L59" s="5">
        <f t="shared" si="1"/>
        <v>1</v>
      </c>
      <c r="M59" t="s">
        <v>73</v>
      </c>
      <c r="N59" t="s">
        <v>24</v>
      </c>
      <c r="O59" s="5">
        <v>0</v>
      </c>
      <c r="P59" s="5">
        <v>0</v>
      </c>
      <c r="Q59" s="5">
        <f t="shared" si="2"/>
        <v>0</v>
      </c>
      <c r="R59" s="5">
        <f t="shared" si="0"/>
        <v>3</v>
      </c>
      <c r="S59" t="str">
        <f t="shared" si="3"/>
        <v>Italy</v>
      </c>
      <c r="T59" t="str">
        <f t="shared" si="4"/>
        <v>Home Team</v>
      </c>
      <c r="U59" s="5">
        <v>80000</v>
      </c>
      <c r="V59" s="5">
        <v>0</v>
      </c>
      <c r="W59" s="5">
        <v>0</v>
      </c>
      <c r="X59" t="s">
        <v>858</v>
      </c>
      <c r="Y59" t="s">
        <v>843</v>
      </c>
      <c r="Z59" t="s">
        <v>835</v>
      </c>
      <c r="AA59" t="s">
        <v>124</v>
      </c>
      <c r="AB59" t="s">
        <v>78</v>
      </c>
    </row>
    <row r="60" spans="1:28" x14ac:dyDescent="0.3">
      <c r="A60" s="5">
        <v>8788</v>
      </c>
      <c r="B60" s="5">
        <v>1027</v>
      </c>
      <c r="C60">
        <v>1998</v>
      </c>
      <c r="D60" s="21">
        <v>35988</v>
      </c>
      <c r="E60" s="20" t="s">
        <v>1285</v>
      </c>
      <c r="F60" t="s">
        <v>69</v>
      </c>
      <c r="G60" t="s">
        <v>775</v>
      </c>
      <c r="H60" t="s">
        <v>776</v>
      </c>
      <c r="I60" t="s">
        <v>40</v>
      </c>
      <c r="J60" s="5">
        <v>0</v>
      </c>
      <c r="K60" s="5">
        <v>3</v>
      </c>
      <c r="L60" s="5">
        <f t="shared" si="1"/>
        <v>-3</v>
      </c>
      <c r="M60" t="s">
        <v>22</v>
      </c>
      <c r="N60" t="s">
        <v>24</v>
      </c>
      <c r="O60" s="5">
        <v>0</v>
      </c>
      <c r="P60" s="5">
        <v>0</v>
      </c>
      <c r="Q60" s="5">
        <f t="shared" si="2"/>
        <v>0</v>
      </c>
      <c r="R60" s="5">
        <f t="shared" si="0"/>
        <v>3</v>
      </c>
      <c r="S60" t="str">
        <f t="shared" si="3"/>
        <v>France</v>
      </c>
      <c r="T60" t="str">
        <f t="shared" si="4"/>
        <v>Away Team</v>
      </c>
      <c r="U60" s="5">
        <v>80000</v>
      </c>
      <c r="V60" s="5">
        <v>0</v>
      </c>
      <c r="W60" s="5">
        <v>2</v>
      </c>
      <c r="X60" t="s">
        <v>837</v>
      </c>
      <c r="Y60" t="s">
        <v>843</v>
      </c>
      <c r="Z60" t="s">
        <v>792</v>
      </c>
      <c r="AA60" t="s">
        <v>45</v>
      </c>
      <c r="AB60" t="s">
        <v>28</v>
      </c>
    </row>
    <row r="61" spans="1:28" x14ac:dyDescent="0.3">
      <c r="A61" s="5">
        <v>1101</v>
      </c>
      <c r="B61" s="5">
        <v>202</v>
      </c>
      <c r="C61">
        <v>1930</v>
      </c>
      <c r="D61" s="21">
        <v>11166</v>
      </c>
      <c r="E61" s="20" t="s">
        <v>1259</v>
      </c>
      <c r="F61" t="s">
        <v>68</v>
      </c>
      <c r="G61" t="s">
        <v>63</v>
      </c>
      <c r="H61" t="s">
        <v>21</v>
      </c>
      <c r="I61" t="s">
        <v>64</v>
      </c>
      <c r="J61" s="5">
        <v>6</v>
      </c>
      <c r="K61" s="5">
        <v>1</v>
      </c>
      <c r="L61" s="5">
        <f t="shared" si="1"/>
        <v>5</v>
      </c>
      <c r="M61" t="s">
        <v>39</v>
      </c>
      <c r="N61" t="s">
        <v>24</v>
      </c>
      <c r="O61" s="5">
        <v>0</v>
      </c>
      <c r="P61" s="5">
        <v>0</v>
      </c>
      <c r="Q61" s="5">
        <f t="shared" si="2"/>
        <v>0</v>
      </c>
      <c r="R61" s="5">
        <f t="shared" si="0"/>
        <v>7</v>
      </c>
      <c r="S61" t="str">
        <f t="shared" si="3"/>
        <v>Uruguay</v>
      </c>
      <c r="T61" t="str">
        <f t="shared" si="4"/>
        <v>Home Team</v>
      </c>
      <c r="U61" s="5">
        <v>79867</v>
      </c>
      <c r="V61" s="5">
        <v>3</v>
      </c>
      <c r="W61" s="5">
        <v>1</v>
      </c>
      <c r="X61" t="s">
        <v>27</v>
      </c>
      <c r="Y61" t="s">
        <v>53</v>
      </c>
      <c r="Z61" t="s">
        <v>43</v>
      </c>
      <c r="AA61" t="s">
        <v>65</v>
      </c>
      <c r="AB61" t="s">
        <v>44</v>
      </c>
    </row>
    <row r="62" spans="1:28" x14ac:dyDescent="0.3">
      <c r="A62" s="5">
        <v>2063</v>
      </c>
      <c r="B62" s="5">
        <v>605</v>
      </c>
      <c r="C62">
        <v>1974</v>
      </c>
      <c r="D62" s="21">
        <v>27217</v>
      </c>
      <c r="E62" s="20" t="s">
        <v>1258</v>
      </c>
      <c r="F62" t="s">
        <v>69</v>
      </c>
      <c r="G62" t="s">
        <v>440</v>
      </c>
      <c r="H62" t="s">
        <v>470</v>
      </c>
      <c r="I62" t="s">
        <v>91</v>
      </c>
      <c r="J62" s="5">
        <v>1</v>
      </c>
      <c r="K62" s="5">
        <v>2</v>
      </c>
      <c r="L62" s="5">
        <f t="shared" si="1"/>
        <v>-1</v>
      </c>
      <c r="M62" t="s">
        <v>240</v>
      </c>
      <c r="N62" t="s">
        <v>24</v>
      </c>
      <c r="O62" s="5">
        <v>0</v>
      </c>
      <c r="P62" s="5">
        <v>0</v>
      </c>
      <c r="Q62" s="5">
        <f t="shared" si="2"/>
        <v>0</v>
      </c>
      <c r="R62" s="5">
        <f t="shared" si="0"/>
        <v>3</v>
      </c>
      <c r="S62" t="str">
        <f t="shared" si="3"/>
        <v>Germany FR</v>
      </c>
      <c r="T62" t="str">
        <f t="shared" si="4"/>
        <v>Away Team</v>
      </c>
      <c r="U62" s="5">
        <v>78200</v>
      </c>
      <c r="V62" s="5">
        <v>1</v>
      </c>
      <c r="W62" s="5">
        <v>2</v>
      </c>
      <c r="X62" t="s">
        <v>366</v>
      </c>
      <c r="Y62" t="s">
        <v>468</v>
      </c>
      <c r="Z62" t="s">
        <v>421</v>
      </c>
      <c r="AA62" t="s">
        <v>96</v>
      </c>
      <c r="AB62" t="s">
        <v>244</v>
      </c>
    </row>
    <row r="63" spans="1:28" x14ac:dyDescent="0.3">
      <c r="A63" s="5">
        <v>3080</v>
      </c>
      <c r="B63" s="5">
        <v>337</v>
      </c>
      <c r="C63">
        <v>1994</v>
      </c>
      <c r="D63" s="21">
        <v>34513</v>
      </c>
      <c r="E63" s="20" t="s">
        <v>1258</v>
      </c>
      <c r="F63" t="s">
        <v>489</v>
      </c>
      <c r="G63" t="s">
        <v>719</v>
      </c>
      <c r="H63" t="s">
        <v>720</v>
      </c>
      <c r="I63" t="s">
        <v>40</v>
      </c>
      <c r="J63" s="5">
        <v>1</v>
      </c>
      <c r="K63" s="5">
        <v>1</v>
      </c>
      <c r="L63" s="5">
        <f t="shared" si="1"/>
        <v>0</v>
      </c>
      <c r="M63" t="s">
        <v>99</v>
      </c>
      <c r="N63" t="s">
        <v>24</v>
      </c>
      <c r="O63" s="5">
        <v>0</v>
      </c>
      <c r="P63" s="5">
        <v>0</v>
      </c>
      <c r="Q63" s="5">
        <f t="shared" si="2"/>
        <v>0</v>
      </c>
      <c r="R63" s="5">
        <f t="shared" si="0"/>
        <v>2</v>
      </c>
      <c r="S63" t="str">
        <f t="shared" si="3"/>
        <v>Sweden</v>
      </c>
      <c r="T63" t="str">
        <f t="shared" si="4"/>
        <v>Away Team</v>
      </c>
      <c r="U63" s="5">
        <v>77217</v>
      </c>
      <c r="V63" s="5">
        <v>0</v>
      </c>
      <c r="W63" s="5">
        <v>1</v>
      </c>
      <c r="X63" t="s">
        <v>740</v>
      </c>
      <c r="Y63" t="s">
        <v>741</v>
      </c>
      <c r="Z63" t="s">
        <v>768</v>
      </c>
      <c r="AA63" t="s">
        <v>45</v>
      </c>
      <c r="AB63" t="s">
        <v>103</v>
      </c>
    </row>
    <row r="64" spans="1:28" x14ac:dyDescent="0.3">
      <c r="A64" s="5">
        <v>1984</v>
      </c>
      <c r="B64" s="5">
        <v>264</v>
      </c>
      <c r="C64">
        <v>1974</v>
      </c>
      <c r="D64" s="21">
        <v>27216</v>
      </c>
      <c r="E64" s="20" t="s">
        <v>1258</v>
      </c>
      <c r="F64" t="s">
        <v>133</v>
      </c>
      <c r="G64" t="s">
        <v>440</v>
      </c>
      <c r="H64" t="s">
        <v>470</v>
      </c>
      <c r="I64" t="s">
        <v>40</v>
      </c>
      <c r="J64" s="5">
        <v>0</v>
      </c>
      <c r="K64" s="5">
        <v>1</v>
      </c>
      <c r="L64" s="5">
        <f t="shared" si="1"/>
        <v>-1</v>
      </c>
      <c r="M64" t="s">
        <v>164</v>
      </c>
      <c r="N64" t="s">
        <v>24</v>
      </c>
      <c r="O64" s="5">
        <v>0</v>
      </c>
      <c r="P64" s="5">
        <v>0</v>
      </c>
      <c r="Q64" s="5">
        <f t="shared" si="2"/>
        <v>0</v>
      </c>
      <c r="R64" s="5">
        <f t="shared" si="0"/>
        <v>1</v>
      </c>
      <c r="S64" t="str">
        <f t="shared" si="3"/>
        <v>Poland</v>
      </c>
      <c r="T64" t="str">
        <f t="shared" si="4"/>
        <v>Away Team</v>
      </c>
      <c r="U64" s="5">
        <v>77100</v>
      </c>
      <c r="V64" s="5">
        <v>0</v>
      </c>
      <c r="W64" s="5">
        <v>0</v>
      </c>
      <c r="X64" t="s">
        <v>482</v>
      </c>
      <c r="Y64" t="s">
        <v>473</v>
      </c>
      <c r="Z64" t="s">
        <v>488</v>
      </c>
      <c r="AA64" t="s">
        <v>45</v>
      </c>
      <c r="AB64" t="s">
        <v>168</v>
      </c>
    </row>
    <row r="65" spans="1:28" x14ac:dyDescent="0.3">
      <c r="A65" s="5">
        <v>8733</v>
      </c>
      <c r="B65" s="5">
        <v>1014</v>
      </c>
      <c r="C65">
        <v>1998</v>
      </c>
      <c r="D65" s="21">
        <v>35959</v>
      </c>
      <c r="E65" s="20" t="s">
        <v>1285</v>
      </c>
      <c r="F65" t="s">
        <v>642</v>
      </c>
      <c r="G65" t="s">
        <v>775</v>
      </c>
      <c r="H65" t="s">
        <v>776</v>
      </c>
      <c r="I65" t="s">
        <v>91</v>
      </c>
      <c r="J65" s="5">
        <v>0</v>
      </c>
      <c r="K65" s="5">
        <v>0</v>
      </c>
      <c r="L65" s="5">
        <f t="shared" si="1"/>
        <v>0</v>
      </c>
      <c r="M65" t="s">
        <v>33</v>
      </c>
      <c r="N65" t="s">
        <v>24</v>
      </c>
      <c r="O65" s="5">
        <v>0</v>
      </c>
      <c r="P65" s="5">
        <v>0</v>
      </c>
      <c r="Q65" s="5">
        <f t="shared" si="2"/>
        <v>0</v>
      </c>
      <c r="R65" s="5">
        <f t="shared" si="0"/>
        <v>0</v>
      </c>
      <c r="S65" t="str">
        <f t="shared" si="3"/>
        <v>Belgium</v>
      </c>
      <c r="T65" t="str">
        <f t="shared" si="4"/>
        <v>Away Team</v>
      </c>
      <c r="U65" s="5">
        <v>77000</v>
      </c>
      <c r="V65" s="5">
        <v>0</v>
      </c>
      <c r="W65" s="5">
        <v>0</v>
      </c>
      <c r="X65" t="s">
        <v>814</v>
      </c>
      <c r="Y65" t="s">
        <v>815</v>
      </c>
      <c r="Z65" t="s">
        <v>816</v>
      </c>
      <c r="AA65" t="s">
        <v>96</v>
      </c>
      <c r="AB65" t="s">
        <v>37</v>
      </c>
    </row>
    <row r="66" spans="1:28" x14ac:dyDescent="0.3">
      <c r="A66" s="5">
        <v>8769</v>
      </c>
      <c r="B66" s="5">
        <v>1014</v>
      </c>
      <c r="C66">
        <v>1998</v>
      </c>
      <c r="D66" s="21">
        <v>35972</v>
      </c>
      <c r="E66" s="20" t="s">
        <v>1285</v>
      </c>
      <c r="F66" t="s">
        <v>833</v>
      </c>
      <c r="G66" t="s">
        <v>775</v>
      </c>
      <c r="H66" t="s">
        <v>776</v>
      </c>
      <c r="I66" t="s">
        <v>47</v>
      </c>
      <c r="J66" s="5">
        <v>1</v>
      </c>
      <c r="K66" s="5">
        <v>1</v>
      </c>
      <c r="L66" s="5">
        <f t="shared" si="1"/>
        <v>0</v>
      </c>
      <c r="M66" t="s">
        <v>500</v>
      </c>
      <c r="N66" t="s">
        <v>24</v>
      </c>
      <c r="O66" s="5">
        <v>0</v>
      </c>
      <c r="P66" s="5">
        <v>0</v>
      </c>
      <c r="Q66" s="5">
        <f t="shared" si="2"/>
        <v>0</v>
      </c>
      <c r="R66" s="5">
        <f t="shared" ref="R66:R129" si="5">J66+K66</f>
        <v>2</v>
      </c>
      <c r="S66" t="str">
        <f t="shared" si="3"/>
        <v>Tunisia</v>
      </c>
      <c r="T66" t="str">
        <f t="shared" si="4"/>
        <v>Away Team</v>
      </c>
      <c r="U66" s="5">
        <v>77000</v>
      </c>
      <c r="V66" s="5">
        <v>0</v>
      </c>
      <c r="W66" s="5">
        <v>1</v>
      </c>
      <c r="X66" t="s">
        <v>845</v>
      </c>
      <c r="Y66" t="s">
        <v>825</v>
      </c>
      <c r="Z66" t="s">
        <v>808</v>
      </c>
      <c r="AA66" t="s">
        <v>50</v>
      </c>
      <c r="AB66" t="s">
        <v>504</v>
      </c>
    </row>
    <row r="67" spans="1:28" x14ac:dyDescent="0.3">
      <c r="A67" s="5">
        <v>8775</v>
      </c>
      <c r="B67" s="5">
        <v>1024</v>
      </c>
      <c r="C67">
        <v>1998</v>
      </c>
      <c r="D67" s="21">
        <v>35974</v>
      </c>
      <c r="E67" s="20" t="s">
        <v>1285</v>
      </c>
      <c r="F67" t="s">
        <v>659</v>
      </c>
      <c r="G67" t="s">
        <v>775</v>
      </c>
      <c r="H67" t="s">
        <v>776</v>
      </c>
      <c r="I67" t="s">
        <v>759</v>
      </c>
      <c r="J67" s="5">
        <v>1</v>
      </c>
      <c r="K67" s="5">
        <v>4</v>
      </c>
      <c r="L67" s="5">
        <f t="shared" ref="L67:L130" si="6">J67-K67</f>
        <v>-3</v>
      </c>
      <c r="M67" t="s">
        <v>645</v>
      </c>
      <c r="N67" t="s">
        <v>24</v>
      </c>
      <c r="O67" s="5">
        <v>0</v>
      </c>
      <c r="P67" s="5">
        <v>0</v>
      </c>
      <c r="Q67" s="5">
        <f t="shared" ref="Q67:Q130" si="7">O67-P67</f>
        <v>0</v>
      </c>
      <c r="R67" s="5">
        <f t="shared" si="5"/>
        <v>5</v>
      </c>
      <c r="S67" t="str">
        <f t="shared" ref="S67:S130" si="8">IF(OR(L67&gt;0,Q67&gt;0),I67,M67)</f>
        <v>Denmark</v>
      </c>
      <c r="T67" t="str">
        <f t="shared" ref="T67:T130" si="9">IF(OR(L67&gt;0,Q67&gt;0),"Home Team","Away Team")</f>
        <v>Away Team</v>
      </c>
      <c r="U67" s="5">
        <v>77000</v>
      </c>
      <c r="V67" s="5">
        <v>0</v>
      </c>
      <c r="W67" s="5">
        <v>2</v>
      </c>
      <c r="X67" t="s">
        <v>855</v>
      </c>
      <c r="Y67" t="s">
        <v>793</v>
      </c>
      <c r="Z67" t="s">
        <v>778</v>
      </c>
      <c r="AA67" t="s">
        <v>761</v>
      </c>
      <c r="AB67" t="s">
        <v>649</v>
      </c>
    </row>
    <row r="68" spans="1:28" x14ac:dyDescent="0.3">
      <c r="A68" s="5">
        <v>8781</v>
      </c>
      <c r="B68" s="5">
        <v>1025</v>
      </c>
      <c r="C68">
        <v>1998</v>
      </c>
      <c r="D68" s="21">
        <v>35979</v>
      </c>
      <c r="E68" s="20" t="s">
        <v>1264</v>
      </c>
      <c r="F68" t="s">
        <v>131</v>
      </c>
      <c r="G68" t="s">
        <v>775</v>
      </c>
      <c r="H68" t="s">
        <v>776</v>
      </c>
      <c r="I68" t="s">
        <v>120</v>
      </c>
      <c r="J68" s="5">
        <v>0</v>
      </c>
      <c r="K68" s="5">
        <v>0</v>
      </c>
      <c r="L68" s="5">
        <f t="shared" si="6"/>
        <v>0</v>
      </c>
      <c r="M68" t="s">
        <v>22</v>
      </c>
      <c r="N68" t="s">
        <v>1298</v>
      </c>
      <c r="O68" s="5">
        <v>3</v>
      </c>
      <c r="P68" s="5">
        <v>4</v>
      </c>
      <c r="Q68" s="5">
        <f t="shared" si="7"/>
        <v>-1</v>
      </c>
      <c r="R68" s="5">
        <f t="shared" si="5"/>
        <v>0</v>
      </c>
      <c r="S68" t="str">
        <f t="shared" si="8"/>
        <v>France</v>
      </c>
      <c r="T68" t="str">
        <f t="shared" si="9"/>
        <v>Away Team</v>
      </c>
      <c r="U68" s="5">
        <v>77000</v>
      </c>
      <c r="V68" s="5">
        <v>0</v>
      </c>
      <c r="W68" s="5">
        <v>0</v>
      </c>
      <c r="X68" t="s">
        <v>851</v>
      </c>
      <c r="Y68" t="s">
        <v>843</v>
      </c>
      <c r="Z68" t="s">
        <v>829</v>
      </c>
      <c r="AA68" t="s">
        <v>124</v>
      </c>
      <c r="AB68" t="s">
        <v>28</v>
      </c>
    </row>
    <row r="69" spans="1:28" x14ac:dyDescent="0.3">
      <c r="A69" s="5">
        <v>1458</v>
      </c>
      <c r="B69" s="5">
        <v>514</v>
      </c>
      <c r="C69">
        <v>1962</v>
      </c>
      <c r="D69" s="21">
        <v>22810</v>
      </c>
      <c r="E69" s="20" t="s">
        <v>1260</v>
      </c>
      <c r="F69" t="s">
        <v>68</v>
      </c>
      <c r="G69" t="s">
        <v>334</v>
      </c>
      <c r="H69" t="s">
        <v>335</v>
      </c>
      <c r="I69" t="s">
        <v>40</v>
      </c>
      <c r="J69" s="5">
        <v>4</v>
      </c>
      <c r="K69" s="5">
        <v>2</v>
      </c>
      <c r="L69" s="5">
        <f t="shared" si="6"/>
        <v>2</v>
      </c>
      <c r="M69" t="s">
        <v>56</v>
      </c>
      <c r="N69" t="s">
        <v>24</v>
      </c>
      <c r="O69" s="5">
        <v>0</v>
      </c>
      <c r="P69" s="5">
        <v>0</v>
      </c>
      <c r="Q69" s="5">
        <f t="shared" si="7"/>
        <v>0</v>
      </c>
      <c r="R69" s="5">
        <f t="shared" si="5"/>
        <v>6</v>
      </c>
      <c r="S69" t="str">
        <f t="shared" si="8"/>
        <v>Brazil</v>
      </c>
      <c r="T69" t="str">
        <f t="shared" si="9"/>
        <v>Home Team</v>
      </c>
      <c r="U69" s="5">
        <v>76594</v>
      </c>
      <c r="V69" s="5">
        <v>2</v>
      </c>
      <c r="W69" s="5">
        <v>1</v>
      </c>
      <c r="X69" t="s">
        <v>338</v>
      </c>
      <c r="Y69" t="s">
        <v>212</v>
      </c>
      <c r="Z69" t="s">
        <v>344</v>
      </c>
      <c r="AA69" t="s">
        <v>45</v>
      </c>
      <c r="AB69" t="s">
        <v>58</v>
      </c>
    </row>
    <row r="70" spans="1:28" x14ac:dyDescent="0.3">
      <c r="A70" s="5">
        <v>3070</v>
      </c>
      <c r="B70" s="5">
        <v>337</v>
      </c>
      <c r="C70">
        <v>1994</v>
      </c>
      <c r="D70" s="21">
        <v>34510</v>
      </c>
      <c r="E70" s="20" t="s">
        <v>1288</v>
      </c>
      <c r="F70" t="s">
        <v>624</v>
      </c>
      <c r="G70" t="s">
        <v>724</v>
      </c>
      <c r="H70" t="s">
        <v>725</v>
      </c>
      <c r="I70" t="s">
        <v>744</v>
      </c>
      <c r="J70" s="5">
        <v>2</v>
      </c>
      <c r="K70" s="5">
        <v>1</v>
      </c>
      <c r="L70" s="5">
        <f t="shared" si="6"/>
        <v>1</v>
      </c>
      <c r="M70" t="s">
        <v>416</v>
      </c>
      <c r="N70" t="s">
        <v>24</v>
      </c>
      <c r="O70" s="5">
        <v>0</v>
      </c>
      <c r="P70" s="5">
        <v>0</v>
      </c>
      <c r="Q70" s="5">
        <f t="shared" si="7"/>
        <v>0</v>
      </c>
      <c r="R70" s="5">
        <f t="shared" si="5"/>
        <v>3</v>
      </c>
      <c r="S70" t="str">
        <f t="shared" si="8"/>
        <v>Saudi Arabia</v>
      </c>
      <c r="T70" t="str">
        <f t="shared" si="9"/>
        <v>Home Team</v>
      </c>
      <c r="U70" s="5">
        <v>76322</v>
      </c>
      <c r="V70" s="5">
        <v>2</v>
      </c>
      <c r="W70" s="5">
        <v>1</v>
      </c>
      <c r="X70" t="s">
        <v>772</v>
      </c>
      <c r="Y70" t="s">
        <v>713</v>
      </c>
      <c r="Z70" t="s">
        <v>737</v>
      </c>
      <c r="AA70" t="s">
        <v>746</v>
      </c>
      <c r="AB70" t="s">
        <v>420</v>
      </c>
    </row>
    <row r="71" spans="1:28" x14ac:dyDescent="0.3">
      <c r="A71" s="5">
        <v>8786</v>
      </c>
      <c r="B71" s="5">
        <v>1026</v>
      </c>
      <c r="C71">
        <v>1998</v>
      </c>
      <c r="D71" s="21">
        <v>35984</v>
      </c>
      <c r="E71" s="20" t="s">
        <v>1285</v>
      </c>
      <c r="F71" t="s">
        <v>68</v>
      </c>
      <c r="G71" t="s">
        <v>775</v>
      </c>
      <c r="H71" t="s">
        <v>776</v>
      </c>
      <c r="I71" t="s">
        <v>22</v>
      </c>
      <c r="J71" s="5">
        <v>2</v>
      </c>
      <c r="K71" s="5">
        <v>1</v>
      </c>
      <c r="L71" s="5">
        <f t="shared" si="6"/>
        <v>1</v>
      </c>
      <c r="M71" t="s">
        <v>827</v>
      </c>
      <c r="N71" t="s">
        <v>24</v>
      </c>
      <c r="O71" s="5">
        <v>0</v>
      </c>
      <c r="P71" s="5">
        <v>0</v>
      </c>
      <c r="Q71" s="5">
        <f t="shared" si="7"/>
        <v>0</v>
      </c>
      <c r="R71" s="5">
        <f t="shared" si="5"/>
        <v>3</v>
      </c>
      <c r="S71" t="str">
        <f t="shared" si="8"/>
        <v>France</v>
      </c>
      <c r="T71" t="str">
        <f t="shared" si="9"/>
        <v>Home Team</v>
      </c>
      <c r="U71" s="5">
        <v>76000</v>
      </c>
      <c r="V71" s="5">
        <v>0</v>
      </c>
      <c r="W71" s="5">
        <v>0</v>
      </c>
      <c r="X71" t="s">
        <v>777</v>
      </c>
      <c r="Y71" t="s">
        <v>778</v>
      </c>
      <c r="Z71" t="s">
        <v>798</v>
      </c>
      <c r="AA71" t="s">
        <v>28</v>
      </c>
      <c r="AB71" t="s">
        <v>832</v>
      </c>
    </row>
    <row r="72" spans="1:28" x14ac:dyDescent="0.3">
      <c r="A72" s="5">
        <v>3052</v>
      </c>
      <c r="B72" s="5">
        <v>337</v>
      </c>
      <c r="C72">
        <v>1994</v>
      </c>
      <c r="D72" s="21">
        <v>34503</v>
      </c>
      <c r="E72" s="20" t="s">
        <v>1258</v>
      </c>
      <c r="F72" t="s">
        <v>642</v>
      </c>
      <c r="G72" t="s">
        <v>724</v>
      </c>
      <c r="H72" t="s">
        <v>725</v>
      </c>
      <c r="I72" t="s">
        <v>120</v>
      </c>
      <c r="J72" s="5">
        <v>0</v>
      </c>
      <c r="K72" s="5">
        <v>1</v>
      </c>
      <c r="L72" s="5">
        <f t="shared" si="6"/>
        <v>-1</v>
      </c>
      <c r="M72" t="s">
        <v>1352</v>
      </c>
      <c r="N72" t="s">
        <v>24</v>
      </c>
      <c r="O72" s="5">
        <v>0</v>
      </c>
      <c r="P72" s="5">
        <v>0</v>
      </c>
      <c r="Q72" s="5">
        <f t="shared" si="7"/>
        <v>0</v>
      </c>
      <c r="R72" s="5">
        <f t="shared" si="5"/>
        <v>1</v>
      </c>
      <c r="S72" t="str">
        <f t="shared" si="8"/>
        <v>Republic of Ireland</v>
      </c>
      <c r="T72" t="str">
        <f t="shared" si="9"/>
        <v>Away Team</v>
      </c>
      <c r="U72" s="5">
        <v>75338</v>
      </c>
      <c r="V72" s="5">
        <v>0</v>
      </c>
      <c r="W72" s="5">
        <v>1</v>
      </c>
      <c r="X72" t="s">
        <v>726</v>
      </c>
      <c r="Y72" t="s">
        <v>727</v>
      </c>
      <c r="Z72" t="s">
        <v>728</v>
      </c>
      <c r="AA72" t="s">
        <v>124</v>
      </c>
      <c r="AB72" t="s">
        <v>688</v>
      </c>
    </row>
    <row r="73" spans="1:28" x14ac:dyDescent="0.3">
      <c r="A73" s="5">
        <v>879</v>
      </c>
      <c r="B73" s="5">
        <v>294</v>
      </c>
      <c r="C73">
        <v>1982</v>
      </c>
      <c r="D73" s="21">
        <v>30131</v>
      </c>
      <c r="E73" s="20" t="s">
        <v>1285</v>
      </c>
      <c r="F73" t="s">
        <v>38</v>
      </c>
      <c r="G73" t="s">
        <v>605</v>
      </c>
      <c r="H73" t="s">
        <v>603</v>
      </c>
      <c r="I73" t="s">
        <v>240</v>
      </c>
      <c r="J73" s="5">
        <v>0</v>
      </c>
      <c r="K73" s="5">
        <v>0</v>
      </c>
      <c r="L73" s="5">
        <f t="shared" si="6"/>
        <v>0</v>
      </c>
      <c r="M73" t="s">
        <v>189</v>
      </c>
      <c r="N73" t="s">
        <v>24</v>
      </c>
      <c r="O73" s="5">
        <v>0</v>
      </c>
      <c r="P73" s="5">
        <v>0</v>
      </c>
      <c r="Q73" s="5">
        <f t="shared" si="7"/>
        <v>0</v>
      </c>
      <c r="R73" s="5">
        <f t="shared" si="5"/>
        <v>0</v>
      </c>
      <c r="S73" t="str">
        <f t="shared" si="8"/>
        <v>England</v>
      </c>
      <c r="T73" t="str">
        <f t="shared" si="9"/>
        <v>Away Team</v>
      </c>
      <c r="U73" s="5">
        <v>75000</v>
      </c>
      <c r="V73" s="5">
        <v>0</v>
      </c>
      <c r="W73" s="5">
        <v>0</v>
      </c>
      <c r="X73" t="s">
        <v>526</v>
      </c>
      <c r="Y73" t="s">
        <v>601</v>
      </c>
      <c r="Z73" t="s">
        <v>582</v>
      </c>
      <c r="AA73" t="s">
        <v>244</v>
      </c>
      <c r="AB73" t="s">
        <v>193</v>
      </c>
    </row>
    <row r="74" spans="1:28" x14ac:dyDescent="0.3">
      <c r="A74" s="5">
        <v>877</v>
      </c>
      <c r="B74" s="5">
        <v>294</v>
      </c>
      <c r="C74">
        <v>1982</v>
      </c>
      <c r="D74" s="21">
        <v>30137</v>
      </c>
      <c r="E74" s="20" t="s">
        <v>1285</v>
      </c>
      <c r="F74" t="s">
        <v>38</v>
      </c>
      <c r="G74" t="s">
        <v>605</v>
      </c>
      <c r="H74" t="s">
        <v>603</v>
      </c>
      <c r="I74" t="s">
        <v>113</v>
      </c>
      <c r="J74" s="5">
        <v>0</v>
      </c>
      <c r="K74" s="5">
        <v>0</v>
      </c>
      <c r="L74" s="5">
        <f t="shared" si="6"/>
        <v>0</v>
      </c>
      <c r="M74" t="s">
        <v>189</v>
      </c>
      <c r="N74" t="s">
        <v>24</v>
      </c>
      <c r="O74" s="5">
        <v>0</v>
      </c>
      <c r="P74" s="5">
        <v>0</v>
      </c>
      <c r="Q74" s="5">
        <f t="shared" si="7"/>
        <v>0</v>
      </c>
      <c r="R74" s="5">
        <f t="shared" si="5"/>
        <v>0</v>
      </c>
      <c r="S74" t="str">
        <f t="shared" si="8"/>
        <v>England</v>
      </c>
      <c r="T74" t="str">
        <f t="shared" si="9"/>
        <v>Away Team</v>
      </c>
      <c r="U74" s="5">
        <v>75000</v>
      </c>
      <c r="V74" s="5">
        <v>0</v>
      </c>
      <c r="W74" s="5">
        <v>0</v>
      </c>
      <c r="X74" t="s">
        <v>595</v>
      </c>
      <c r="Y74" t="s">
        <v>536</v>
      </c>
      <c r="Z74" t="s">
        <v>592</v>
      </c>
      <c r="AA74" t="s">
        <v>117</v>
      </c>
      <c r="AB74" t="s">
        <v>193</v>
      </c>
    </row>
    <row r="75" spans="1:28" x14ac:dyDescent="0.3">
      <c r="A75" s="5">
        <v>3079</v>
      </c>
      <c r="B75" s="5">
        <v>337</v>
      </c>
      <c r="C75">
        <v>1994</v>
      </c>
      <c r="D75" s="21">
        <v>34513</v>
      </c>
      <c r="E75" s="20" t="s">
        <v>1258</v>
      </c>
      <c r="F75" t="s">
        <v>489</v>
      </c>
      <c r="G75" t="s">
        <v>747</v>
      </c>
      <c r="H75" t="s">
        <v>748</v>
      </c>
      <c r="I75" t="s">
        <v>749</v>
      </c>
      <c r="J75" s="5">
        <v>6</v>
      </c>
      <c r="K75" s="5">
        <v>1</v>
      </c>
      <c r="L75" s="5">
        <f t="shared" si="6"/>
        <v>5</v>
      </c>
      <c r="M75" t="s">
        <v>544</v>
      </c>
      <c r="N75" t="s">
        <v>24</v>
      </c>
      <c r="O75" s="5">
        <v>0</v>
      </c>
      <c r="P75" s="5">
        <v>0</v>
      </c>
      <c r="Q75" s="5">
        <f t="shared" si="7"/>
        <v>0</v>
      </c>
      <c r="R75" s="5">
        <f t="shared" si="5"/>
        <v>7</v>
      </c>
      <c r="S75" t="str">
        <f t="shared" si="8"/>
        <v>Russia</v>
      </c>
      <c r="T75" t="str">
        <f t="shared" si="9"/>
        <v>Home Team</v>
      </c>
      <c r="U75" s="5">
        <v>74914</v>
      </c>
      <c r="V75" s="5">
        <v>3</v>
      </c>
      <c r="W75" s="5">
        <v>0</v>
      </c>
      <c r="X75" t="s">
        <v>637</v>
      </c>
      <c r="Y75" t="s">
        <v>718</v>
      </c>
      <c r="Z75" t="s">
        <v>727</v>
      </c>
      <c r="AA75" t="s">
        <v>753</v>
      </c>
      <c r="AB75" t="s">
        <v>546</v>
      </c>
    </row>
    <row r="76" spans="1:28" x14ac:dyDescent="0.3">
      <c r="A76" s="5">
        <v>201</v>
      </c>
      <c r="B76" s="5">
        <v>322</v>
      </c>
      <c r="C76">
        <v>1990</v>
      </c>
      <c r="D76" s="21">
        <v>33034</v>
      </c>
      <c r="E76" s="20" t="s">
        <v>1285</v>
      </c>
      <c r="F76" t="s">
        <v>613</v>
      </c>
      <c r="G76" t="s">
        <v>662</v>
      </c>
      <c r="H76" t="s">
        <v>89</v>
      </c>
      <c r="I76" t="s">
        <v>240</v>
      </c>
      <c r="J76" s="5">
        <v>4</v>
      </c>
      <c r="K76" s="5">
        <v>1</v>
      </c>
      <c r="L76" s="5">
        <f t="shared" si="6"/>
        <v>3</v>
      </c>
      <c r="M76" t="s">
        <v>39</v>
      </c>
      <c r="N76" t="s">
        <v>24</v>
      </c>
      <c r="O76" s="5">
        <v>0</v>
      </c>
      <c r="P76" s="5">
        <v>0</v>
      </c>
      <c r="Q76" s="5">
        <f t="shared" si="7"/>
        <v>0</v>
      </c>
      <c r="R76" s="5">
        <f t="shared" si="5"/>
        <v>5</v>
      </c>
      <c r="S76" t="str">
        <f t="shared" si="8"/>
        <v>Germany FR</v>
      </c>
      <c r="T76" t="str">
        <f t="shared" si="9"/>
        <v>Home Team</v>
      </c>
      <c r="U76" s="5">
        <v>74765</v>
      </c>
      <c r="V76" s="5">
        <v>2</v>
      </c>
      <c r="W76" s="5">
        <v>0</v>
      </c>
      <c r="X76" t="s">
        <v>679</v>
      </c>
      <c r="Y76" t="s">
        <v>680</v>
      </c>
      <c r="Z76" t="s">
        <v>664</v>
      </c>
      <c r="AA76" t="s">
        <v>244</v>
      </c>
      <c r="AB76" t="s">
        <v>44</v>
      </c>
    </row>
    <row r="77" spans="1:28" x14ac:dyDescent="0.3">
      <c r="A77" s="5">
        <v>300186477</v>
      </c>
      <c r="B77" s="5">
        <v>255931</v>
      </c>
      <c r="C77">
        <v>2014</v>
      </c>
      <c r="D77" s="21">
        <v>41805</v>
      </c>
      <c r="E77" s="20" t="s">
        <v>1276</v>
      </c>
      <c r="F77" t="s">
        <v>624</v>
      </c>
      <c r="G77" t="s">
        <v>1172</v>
      </c>
      <c r="H77" t="s">
        <v>185</v>
      </c>
      <c r="I77" t="s">
        <v>52</v>
      </c>
      <c r="J77" s="5">
        <v>2</v>
      </c>
      <c r="K77" s="5">
        <v>1</v>
      </c>
      <c r="L77" s="5">
        <f t="shared" si="6"/>
        <v>1</v>
      </c>
      <c r="M77" t="s">
        <v>1355</v>
      </c>
      <c r="N77" t="s">
        <v>24</v>
      </c>
      <c r="O77" s="5">
        <v>0</v>
      </c>
      <c r="P77" s="5">
        <v>0</v>
      </c>
      <c r="Q77" s="5">
        <f t="shared" si="7"/>
        <v>0</v>
      </c>
      <c r="R77" s="5">
        <f t="shared" si="5"/>
        <v>3</v>
      </c>
      <c r="S77" t="str">
        <f t="shared" si="8"/>
        <v>Argentina</v>
      </c>
      <c r="T77" t="str">
        <f t="shared" si="9"/>
        <v>Home Team</v>
      </c>
      <c r="U77" s="5">
        <v>74738</v>
      </c>
      <c r="V77" s="5">
        <v>1</v>
      </c>
      <c r="W77" s="5">
        <v>0</v>
      </c>
      <c r="X77" t="s">
        <v>1173</v>
      </c>
      <c r="Y77" t="s">
        <v>1174</v>
      </c>
      <c r="Z77" t="s">
        <v>1175</v>
      </c>
      <c r="AA77" t="s">
        <v>55</v>
      </c>
      <c r="AB77" t="s">
        <v>1176</v>
      </c>
    </row>
    <row r="78" spans="1:28" x14ac:dyDescent="0.3">
      <c r="A78" s="5">
        <v>300186501</v>
      </c>
      <c r="B78" s="5">
        <v>255959</v>
      </c>
      <c r="C78">
        <v>2014</v>
      </c>
      <c r="D78" s="21">
        <v>41833</v>
      </c>
      <c r="E78" s="20" t="s">
        <v>1258</v>
      </c>
      <c r="F78" t="s">
        <v>69</v>
      </c>
      <c r="G78" t="s">
        <v>1172</v>
      </c>
      <c r="H78" t="s">
        <v>185</v>
      </c>
      <c r="I78" t="s">
        <v>106</v>
      </c>
      <c r="J78" s="5">
        <v>1</v>
      </c>
      <c r="K78" s="5">
        <v>0</v>
      </c>
      <c r="L78" s="5">
        <f t="shared" si="6"/>
        <v>1</v>
      </c>
      <c r="M78" t="s">
        <v>52</v>
      </c>
      <c r="N78" t="s">
        <v>1209</v>
      </c>
      <c r="O78" s="5">
        <v>0</v>
      </c>
      <c r="P78" s="5">
        <v>0</v>
      </c>
      <c r="Q78" s="5">
        <f t="shared" si="7"/>
        <v>0</v>
      </c>
      <c r="R78" s="5">
        <f t="shared" si="5"/>
        <v>1</v>
      </c>
      <c r="S78" t="str">
        <f t="shared" si="8"/>
        <v>Germany</v>
      </c>
      <c r="T78" t="str">
        <f t="shared" si="9"/>
        <v>Home Team</v>
      </c>
      <c r="U78" s="5">
        <v>74738</v>
      </c>
      <c r="V78" s="5">
        <v>0</v>
      </c>
      <c r="W78" s="5">
        <v>0</v>
      </c>
      <c r="X78" t="s">
        <v>1139</v>
      </c>
      <c r="Y78" t="s">
        <v>1140</v>
      </c>
      <c r="Z78" t="s">
        <v>1141</v>
      </c>
      <c r="AA78" t="s">
        <v>110</v>
      </c>
      <c r="AB78" t="s">
        <v>55</v>
      </c>
    </row>
    <row r="79" spans="1:28" x14ac:dyDescent="0.3">
      <c r="A79" s="5">
        <v>3064</v>
      </c>
      <c r="B79" s="5">
        <v>337</v>
      </c>
      <c r="C79">
        <v>1994</v>
      </c>
      <c r="D79" s="21">
        <v>34508</v>
      </c>
      <c r="E79" s="20" t="s">
        <v>1258</v>
      </c>
      <c r="F79" t="s">
        <v>642</v>
      </c>
      <c r="G79" t="s">
        <v>724</v>
      </c>
      <c r="H79" t="s">
        <v>725</v>
      </c>
      <c r="I79" t="s">
        <v>120</v>
      </c>
      <c r="J79" s="5">
        <v>1</v>
      </c>
      <c r="K79" s="5">
        <v>0</v>
      </c>
      <c r="L79" s="5">
        <f t="shared" si="6"/>
        <v>1</v>
      </c>
      <c r="M79" t="s">
        <v>158</v>
      </c>
      <c r="N79" t="s">
        <v>24</v>
      </c>
      <c r="O79" s="5">
        <v>0</v>
      </c>
      <c r="P79" s="5">
        <v>0</v>
      </c>
      <c r="Q79" s="5">
        <f t="shared" si="7"/>
        <v>0</v>
      </c>
      <c r="R79" s="5">
        <f t="shared" si="5"/>
        <v>1</v>
      </c>
      <c r="S79" t="str">
        <f t="shared" si="8"/>
        <v>Italy</v>
      </c>
      <c r="T79" t="str">
        <f t="shared" si="9"/>
        <v>Home Team</v>
      </c>
      <c r="U79" s="5">
        <v>74624</v>
      </c>
      <c r="V79" s="5">
        <v>0</v>
      </c>
      <c r="W79" s="5">
        <v>0</v>
      </c>
      <c r="X79" t="s">
        <v>766</v>
      </c>
      <c r="Y79" t="s">
        <v>737</v>
      </c>
      <c r="Z79" t="s">
        <v>713</v>
      </c>
      <c r="AA79" t="s">
        <v>124</v>
      </c>
      <c r="AB79" t="s">
        <v>161</v>
      </c>
    </row>
    <row r="80" spans="1:28" x14ac:dyDescent="0.3">
      <c r="A80" s="5">
        <v>196</v>
      </c>
      <c r="B80" s="5">
        <v>323</v>
      </c>
      <c r="C80">
        <v>1990</v>
      </c>
      <c r="D80" s="21">
        <v>33048</v>
      </c>
      <c r="E80" s="20" t="s">
        <v>1285</v>
      </c>
      <c r="F80" t="s">
        <v>659</v>
      </c>
      <c r="G80" t="s">
        <v>662</v>
      </c>
      <c r="H80" t="s">
        <v>89</v>
      </c>
      <c r="I80" t="s">
        <v>240</v>
      </c>
      <c r="J80" s="5">
        <v>2</v>
      </c>
      <c r="K80" s="5">
        <v>1</v>
      </c>
      <c r="L80" s="5">
        <f t="shared" si="6"/>
        <v>1</v>
      </c>
      <c r="M80" t="s">
        <v>91</v>
      </c>
      <c r="N80" t="s">
        <v>24</v>
      </c>
      <c r="O80" s="5">
        <v>0</v>
      </c>
      <c r="P80" s="5">
        <v>0</v>
      </c>
      <c r="Q80" s="5">
        <f t="shared" si="7"/>
        <v>0</v>
      </c>
      <c r="R80" s="5">
        <f t="shared" si="5"/>
        <v>3</v>
      </c>
      <c r="S80" t="str">
        <f t="shared" si="8"/>
        <v>Germany FR</v>
      </c>
      <c r="T80" t="str">
        <f t="shared" si="9"/>
        <v>Home Team</v>
      </c>
      <c r="U80" s="5">
        <v>74559</v>
      </c>
      <c r="V80" s="5">
        <v>0</v>
      </c>
      <c r="W80" s="5">
        <v>0</v>
      </c>
      <c r="X80" t="s">
        <v>682</v>
      </c>
      <c r="Y80" t="s">
        <v>684</v>
      </c>
      <c r="Z80" t="s">
        <v>663</v>
      </c>
      <c r="AA80" t="s">
        <v>244</v>
      </c>
      <c r="AB80" t="s">
        <v>96</v>
      </c>
    </row>
    <row r="81" spans="1:28" x14ac:dyDescent="0.3">
      <c r="A81" s="5">
        <v>1199</v>
      </c>
      <c r="B81" s="5">
        <v>208</v>
      </c>
      <c r="C81">
        <v>1950</v>
      </c>
      <c r="D81" s="21">
        <v>18446</v>
      </c>
      <c r="E81" s="20" t="s">
        <v>1255</v>
      </c>
      <c r="F81" t="s">
        <v>38</v>
      </c>
      <c r="G81" t="s">
        <v>184</v>
      </c>
      <c r="H81" t="s">
        <v>185</v>
      </c>
      <c r="I81" t="s">
        <v>113</v>
      </c>
      <c r="J81" s="5">
        <v>1</v>
      </c>
      <c r="K81" s="5">
        <v>0</v>
      </c>
      <c r="L81" s="5">
        <f t="shared" si="6"/>
        <v>1</v>
      </c>
      <c r="M81" t="s">
        <v>189</v>
      </c>
      <c r="N81" t="s">
        <v>24</v>
      </c>
      <c r="O81" s="5">
        <v>0</v>
      </c>
      <c r="P81" s="5">
        <v>0</v>
      </c>
      <c r="Q81" s="5">
        <f t="shared" si="7"/>
        <v>0</v>
      </c>
      <c r="R81" s="5">
        <f t="shared" si="5"/>
        <v>1</v>
      </c>
      <c r="S81" t="str">
        <f t="shared" si="8"/>
        <v>Spain</v>
      </c>
      <c r="T81" t="str">
        <f t="shared" si="9"/>
        <v>Home Team</v>
      </c>
      <c r="U81" s="5">
        <v>74462</v>
      </c>
      <c r="V81" s="5">
        <v>0</v>
      </c>
      <c r="W81" s="5">
        <v>0</v>
      </c>
      <c r="X81" t="s">
        <v>204</v>
      </c>
      <c r="Y81" t="s">
        <v>200</v>
      </c>
      <c r="Z81" t="s">
        <v>84</v>
      </c>
      <c r="AA81" t="s">
        <v>117</v>
      </c>
      <c r="AB81" t="s">
        <v>193</v>
      </c>
    </row>
    <row r="82" spans="1:28" x14ac:dyDescent="0.3">
      <c r="A82" s="5">
        <v>300186485</v>
      </c>
      <c r="B82" s="5">
        <v>255953</v>
      </c>
      <c r="C82">
        <v>2014</v>
      </c>
      <c r="D82" s="21">
        <v>41824</v>
      </c>
      <c r="E82" s="20" t="s">
        <v>1262</v>
      </c>
      <c r="F82" t="s">
        <v>131</v>
      </c>
      <c r="G82" t="s">
        <v>1172</v>
      </c>
      <c r="H82" t="s">
        <v>185</v>
      </c>
      <c r="I82" t="s">
        <v>22</v>
      </c>
      <c r="J82" s="5">
        <v>0</v>
      </c>
      <c r="K82" s="5">
        <v>1</v>
      </c>
      <c r="L82" s="5">
        <f t="shared" si="6"/>
        <v>-1</v>
      </c>
      <c r="M82" t="s">
        <v>106</v>
      </c>
      <c r="N82" t="s">
        <v>24</v>
      </c>
      <c r="O82" s="5">
        <v>0</v>
      </c>
      <c r="P82" s="5">
        <v>0</v>
      </c>
      <c r="Q82" s="5">
        <f t="shared" si="7"/>
        <v>0</v>
      </c>
      <c r="R82" s="5">
        <f t="shared" si="5"/>
        <v>1</v>
      </c>
      <c r="S82" t="str">
        <f t="shared" si="8"/>
        <v>Germany</v>
      </c>
      <c r="T82" t="str">
        <f t="shared" si="9"/>
        <v>Away Team</v>
      </c>
      <c r="U82" s="5">
        <v>74240</v>
      </c>
      <c r="V82" s="5">
        <v>0</v>
      </c>
      <c r="W82" s="5">
        <v>1</v>
      </c>
      <c r="X82" t="s">
        <v>1191</v>
      </c>
      <c r="Y82" t="s">
        <v>1083</v>
      </c>
      <c r="Z82" t="s">
        <v>1192</v>
      </c>
      <c r="AA82" t="s">
        <v>28</v>
      </c>
      <c r="AB82" t="s">
        <v>110</v>
      </c>
    </row>
    <row r="83" spans="1:28" x14ac:dyDescent="0.3">
      <c r="A83" s="5">
        <v>3100</v>
      </c>
      <c r="B83" s="5">
        <v>3461</v>
      </c>
      <c r="C83">
        <v>1994</v>
      </c>
      <c r="D83" s="21">
        <v>34528</v>
      </c>
      <c r="E83" s="20" t="s">
        <v>1258</v>
      </c>
      <c r="F83" t="s">
        <v>68</v>
      </c>
      <c r="G83" t="s">
        <v>724</v>
      </c>
      <c r="H83" t="s">
        <v>725</v>
      </c>
      <c r="I83" t="s">
        <v>330</v>
      </c>
      <c r="J83" s="5">
        <v>1</v>
      </c>
      <c r="K83" s="5">
        <v>2</v>
      </c>
      <c r="L83" s="5">
        <f t="shared" si="6"/>
        <v>-1</v>
      </c>
      <c r="M83" t="s">
        <v>120</v>
      </c>
      <c r="N83" t="s">
        <v>24</v>
      </c>
      <c r="O83" s="5">
        <v>0</v>
      </c>
      <c r="P83" s="5">
        <v>0</v>
      </c>
      <c r="Q83" s="5">
        <f t="shared" si="7"/>
        <v>0</v>
      </c>
      <c r="R83" s="5">
        <f t="shared" si="5"/>
        <v>3</v>
      </c>
      <c r="S83" t="str">
        <f t="shared" si="8"/>
        <v>Italy</v>
      </c>
      <c r="T83" t="str">
        <f t="shared" si="9"/>
        <v>Away Team</v>
      </c>
      <c r="U83" s="5">
        <v>74110</v>
      </c>
      <c r="V83" s="5">
        <v>1</v>
      </c>
      <c r="W83" s="5">
        <v>2</v>
      </c>
      <c r="X83" t="s">
        <v>628</v>
      </c>
      <c r="Y83" t="s">
        <v>712</v>
      </c>
      <c r="Z83" t="s">
        <v>713</v>
      </c>
      <c r="AA83" t="s">
        <v>333</v>
      </c>
      <c r="AB83" t="s">
        <v>124</v>
      </c>
    </row>
    <row r="84" spans="1:28" x14ac:dyDescent="0.3">
      <c r="A84" s="5">
        <v>300186498</v>
      </c>
      <c r="B84" s="5">
        <v>255931</v>
      </c>
      <c r="C84">
        <v>2014</v>
      </c>
      <c r="D84" s="21">
        <v>41808</v>
      </c>
      <c r="E84" s="20" t="s">
        <v>1258</v>
      </c>
      <c r="F84" t="s">
        <v>489</v>
      </c>
      <c r="G84" t="s">
        <v>1172</v>
      </c>
      <c r="H84" t="s">
        <v>185</v>
      </c>
      <c r="I84" t="s">
        <v>113</v>
      </c>
      <c r="J84" s="5">
        <v>0</v>
      </c>
      <c r="K84" s="5">
        <v>2</v>
      </c>
      <c r="L84" s="5">
        <f t="shared" si="6"/>
        <v>-2</v>
      </c>
      <c r="M84" t="s">
        <v>56</v>
      </c>
      <c r="N84" t="s">
        <v>24</v>
      </c>
      <c r="O84" s="5">
        <v>0</v>
      </c>
      <c r="P84" s="5">
        <v>0</v>
      </c>
      <c r="Q84" s="5">
        <f t="shared" si="7"/>
        <v>0</v>
      </c>
      <c r="R84" s="5">
        <f t="shared" si="5"/>
        <v>2</v>
      </c>
      <c r="S84" t="str">
        <f t="shared" si="8"/>
        <v>Chile</v>
      </c>
      <c r="T84" t="str">
        <f t="shared" si="9"/>
        <v>Away Team</v>
      </c>
      <c r="U84" s="5">
        <v>74101</v>
      </c>
      <c r="V84" s="5">
        <v>0</v>
      </c>
      <c r="W84" s="5">
        <v>2</v>
      </c>
      <c r="X84" t="s">
        <v>1148</v>
      </c>
      <c r="Y84" t="s">
        <v>1149</v>
      </c>
      <c r="Z84" t="s">
        <v>1150</v>
      </c>
      <c r="AA84" t="s">
        <v>117</v>
      </c>
      <c r="AB84" t="s">
        <v>58</v>
      </c>
    </row>
    <row r="85" spans="1:28" x14ac:dyDescent="0.3">
      <c r="A85" s="5">
        <v>300186481</v>
      </c>
      <c r="B85" s="5">
        <v>255931</v>
      </c>
      <c r="C85">
        <v>2014</v>
      </c>
      <c r="D85" s="21">
        <v>41812</v>
      </c>
      <c r="E85" s="20" t="s">
        <v>1262</v>
      </c>
      <c r="F85" t="s">
        <v>817</v>
      </c>
      <c r="G85" t="s">
        <v>1172</v>
      </c>
      <c r="H85" t="s">
        <v>185</v>
      </c>
      <c r="I85" t="s">
        <v>33</v>
      </c>
      <c r="J85" s="5">
        <v>1</v>
      </c>
      <c r="K85" s="5">
        <v>0</v>
      </c>
      <c r="L85" s="5">
        <f t="shared" si="6"/>
        <v>1</v>
      </c>
      <c r="M85" t="s">
        <v>749</v>
      </c>
      <c r="N85" t="s">
        <v>24</v>
      </c>
      <c r="O85" s="5">
        <v>0</v>
      </c>
      <c r="P85" s="5">
        <v>0</v>
      </c>
      <c r="Q85" s="5">
        <f t="shared" si="7"/>
        <v>0</v>
      </c>
      <c r="R85" s="5">
        <f t="shared" si="5"/>
        <v>1</v>
      </c>
      <c r="S85" t="str">
        <f t="shared" si="8"/>
        <v>Belgium</v>
      </c>
      <c r="T85" t="str">
        <f t="shared" si="9"/>
        <v>Home Team</v>
      </c>
      <c r="U85" s="5">
        <v>73819</v>
      </c>
      <c r="V85" s="5">
        <v>0</v>
      </c>
      <c r="W85" s="5">
        <v>0</v>
      </c>
      <c r="X85" t="s">
        <v>1153</v>
      </c>
      <c r="Y85" t="s">
        <v>1154</v>
      </c>
      <c r="Z85" t="s">
        <v>1155</v>
      </c>
      <c r="AA85" t="s">
        <v>37</v>
      </c>
      <c r="AB85" t="s">
        <v>753</v>
      </c>
    </row>
    <row r="86" spans="1:28" x14ac:dyDescent="0.3">
      <c r="A86" s="5">
        <v>300186491</v>
      </c>
      <c r="B86" s="5">
        <v>255951</v>
      </c>
      <c r="C86">
        <v>2014</v>
      </c>
      <c r="D86" s="21">
        <v>41818</v>
      </c>
      <c r="E86" s="20" t="s">
        <v>1267</v>
      </c>
      <c r="F86" t="s">
        <v>659</v>
      </c>
      <c r="G86" t="s">
        <v>1172</v>
      </c>
      <c r="H86" t="s">
        <v>185</v>
      </c>
      <c r="I86" t="s">
        <v>319</v>
      </c>
      <c r="J86" s="5">
        <v>2</v>
      </c>
      <c r="K86" s="5">
        <v>0</v>
      </c>
      <c r="L86" s="5">
        <f t="shared" si="6"/>
        <v>2</v>
      </c>
      <c r="M86" t="s">
        <v>64</v>
      </c>
      <c r="N86" t="s">
        <v>24</v>
      </c>
      <c r="O86" s="5">
        <v>0</v>
      </c>
      <c r="P86" s="5">
        <v>0</v>
      </c>
      <c r="Q86" s="5">
        <f t="shared" si="7"/>
        <v>0</v>
      </c>
      <c r="R86" s="5">
        <f t="shared" si="5"/>
        <v>2</v>
      </c>
      <c r="S86" t="str">
        <f t="shared" si="8"/>
        <v>Colombia</v>
      </c>
      <c r="T86" t="str">
        <f t="shared" si="9"/>
        <v>Home Team</v>
      </c>
      <c r="U86" s="5">
        <v>73804</v>
      </c>
      <c r="V86" s="5">
        <v>1</v>
      </c>
      <c r="W86" s="5">
        <v>0</v>
      </c>
      <c r="X86" t="s">
        <v>1158</v>
      </c>
      <c r="Y86" t="s">
        <v>1159</v>
      </c>
      <c r="Z86" t="s">
        <v>1160</v>
      </c>
      <c r="AA86" t="s">
        <v>323</v>
      </c>
      <c r="AB86" t="s">
        <v>65</v>
      </c>
    </row>
    <row r="87" spans="1:28" x14ac:dyDescent="0.3">
      <c r="A87" s="5">
        <v>26</v>
      </c>
      <c r="B87" s="5">
        <v>322</v>
      </c>
      <c r="C87">
        <v>1990</v>
      </c>
      <c r="D87" s="21">
        <v>33032</v>
      </c>
      <c r="E87" s="20" t="s">
        <v>1265</v>
      </c>
      <c r="F87" t="s">
        <v>489</v>
      </c>
      <c r="G87" t="s">
        <v>662</v>
      </c>
      <c r="H87" t="s">
        <v>89</v>
      </c>
      <c r="I87" t="s">
        <v>52</v>
      </c>
      <c r="J87" s="5">
        <v>0</v>
      </c>
      <c r="K87" s="5">
        <v>1</v>
      </c>
      <c r="L87" s="5">
        <f t="shared" si="6"/>
        <v>-1</v>
      </c>
      <c r="M87" t="s">
        <v>544</v>
      </c>
      <c r="N87" t="s">
        <v>24</v>
      </c>
      <c r="O87" s="5">
        <v>0</v>
      </c>
      <c r="P87" s="5">
        <v>0</v>
      </c>
      <c r="Q87" s="5">
        <f t="shared" si="7"/>
        <v>0</v>
      </c>
      <c r="R87" s="5">
        <f t="shared" si="5"/>
        <v>1</v>
      </c>
      <c r="S87" t="str">
        <f t="shared" si="8"/>
        <v>Cameroon</v>
      </c>
      <c r="T87" t="str">
        <f t="shared" si="9"/>
        <v>Away Team</v>
      </c>
      <c r="U87" s="5">
        <v>73780</v>
      </c>
      <c r="V87" s="5">
        <v>0</v>
      </c>
      <c r="W87" s="5">
        <v>0</v>
      </c>
      <c r="X87" t="s">
        <v>536</v>
      </c>
      <c r="Y87" t="s">
        <v>663</v>
      </c>
      <c r="Z87" t="s">
        <v>664</v>
      </c>
      <c r="AA87" t="s">
        <v>55</v>
      </c>
      <c r="AB87" t="s">
        <v>546</v>
      </c>
    </row>
    <row r="88" spans="1:28" x14ac:dyDescent="0.3">
      <c r="A88" s="5">
        <v>300186515</v>
      </c>
      <c r="B88" s="5">
        <v>255931</v>
      </c>
      <c r="C88">
        <v>2014</v>
      </c>
      <c r="D88" s="21">
        <v>41815</v>
      </c>
      <c r="E88" s="20" t="s">
        <v>1267</v>
      </c>
      <c r="F88" t="s">
        <v>642</v>
      </c>
      <c r="G88" t="s">
        <v>1172</v>
      </c>
      <c r="H88" t="s">
        <v>185</v>
      </c>
      <c r="I88" t="s">
        <v>903</v>
      </c>
      <c r="J88" s="5">
        <v>0</v>
      </c>
      <c r="K88" s="5">
        <v>0</v>
      </c>
      <c r="L88" s="5">
        <f t="shared" si="6"/>
        <v>0</v>
      </c>
      <c r="M88" t="s">
        <v>22</v>
      </c>
      <c r="N88" t="s">
        <v>24</v>
      </c>
      <c r="O88" s="5">
        <v>0</v>
      </c>
      <c r="P88" s="5">
        <v>0</v>
      </c>
      <c r="Q88" s="5">
        <f t="shared" si="7"/>
        <v>0</v>
      </c>
      <c r="R88" s="5">
        <f t="shared" si="5"/>
        <v>0</v>
      </c>
      <c r="S88" t="str">
        <f t="shared" si="8"/>
        <v>France</v>
      </c>
      <c r="T88" t="str">
        <f t="shared" si="9"/>
        <v>Away Team</v>
      </c>
      <c r="U88" s="5">
        <v>73749</v>
      </c>
      <c r="V88" s="5">
        <v>0</v>
      </c>
      <c r="W88" s="5">
        <v>0</v>
      </c>
      <c r="X88" t="s">
        <v>1144</v>
      </c>
      <c r="Y88" t="s">
        <v>1145</v>
      </c>
      <c r="Z88" t="s">
        <v>1146</v>
      </c>
      <c r="AA88" t="s">
        <v>907</v>
      </c>
      <c r="AB88" t="s">
        <v>28</v>
      </c>
    </row>
    <row r="89" spans="1:28" x14ac:dyDescent="0.3">
      <c r="A89" s="5">
        <v>27</v>
      </c>
      <c r="B89" s="5">
        <v>3462</v>
      </c>
      <c r="C89">
        <v>1990</v>
      </c>
      <c r="D89" s="21">
        <v>33062</v>
      </c>
      <c r="E89" s="20" t="s">
        <v>1283</v>
      </c>
      <c r="F89" t="s">
        <v>69</v>
      </c>
      <c r="G89" t="s">
        <v>669</v>
      </c>
      <c r="H89" t="s">
        <v>119</v>
      </c>
      <c r="I89" t="s">
        <v>240</v>
      </c>
      <c r="J89" s="5">
        <v>1</v>
      </c>
      <c r="K89" s="5">
        <v>0</v>
      </c>
      <c r="L89" s="5">
        <f t="shared" si="6"/>
        <v>1</v>
      </c>
      <c r="M89" t="s">
        <v>52</v>
      </c>
      <c r="N89" t="s">
        <v>24</v>
      </c>
      <c r="O89" s="5">
        <v>0</v>
      </c>
      <c r="P89" s="5">
        <v>0</v>
      </c>
      <c r="Q89" s="5">
        <f t="shared" si="7"/>
        <v>0</v>
      </c>
      <c r="R89" s="5">
        <f t="shared" si="5"/>
        <v>1</v>
      </c>
      <c r="S89" t="str">
        <f t="shared" si="8"/>
        <v>Germany FR</v>
      </c>
      <c r="T89" t="str">
        <f t="shared" si="9"/>
        <v>Home Team</v>
      </c>
      <c r="U89" s="5">
        <v>73603</v>
      </c>
      <c r="V89" s="5">
        <v>0</v>
      </c>
      <c r="W89" s="5">
        <v>0</v>
      </c>
      <c r="X89" t="s">
        <v>606</v>
      </c>
      <c r="Y89" t="s">
        <v>671</v>
      </c>
      <c r="Z89" t="s">
        <v>664</v>
      </c>
      <c r="AA89" t="s">
        <v>244</v>
      </c>
      <c r="AB89" t="s">
        <v>55</v>
      </c>
    </row>
    <row r="90" spans="1:28" x14ac:dyDescent="0.3">
      <c r="A90" s="5">
        <v>3051</v>
      </c>
      <c r="B90" s="5">
        <v>337</v>
      </c>
      <c r="C90">
        <v>1994</v>
      </c>
      <c r="D90" s="21">
        <v>34503</v>
      </c>
      <c r="E90" s="20" t="s">
        <v>1287</v>
      </c>
      <c r="F90" t="s">
        <v>490</v>
      </c>
      <c r="G90" t="s">
        <v>719</v>
      </c>
      <c r="H90" t="s">
        <v>720</v>
      </c>
      <c r="I90" t="s">
        <v>32</v>
      </c>
      <c r="J90" s="5">
        <v>1</v>
      </c>
      <c r="K90" s="5">
        <v>1</v>
      </c>
      <c r="L90" s="5">
        <f t="shared" si="6"/>
        <v>0</v>
      </c>
      <c r="M90" t="s">
        <v>90</v>
      </c>
      <c r="N90" t="s">
        <v>24</v>
      </c>
      <c r="O90" s="5">
        <v>0</v>
      </c>
      <c r="P90" s="5">
        <v>0</v>
      </c>
      <c r="Q90" s="5">
        <f t="shared" si="7"/>
        <v>0</v>
      </c>
      <c r="R90" s="5">
        <f t="shared" si="5"/>
        <v>2</v>
      </c>
      <c r="S90" t="str">
        <f t="shared" si="8"/>
        <v>Switzerland</v>
      </c>
      <c r="T90" t="str">
        <f t="shared" si="9"/>
        <v>Away Team</v>
      </c>
      <c r="U90" s="5">
        <v>73425</v>
      </c>
      <c r="V90" s="5">
        <v>1</v>
      </c>
      <c r="W90" s="5">
        <v>1</v>
      </c>
      <c r="X90" t="s">
        <v>721</v>
      </c>
      <c r="Y90" t="s">
        <v>722</v>
      </c>
      <c r="Z90" t="s">
        <v>723</v>
      </c>
      <c r="AA90" t="s">
        <v>32</v>
      </c>
      <c r="AB90" t="s">
        <v>95</v>
      </c>
    </row>
    <row r="91" spans="1:28" x14ac:dyDescent="0.3">
      <c r="A91" s="5">
        <v>265</v>
      </c>
      <c r="B91" s="5">
        <v>322</v>
      </c>
      <c r="C91">
        <v>1990</v>
      </c>
      <c r="D91" s="21">
        <v>33038</v>
      </c>
      <c r="E91" s="20" t="s">
        <v>1285</v>
      </c>
      <c r="F91" t="s">
        <v>490</v>
      </c>
      <c r="G91" t="s">
        <v>669</v>
      </c>
      <c r="H91" t="s">
        <v>119</v>
      </c>
      <c r="I91" t="s">
        <v>120</v>
      </c>
      <c r="J91" s="5">
        <v>1</v>
      </c>
      <c r="K91" s="5">
        <v>0</v>
      </c>
      <c r="L91" s="5">
        <f t="shared" si="6"/>
        <v>1</v>
      </c>
      <c r="M91" t="s">
        <v>32</v>
      </c>
      <c r="N91" t="s">
        <v>24</v>
      </c>
      <c r="O91" s="5">
        <v>0</v>
      </c>
      <c r="P91" s="5">
        <v>0</v>
      </c>
      <c r="Q91" s="5">
        <f t="shared" si="7"/>
        <v>0</v>
      </c>
      <c r="R91" s="5">
        <f t="shared" si="5"/>
        <v>1</v>
      </c>
      <c r="S91" t="str">
        <f t="shared" si="8"/>
        <v>Italy</v>
      </c>
      <c r="T91" t="str">
        <f t="shared" si="9"/>
        <v>Home Team</v>
      </c>
      <c r="U91" s="5">
        <v>73423</v>
      </c>
      <c r="V91" s="5">
        <v>1</v>
      </c>
      <c r="W91" s="5">
        <v>0</v>
      </c>
      <c r="X91" t="s">
        <v>606</v>
      </c>
      <c r="Y91" t="s">
        <v>577</v>
      </c>
      <c r="Z91" t="s">
        <v>611</v>
      </c>
      <c r="AA91" t="s">
        <v>124</v>
      </c>
      <c r="AB91" t="s">
        <v>32</v>
      </c>
    </row>
    <row r="92" spans="1:28" x14ac:dyDescent="0.3">
      <c r="A92" s="5">
        <v>197</v>
      </c>
      <c r="B92" s="5">
        <v>751</v>
      </c>
      <c r="C92">
        <v>1990</v>
      </c>
      <c r="D92" s="21">
        <v>33055</v>
      </c>
      <c r="E92" s="20" t="s">
        <v>1267</v>
      </c>
      <c r="F92" t="s">
        <v>131</v>
      </c>
      <c r="G92" t="s">
        <v>662</v>
      </c>
      <c r="H92" t="s">
        <v>89</v>
      </c>
      <c r="I92" t="s">
        <v>240</v>
      </c>
      <c r="J92" s="5">
        <v>1</v>
      </c>
      <c r="K92" s="5">
        <v>0</v>
      </c>
      <c r="L92" s="5">
        <f t="shared" si="6"/>
        <v>1</v>
      </c>
      <c r="M92" t="s">
        <v>127</v>
      </c>
      <c r="N92" t="s">
        <v>24</v>
      </c>
      <c r="O92" s="5">
        <v>0</v>
      </c>
      <c r="P92" s="5">
        <v>0</v>
      </c>
      <c r="Q92" s="5">
        <f t="shared" si="7"/>
        <v>0</v>
      </c>
      <c r="R92" s="5">
        <f t="shared" si="5"/>
        <v>1</v>
      </c>
      <c r="S92" t="str">
        <f t="shared" si="8"/>
        <v>Germany FR</v>
      </c>
      <c r="T92" t="str">
        <f t="shared" si="9"/>
        <v>Home Team</v>
      </c>
      <c r="U92" s="5">
        <v>73347</v>
      </c>
      <c r="V92" s="5">
        <v>1</v>
      </c>
      <c r="W92" s="5">
        <v>0</v>
      </c>
      <c r="X92" t="s">
        <v>695</v>
      </c>
      <c r="Y92" t="s">
        <v>679</v>
      </c>
      <c r="Z92" t="s">
        <v>664</v>
      </c>
      <c r="AA92" t="s">
        <v>244</v>
      </c>
      <c r="AB92" t="s">
        <v>130</v>
      </c>
    </row>
    <row r="93" spans="1:28" x14ac:dyDescent="0.3">
      <c r="A93" s="5">
        <v>42</v>
      </c>
      <c r="B93" s="5">
        <v>322</v>
      </c>
      <c r="C93">
        <v>1990</v>
      </c>
      <c r="D93" s="21">
        <v>33033</v>
      </c>
      <c r="E93" s="20" t="s">
        <v>1285</v>
      </c>
      <c r="F93" t="s">
        <v>490</v>
      </c>
      <c r="G93" t="s">
        <v>669</v>
      </c>
      <c r="H93" t="s">
        <v>119</v>
      </c>
      <c r="I93" t="s">
        <v>120</v>
      </c>
      <c r="J93" s="5">
        <v>1</v>
      </c>
      <c r="K93" s="5">
        <v>0</v>
      </c>
      <c r="L93" s="5">
        <f t="shared" si="6"/>
        <v>1</v>
      </c>
      <c r="M93" t="s">
        <v>73</v>
      </c>
      <c r="N93" t="s">
        <v>24</v>
      </c>
      <c r="O93" s="5">
        <v>0</v>
      </c>
      <c r="P93" s="5">
        <v>0</v>
      </c>
      <c r="Q93" s="5">
        <f t="shared" si="7"/>
        <v>0</v>
      </c>
      <c r="R93" s="5">
        <f t="shared" si="5"/>
        <v>1</v>
      </c>
      <c r="S93" t="str">
        <f t="shared" si="8"/>
        <v>Italy</v>
      </c>
      <c r="T93" t="str">
        <f t="shared" si="9"/>
        <v>Home Team</v>
      </c>
      <c r="U93" s="5">
        <v>73303</v>
      </c>
      <c r="V93" s="5">
        <v>0</v>
      </c>
      <c r="W93" s="5">
        <v>0</v>
      </c>
      <c r="X93" t="s">
        <v>670</v>
      </c>
      <c r="Y93" t="s">
        <v>671</v>
      </c>
      <c r="Z93" t="s">
        <v>635</v>
      </c>
      <c r="AA93" t="s">
        <v>124</v>
      </c>
      <c r="AB93" t="s">
        <v>78</v>
      </c>
    </row>
    <row r="94" spans="1:28" x14ac:dyDescent="0.3">
      <c r="A94" s="5">
        <v>263</v>
      </c>
      <c r="B94" s="5">
        <v>322</v>
      </c>
      <c r="C94">
        <v>1990</v>
      </c>
      <c r="D94" s="21">
        <v>33043</v>
      </c>
      <c r="E94" s="20" t="s">
        <v>1285</v>
      </c>
      <c r="F94" t="s">
        <v>490</v>
      </c>
      <c r="G94" t="s">
        <v>669</v>
      </c>
      <c r="H94" t="s">
        <v>119</v>
      </c>
      <c r="I94" t="s">
        <v>120</v>
      </c>
      <c r="J94" s="5">
        <v>2</v>
      </c>
      <c r="K94" s="5">
        <v>0</v>
      </c>
      <c r="L94" s="5">
        <f t="shared" si="6"/>
        <v>2</v>
      </c>
      <c r="M94" t="s">
        <v>127</v>
      </c>
      <c r="N94" t="s">
        <v>24</v>
      </c>
      <c r="O94" s="5">
        <v>0</v>
      </c>
      <c r="P94" s="5">
        <v>0</v>
      </c>
      <c r="Q94" s="5">
        <f t="shared" si="7"/>
        <v>0</v>
      </c>
      <c r="R94" s="5">
        <f t="shared" si="5"/>
        <v>2</v>
      </c>
      <c r="S94" t="str">
        <f t="shared" si="8"/>
        <v>Italy</v>
      </c>
      <c r="T94" t="str">
        <f t="shared" si="9"/>
        <v>Home Team</v>
      </c>
      <c r="U94" s="5">
        <v>73303</v>
      </c>
      <c r="V94" s="5">
        <v>1</v>
      </c>
      <c r="W94" s="5">
        <v>0</v>
      </c>
      <c r="X94" t="s">
        <v>628</v>
      </c>
      <c r="Y94" t="s">
        <v>674</v>
      </c>
      <c r="Z94" t="s">
        <v>699</v>
      </c>
      <c r="AA94" t="s">
        <v>124</v>
      </c>
      <c r="AB94" t="s">
        <v>130</v>
      </c>
    </row>
    <row r="95" spans="1:28" x14ac:dyDescent="0.3">
      <c r="A95" s="5">
        <v>264</v>
      </c>
      <c r="B95" s="5">
        <v>323</v>
      </c>
      <c r="C95">
        <v>1990</v>
      </c>
      <c r="D95" s="21">
        <v>33049</v>
      </c>
      <c r="E95" s="20" t="s">
        <v>1285</v>
      </c>
      <c r="F95" t="s">
        <v>659</v>
      </c>
      <c r="G95" t="s">
        <v>669</v>
      </c>
      <c r="H95" t="s">
        <v>119</v>
      </c>
      <c r="I95" t="s">
        <v>120</v>
      </c>
      <c r="J95" s="5">
        <v>2</v>
      </c>
      <c r="K95" s="5">
        <v>0</v>
      </c>
      <c r="L95" s="5">
        <f t="shared" si="6"/>
        <v>2</v>
      </c>
      <c r="M95" t="s">
        <v>64</v>
      </c>
      <c r="N95" t="s">
        <v>24</v>
      </c>
      <c r="O95" s="5">
        <v>0</v>
      </c>
      <c r="P95" s="5">
        <v>0</v>
      </c>
      <c r="Q95" s="5">
        <f t="shared" si="7"/>
        <v>0</v>
      </c>
      <c r="R95" s="5">
        <f t="shared" si="5"/>
        <v>2</v>
      </c>
      <c r="S95" t="str">
        <f t="shared" si="8"/>
        <v>Italy</v>
      </c>
      <c r="T95" t="str">
        <f t="shared" si="9"/>
        <v>Home Team</v>
      </c>
      <c r="U95" s="5">
        <v>73303</v>
      </c>
      <c r="V95" s="5">
        <v>0</v>
      </c>
      <c r="W95" s="5">
        <v>0</v>
      </c>
      <c r="X95" t="s">
        <v>619</v>
      </c>
      <c r="Y95" t="s">
        <v>673</v>
      </c>
      <c r="Z95" t="s">
        <v>633</v>
      </c>
      <c r="AA95" t="s">
        <v>124</v>
      </c>
      <c r="AB95" t="s">
        <v>65</v>
      </c>
    </row>
    <row r="96" spans="1:28" x14ac:dyDescent="0.3">
      <c r="A96" s="5">
        <v>243</v>
      </c>
      <c r="B96" s="5">
        <v>751</v>
      </c>
      <c r="C96">
        <v>1990</v>
      </c>
      <c r="D96" s="21">
        <v>33054</v>
      </c>
      <c r="E96" s="20" t="s">
        <v>1285</v>
      </c>
      <c r="F96" t="s">
        <v>131</v>
      </c>
      <c r="G96" t="s">
        <v>669</v>
      </c>
      <c r="H96" t="s">
        <v>119</v>
      </c>
      <c r="I96" t="s">
        <v>120</v>
      </c>
      <c r="J96" s="5">
        <v>1</v>
      </c>
      <c r="K96" s="5">
        <v>0</v>
      </c>
      <c r="L96" s="5">
        <f t="shared" si="6"/>
        <v>1</v>
      </c>
      <c r="M96" t="s">
        <v>1352</v>
      </c>
      <c r="N96" t="s">
        <v>24</v>
      </c>
      <c r="O96" s="5">
        <v>0</v>
      </c>
      <c r="P96" s="5">
        <v>0</v>
      </c>
      <c r="Q96" s="5">
        <f t="shared" si="7"/>
        <v>0</v>
      </c>
      <c r="R96" s="5">
        <f t="shared" si="5"/>
        <v>1</v>
      </c>
      <c r="S96" t="str">
        <f t="shared" si="8"/>
        <v>Italy</v>
      </c>
      <c r="T96" t="str">
        <f t="shared" si="9"/>
        <v>Home Team</v>
      </c>
      <c r="U96" s="5">
        <v>73303</v>
      </c>
      <c r="V96" s="5">
        <v>1</v>
      </c>
      <c r="W96" s="5">
        <v>0</v>
      </c>
      <c r="X96" t="s">
        <v>635</v>
      </c>
      <c r="Y96" t="s">
        <v>671</v>
      </c>
      <c r="Z96" t="s">
        <v>611</v>
      </c>
      <c r="AA96" t="s">
        <v>124</v>
      </c>
      <c r="AB96" t="s">
        <v>688</v>
      </c>
    </row>
    <row r="97" spans="1:28" x14ac:dyDescent="0.3">
      <c r="A97" s="5">
        <v>1088</v>
      </c>
      <c r="B97" s="5">
        <v>202</v>
      </c>
      <c r="C97">
        <v>1930</v>
      </c>
      <c r="D97" s="21">
        <v>11165</v>
      </c>
      <c r="E97" s="20" t="s">
        <v>1259</v>
      </c>
      <c r="F97" t="s">
        <v>68</v>
      </c>
      <c r="G97" t="s">
        <v>63</v>
      </c>
      <c r="H97" t="s">
        <v>21</v>
      </c>
      <c r="I97" t="s">
        <v>52</v>
      </c>
      <c r="J97" s="5">
        <v>6</v>
      </c>
      <c r="K97" s="5">
        <v>1</v>
      </c>
      <c r="L97" s="5">
        <f t="shared" si="6"/>
        <v>5</v>
      </c>
      <c r="M97" t="s">
        <v>32</v>
      </c>
      <c r="N97" t="s">
        <v>24</v>
      </c>
      <c r="O97" s="5">
        <v>0</v>
      </c>
      <c r="P97" s="5">
        <v>0</v>
      </c>
      <c r="Q97" s="5">
        <f t="shared" si="7"/>
        <v>0</v>
      </c>
      <c r="R97" s="5">
        <f t="shared" si="5"/>
        <v>7</v>
      </c>
      <c r="S97" t="str">
        <f t="shared" si="8"/>
        <v>Argentina</v>
      </c>
      <c r="T97" t="str">
        <f t="shared" si="9"/>
        <v>Home Team</v>
      </c>
      <c r="U97" s="5">
        <v>72886</v>
      </c>
      <c r="V97" s="5">
        <v>1</v>
      </c>
      <c r="W97" s="5">
        <v>0</v>
      </c>
      <c r="X97" t="s">
        <v>49</v>
      </c>
      <c r="Y97" t="s">
        <v>67</v>
      </c>
      <c r="Z97" t="s">
        <v>36</v>
      </c>
      <c r="AA97" t="s">
        <v>55</v>
      </c>
      <c r="AB97" t="s">
        <v>32</v>
      </c>
    </row>
    <row r="98" spans="1:28" x14ac:dyDescent="0.3">
      <c r="A98" s="5">
        <v>114</v>
      </c>
      <c r="B98" s="5">
        <v>322</v>
      </c>
      <c r="C98">
        <v>1990</v>
      </c>
      <c r="D98" s="21">
        <v>33043</v>
      </c>
      <c r="E98" s="20" t="s">
        <v>1267</v>
      </c>
      <c r="F98" t="s">
        <v>613</v>
      </c>
      <c r="G98" t="s">
        <v>662</v>
      </c>
      <c r="H98" t="s">
        <v>89</v>
      </c>
      <c r="I98" t="s">
        <v>240</v>
      </c>
      <c r="J98" s="5">
        <v>1</v>
      </c>
      <c r="K98" s="5">
        <v>1</v>
      </c>
      <c r="L98" s="5">
        <f t="shared" si="6"/>
        <v>0</v>
      </c>
      <c r="M98" t="s">
        <v>319</v>
      </c>
      <c r="N98" t="s">
        <v>24</v>
      </c>
      <c r="O98" s="5">
        <v>0</v>
      </c>
      <c r="P98" s="5">
        <v>0</v>
      </c>
      <c r="Q98" s="5">
        <f t="shared" si="7"/>
        <v>0</v>
      </c>
      <c r="R98" s="5">
        <f t="shared" si="5"/>
        <v>2</v>
      </c>
      <c r="S98" t="str">
        <f t="shared" si="8"/>
        <v>Colombia</v>
      </c>
      <c r="T98" t="str">
        <f t="shared" si="9"/>
        <v>Away Team</v>
      </c>
      <c r="U98" s="5">
        <v>72510</v>
      </c>
      <c r="V98" s="5">
        <v>0</v>
      </c>
      <c r="W98" s="5">
        <v>0</v>
      </c>
      <c r="X98" t="s">
        <v>653</v>
      </c>
      <c r="Y98" t="s">
        <v>680</v>
      </c>
      <c r="Z98" t="s">
        <v>677</v>
      </c>
      <c r="AA98" t="s">
        <v>244</v>
      </c>
      <c r="AB98" t="s">
        <v>323</v>
      </c>
    </row>
    <row r="99" spans="1:28" x14ac:dyDescent="0.3">
      <c r="A99" s="5">
        <v>3077</v>
      </c>
      <c r="B99" s="5">
        <v>337</v>
      </c>
      <c r="C99">
        <v>1994</v>
      </c>
      <c r="D99" s="21">
        <v>34513</v>
      </c>
      <c r="E99" s="20" t="s">
        <v>1288</v>
      </c>
      <c r="F99" t="s">
        <v>642</v>
      </c>
      <c r="G99" t="s">
        <v>724</v>
      </c>
      <c r="H99" t="s">
        <v>725</v>
      </c>
      <c r="I99" t="s">
        <v>1352</v>
      </c>
      <c r="J99" s="5">
        <v>0</v>
      </c>
      <c r="K99" s="5">
        <v>0</v>
      </c>
      <c r="L99" s="5">
        <f t="shared" si="6"/>
        <v>0</v>
      </c>
      <c r="M99" t="s">
        <v>158</v>
      </c>
      <c r="N99" t="s">
        <v>24</v>
      </c>
      <c r="O99" s="5">
        <v>0</v>
      </c>
      <c r="P99" s="5">
        <v>0</v>
      </c>
      <c r="Q99" s="5">
        <f t="shared" si="7"/>
        <v>0</v>
      </c>
      <c r="R99" s="5">
        <f t="shared" si="5"/>
        <v>0</v>
      </c>
      <c r="S99" t="str">
        <f t="shared" si="8"/>
        <v>Norway</v>
      </c>
      <c r="T99" t="str">
        <f t="shared" si="9"/>
        <v>Away Team</v>
      </c>
      <c r="U99" s="5">
        <v>72404</v>
      </c>
      <c r="V99" s="5">
        <v>0</v>
      </c>
      <c r="W99" s="5">
        <v>0</v>
      </c>
      <c r="X99" t="s">
        <v>735</v>
      </c>
      <c r="Y99" t="s">
        <v>770</v>
      </c>
      <c r="Z99" t="s">
        <v>728</v>
      </c>
      <c r="AA99" t="s">
        <v>688</v>
      </c>
      <c r="AB99" t="s">
        <v>161</v>
      </c>
    </row>
    <row r="100" spans="1:28" x14ac:dyDescent="0.3">
      <c r="A100" s="5">
        <v>3096</v>
      </c>
      <c r="B100" s="5">
        <v>796</v>
      </c>
      <c r="C100">
        <v>1994</v>
      </c>
      <c r="D100" s="21">
        <v>34525</v>
      </c>
      <c r="E100" s="20" t="s">
        <v>1278</v>
      </c>
      <c r="F100" t="s">
        <v>131</v>
      </c>
      <c r="G100" t="s">
        <v>724</v>
      </c>
      <c r="H100" t="s">
        <v>725</v>
      </c>
      <c r="I100" t="s">
        <v>330</v>
      </c>
      <c r="J100" s="5">
        <v>2</v>
      </c>
      <c r="K100" s="5">
        <v>1</v>
      </c>
      <c r="L100" s="5">
        <f t="shared" si="6"/>
        <v>1</v>
      </c>
      <c r="M100" t="s">
        <v>106</v>
      </c>
      <c r="N100" t="s">
        <v>24</v>
      </c>
      <c r="O100" s="5">
        <v>0</v>
      </c>
      <c r="P100" s="5">
        <v>0</v>
      </c>
      <c r="Q100" s="5">
        <f t="shared" si="7"/>
        <v>0</v>
      </c>
      <c r="R100" s="5">
        <f t="shared" si="5"/>
        <v>3</v>
      </c>
      <c r="S100" t="str">
        <f t="shared" si="8"/>
        <v>Bulgaria</v>
      </c>
      <c r="T100" t="str">
        <f t="shared" si="9"/>
        <v>Home Team</v>
      </c>
      <c r="U100" s="5">
        <v>72000</v>
      </c>
      <c r="V100" s="5">
        <v>0</v>
      </c>
      <c r="W100" s="5">
        <v>0</v>
      </c>
      <c r="X100" t="s">
        <v>735</v>
      </c>
      <c r="Y100" t="s">
        <v>723</v>
      </c>
      <c r="Z100" t="s">
        <v>741</v>
      </c>
      <c r="AA100" t="s">
        <v>333</v>
      </c>
      <c r="AB100" t="s">
        <v>110</v>
      </c>
    </row>
    <row r="101" spans="1:28" x14ac:dyDescent="0.3">
      <c r="A101" s="5">
        <v>97410011</v>
      </c>
      <c r="B101" s="5">
        <v>97410100</v>
      </c>
      <c r="C101">
        <v>2006</v>
      </c>
      <c r="D101" s="21">
        <v>38881</v>
      </c>
      <c r="E101" s="20" t="s">
        <v>1285</v>
      </c>
      <c r="F101" t="s">
        <v>624</v>
      </c>
      <c r="G101" t="s">
        <v>440</v>
      </c>
      <c r="H101" t="s">
        <v>1031</v>
      </c>
      <c r="I101" t="s">
        <v>40</v>
      </c>
      <c r="J101" s="5">
        <v>1</v>
      </c>
      <c r="K101" s="5">
        <v>0</v>
      </c>
      <c r="L101" s="5">
        <f t="shared" si="6"/>
        <v>1</v>
      </c>
      <c r="M101" t="s">
        <v>827</v>
      </c>
      <c r="N101" t="s">
        <v>24</v>
      </c>
      <c r="O101" s="5">
        <v>0</v>
      </c>
      <c r="P101" s="5">
        <v>0</v>
      </c>
      <c r="Q101" s="5">
        <f t="shared" si="7"/>
        <v>0</v>
      </c>
      <c r="R101" s="5">
        <f t="shared" si="5"/>
        <v>1</v>
      </c>
      <c r="S101" t="str">
        <f t="shared" si="8"/>
        <v>Brazil</v>
      </c>
      <c r="T101" t="str">
        <f t="shared" si="9"/>
        <v>Home Team</v>
      </c>
      <c r="U101" s="5">
        <v>72000</v>
      </c>
      <c r="V101" s="5">
        <v>1</v>
      </c>
      <c r="W101" s="5">
        <v>0</v>
      </c>
      <c r="X101" t="s">
        <v>1032</v>
      </c>
      <c r="Y101" t="s">
        <v>1033</v>
      </c>
      <c r="Z101" t="s">
        <v>905</v>
      </c>
      <c r="AA101" t="s">
        <v>45</v>
      </c>
      <c r="AB101" t="s">
        <v>832</v>
      </c>
    </row>
    <row r="102" spans="1:28" x14ac:dyDescent="0.3">
      <c r="A102" s="5">
        <v>97410020</v>
      </c>
      <c r="B102" s="5">
        <v>97410100</v>
      </c>
      <c r="C102">
        <v>2006</v>
      </c>
      <c r="D102" s="21">
        <v>38883</v>
      </c>
      <c r="E102" s="20" t="s">
        <v>1285</v>
      </c>
      <c r="F102" t="s">
        <v>489</v>
      </c>
      <c r="G102" t="s">
        <v>440</v>
      </c>
      <c r="H102" t="s">
        <v>1031</v>
      </c>
      <c r="I102" t="s">
        <v>99</v>
      </c>
      <c r="J102" s="5">
        <v>1</v>
      </c>
      <c r="K102" s="5">
        <v>0</v>
      </c>
      <c r="L102" s="5">
        <f t="shared" si="6"/>
        <v>1</v>
      </c>
      <c r="M102" t="s">
        <v>61</v>
      </c>
      <c r="N102" t="s">
        <v>24</v>
      </c>
      <c r="O102" s="5">
        <v>0</v>
      </c>
      <c r="P102" s="5">
        <v>0</v>
      </c>
      <c r="Q102" s="5">
        <f t="shared" si="7"/>
        <v>0</v>
      </c>
      <c r="R102" s="5">
        <f t="shared" si="5"/>
        <v>1</v>
      </c>
      <c r="S102" t="str">
        <f t="shared" si="8"/>
        <v>Sweden</v>
      </c>
      <c r="T102" t="str">
        <f t="shared" si="9"/>
        <v>Home Team</v>
      </c>
      <c r="U102" s="5">
        <v>72000</v>
      </c>
      <c r="V102" s="5">
        <v>0</v>
      </c>
      <c r="W102" s="5">
        <v>0</v>
      </c>
      <c r="X102" t="s">
        <v>886</v>
      </c>
      <c r="Y102" t="s">
        <v>1046</v>
      </c>
      <c r="Z102" t="s">
        <v>1047</v>
      </c>
      <c r="AA102" t="s">
        <v>103</v>
      </c>
      <c r="AB102" t="s">
        <v>62</v>
      </c>
    </row>
    <row r="103" spans="1:28" x14ac:dyDescent="0.3">
      <c r="A103" s="5">
        <v>97410033</v>
      </c>
      <c r="B103" s="5">
        <v>97410100</v>
      </c>
      <c r="C103">
        <v>2006</v>
      </c>
      <c r="D103" s="21">
        <v>38888</v>
      </c>
      <c r="E103" s="20" t="s">
        <v>1258</v>
      </c>
      <c r="F103" t="s">
        <v>490</v>
      </c>
      <c r="G103" t="s">
        <v>440</v>
      </c>
      <c r="H103" t="s">
        <v>1031</v>
      </c>
      <c r="I103" t="s">
        <v>903</v>
      </c>
      <c r="J103" s="5">
        <v>0</v>
      </c>
      <c r="K103" s="5">
        <v>3</v>
      </c>
      <c r="L103" s="5">
        <f t="shared" si="6"/>
        <v>-3</v>
      </c>
      <c r="M103" t="s">
        <v>106</v>
      </c>
      <c r="N103" t="s">
        <v>24</v>
      </c>
      <c r="O103" s="5">
        <v>0</v>
      </c>
      <c r="P103" s="5">
        <v>0</v>
      </c>
      <c r="Q103" s="5">
        <f t="shared" si="7"/>
        <v>0</v>
      </c>
      <c r="R103" s="5">
        <f t="shared" si="5"/>
        <v>3</v>
      </c>
      <c r="S103" t="str">
        <f t="shared" si="8"/>
        <v>Germany</v>
      </c>
      <c r="T103" t="str">
        <f t="shared" si="9"/>
        <v>Away Team</v>
      </c>
      <c r="U103" s="5">
        <v>72000</v>
      </c>
      <c r="V103" s="5">
        <v>0</v>
      </c>
      <c r="W103" s="5">
        <v>2</v>
      </c>
      <c r="X103" t="s">
        <v>742</v>
      </c>
      <c r="Y103" t="s">
        <v>1029</v>
      </c>
      <c r="Z103" t="s">
        <v>1030</v>
      </c>
      <c r="AA103" t="s">
        <v>907</v>
      </c>
      <c r="AB103" t="s">
        <v>110</v>
      </c>
    </row>
    <row r="104" spans="1:28" x14ac:dyDescent="0.3">
      <c r="A104" s="5">
        <v>97410048</v>
      </c>
      <c r="B104" s="5">
        <v>97410100</v>
      </c>
      <c r="C104">
        <v>2006</v>
      </c>
      <c r="D104" s="21">
        <v>38891</v>
      </c>
      <c r="E104" s="20" t="s">
        <v>1258</v>
      </c>
      <c r="F104" t="s">
        <v>817</v>
      </c>
      <c r="G104" t="s">
        <v>440</v>
      </c>
      <c r="H104" t="s">
        <v>1031</v>
      </c>
      <c r="I104" t="s">
        <v>1034</v>
      </c>
      <c r="J104" s="5">
        <v>1</v>
      </c>
      <c r="K104" s="5">
        <v>0</v>
      </c>
      <c r="L104" s="5">
        <f t="shared" si="6"/>
        <v>1</v>
      </c>
      <c r="M104" t="s">
        <v>500</v>
      </c>
      <c r="N104" t="s">
        <v>24</v>
      </c>
      <c r="O104" s="5">
        <v>0</v>
      </c>
      <c r="P104" s="5">
        <v>0</v>
      </c>
      <c r="Q104" s="5">
        <f t="shared" si="7"/>
        <v>0</v>
      </c>
      <c r="R104" s="5">
        <f t="shared" si="5"/>
        <v>1</v>
      </c>
      <c r="S104" t="str">
        <f t="shared" si="8"/>
        <v>Ukraine</v>
      </c>
      <c r="T104" t="str">
        <f t="shared" si="9"/>
        <v>Home Team</v>
      </c>
      <c r="U104" s="5">
        <v>72000</v>
      </c>
      <c r="V104" s="5">
        <v>0</v>
      </c>
      <c r="W104" s="5">
        <v>0</v>
      </c>
      <c r="X104" t="s">
        <v>1016</v>
      </c>
      <c r="Y104" t="s">
        <v>1017</v>
      </c>
      <c r="Z104" t="s">
        <v>1018</v>
      </c>
      <c r="AA104" t="s">
        <v>1038</v>
      </c>
      <c r="AB104" t="s">
        <v>504</v>
      </c>
    </row>
    <row r="105" spans="1:28" x14ac:dyDescent="0.3">
      <c r="A105" s="5">
        <v>97410057</v>
      </c>
      <c r="B105" s="5">
        <v>97410300</v>
      </c>
      <c r="C105">
        <v>2006</v>
      </c>
      <c r="D105" s="21">
        <v>38898</v>
      </c>
      <c r="E105" s="20" t="s">
        <v>1267</v>
      </c>
      <c r="F105" t="s">
        <v>131</v>
      </c>
      <c r="G105" t="s">
        <v>440</v>
      </c>
      <c r="H105" t="s">
        <v>1031</v>
      </c>
      <c r="I105" t="s">
        <v>106</v>
      </c>
      <c r="J105" s="5">
        <v>1</v>
      </c>
      <c r="K105" s="5">
        <v>1</v>
      </c>
      <c r="L105" s="5">
        <f t="shared" si="6"/>
        <v>0</v>
      </c>
      <c r="M105" t="s">
        <v>52</v>
      </c>
      <c r="N105" t="s">
        <v>1309</v>
      </c>
      <c r="O105" s="5">
        <v>4</v>
      </c>
      <c r="P105" s="5">
        <v>2</v>
      </c>
      <c r="Q105" s="5">
        <f t="shared" si="7"/>
        <v>2</v>
      </c>
      <c r="R105" s="5">
        <f t="shared" si="5"/>
        <v>2</v>
      </c>
      <c r="S105" t="str">
        <f t="shared" si="8"/>
        <v>Germany</v>
      </c>
      <c r="T105" t="str">
        <f t="shared" si="9"/>
        <v>Home Team</v>
      </c>
      <c r="U105" s="5">
        <v>72000</v>
      </c>
      <c r="V105" s="5">
        <v>0</v>
      </c>
      <c r="W105" s="5">
        <v>0</v>
      </c>
      <c r="X105" t="s">
        <v>886</v>
      </c>
      <c r="Y105" t="s">
        <v>1046</v>
      </c>
      <c r="Z105" t="s">
        <v>1047</v>
      </c>
      <c r="AA105" t="s">
        <v>110</v>
      </c>
      <c r="AB105" t="s">
        <v>55</v>
      </c>
    </row>
    <row r="106" spans="1:28" x14ac:dyDescent="0.3">
      <c r="A106" s="5">
        <v>2200</v>
      </c>
      <c r="B106" s="5">
        <v>278</v>
      </c>
      <c r="C106">
        <v>1978</v>
      </c>
      <c r="D106" s="21">
        <v>28651</v>
      </c>
      <c r="E106" s="20" t="s">
        <v>1281</v>
      </c>
      <c r="F106" t="s">
        <v>19</v>
      </c>
      <c r="G106" t="s">
        <v>491</v>
      </c>
      <c r="H106" t="s">
        <v>492</v>
      </c>
      <c r="I106" t="s">
        <v>120</v>
      </c>
      <c r="J106" s="5">
        <v>1</v>
      </c>
      <c r="K106" s="5">
        <v>0</v>
      </c>
      <c r="L106" s="5">
        <f t="shared" si="6"/>
        <v>1</v>
      </c>
      <c r="M106" t="s">
        <v>52</v>
      </c>
      <c r="N106" t="s">
        <v>24</v>
      </c>
      <c r="O106" s="5">
        <v>0</v>
      </c>
      <c r="P106" s="5">
        <v>0</v>
      </c>
      <c r="Q106" s="5">
        <f t="shared" si="7"/>
        <v>0</v>
      </c>
      <c r="R106" s="5">
        <f t="shared" si="5"/>
        <v>1</v>
      </c>
      <c r="S106" t="str">
        <f t="shared" si="8"/>
        <v>Italy</v>
      </c>
      <c r="T106" t="str">
        <f t="shared" si="9"/>
        <v>Home Team</v>
      </c>
      <c r="U106" s="5">
        <v>71712</v>
      </c>
      <c r="V106" s="5">
        <v>0</v>
      </c>
      <c r="W106" s="5">
        <v>0</v>
      </c>
      <c r="X106" t="s">
        <v>422</v>
      </c>
      <c r="Y106" t="s">
        <v>468</v>
      </c>
      <c r="Z106" t="s">
        <v>521</v>
      </c>
      <c r="AA106" t="s">
        <v>124</v>
      </c>
      <c r="AB106" t="s">
        <v>55</v>
      </c>
    </row>
    <row r="107" spans="1:28" x14ac:dyDescent="0.3">
      <c r="A107" s="5">
        <v>2197</v>
      </c>
      <c r="B107" s="5">
        <v>278</v>
      </c>
      <c r="C107">
        <v>1978</v>
      </c>
      <c r="D107" s="21">
        <v>28647</v>
      </c>
      <c r="E107" s="20" t="s">
        <v>1281</v>
      </c>
      <c r="F107" t="s">
        <v>19</v>
      </c>
      <c r="G107" t="s">
        <v>491</v>
      </c>
      <c r="H107" t="s">
        <v>492</v>
      </c>
      <c r="I107" t="s">
        <v>52</v>
      </c>
      <c r="J107" s="5">
        <v>2</v>
      </c>
      <c r="K107" s="5">
        <v>1</v>
      </c>
      <c r="L107" s="5">
        <f t="shared" si="6"/>
        <v>1</v>
      </c>
      <c r="M107" t="s">
        <v>22</v>
      </c>
      <c r="N107" t="s">
        <v>24</v>
      </c>
      <c r="O107" s="5">
        <v>0</v>
      </c>
      <c r="P107" s="5">
        <v>0</v>
      </c>
      <c r="Q107" s="5">
        <f t="shared" si="7"/>
        <v>0</v>
      </c>
      <c r="R107" s="5">
        <f t="shared" si="5"/>
        <v>3</v>
      </c>
      <c r="S107" t="str">
        <f t="shared" si="8"/>
        <v>Argentina</v>
      </c>
      <c r="T107" t="str">
        <f t="shared" si="9"/>
        <v>Home Team</v>
      </c>
      <c r="U107" s="5">
        <v>71666</v>
      </c>
      <c r="V107" s="5">
        <v>1</v>
      </c>
      <c r="W107" s="5">
        <v>0</v>
      </c>
      <c r="X107" t="s">
        <v>502</v>
      </c>
      <c r="Y107" t="s">
        <v>522</v>
      </c>
      <c r="Z107" t="s">
        <v>443</v>
      </c>
      <c r="AA107" t="s">
        <v>55</v>
      </c>
      <c r="AB107" t="s">
        <v>28</v>
      </c>
    </row>
    <row r="108" spans="1:28" x14ac:dyDescent="0.3">
      <c r="A108" s="5">
        <v>2199</v>
      </c>
      <c r="B108" s="5">
        <v>278</v>
      </c>
      <c r="C108">
        <v>1978</v>
      </c>
      <c r="D108" s="21">
        <v>28643</v>
      </c>
      <c r="E108" s="20" t="s">
        <v>1281</v>
      </c>
      <c r="F108" t="s">
        <v>19</v>
      </c>
      <c r="G108" t="s">
        <v>491</v>
      </c>
      <c r="H108" t="s">
        <v>492</v>
      </c>
      <c r="I108" t="s">
        <v>52</v>
      </c>
      <c r="J108" s="5">
        <v>2</v>
      </c>
      <c r="K108" s="5">
        <v>1</v>
      </c>
      <c r="L108" s="5">
        <f t="shared" si="6"/>
        <v>1</v>
      </c>
      <c r="M108" t="s">
        <v>81</v>
      </c>
      <c r="N108" t="s">
        <v>24</v>
      </c>
      <c r="O108" s="5">
        <v>0</v>
      </c>
      <c r="P108" s="5">
        <v>0</v>
      </c>
      <c r="Q108" s="5">
        <f t="shared" si="7"/>
        <v>0</v>
      </c>
      <c r="R108" s="5">
        <f t="shared" si="5"/>
        <v>3</v>
      </c>
      <c r="S108" t="str">
        <f t="shared" si="8"/>
        <v>Argentina</v>
      </c>
      <c r="T108" t="str">
        <f t="shared" si="9"/>
        <v>Home Team</v>
      </c>
      <c r="U108" s="5">
        <v>71615</v>
      </c>
      <c r="V108" s="5">
        <v>1</v>
      </c>
      <c r="W108" s="5">
        <v>1</v>
      </c>
      <c r="X108" t="s">
        <v>505</v>
      </c>
      <c r="Y108" t="s">
        <v>448</v>
      </c>
      <c r="Z108" t="s">
        <v>506</v>
      </c>
      <c r="AA108" t="s">
        <v>55</v>
      </c>
      <c r="AB108" t="s">
        <v>86</v>
      </c>
    </row>
    <row r="109" spans="1:28" x14ac:dyDescent="0.3">
      <c r="A109" s="5">
        <v>3068</v>
      </c>
      <c r="B109" s="5">
        <v>337</v>
      </c>
      <c r="C109">
        <v>1994</v>
      </c>
      <c r="D109" s="21">
        <v>34509</v>
      </c>
      <c r="E109" s="20" t="s">
        <v>1277</v>
      </c>
      <c r="F109" t="s">
        <v>489</v>
      </c>
      <c r="G109" t="s">
        <v>719</v>
      </c>
      <c r="H109" t="s">
        <v>720</v>
      </c>
      <c r="I109" t="s">
        <v>99</v>
      </c>
      <c r="J109" s="5">
        <v>3</v>
      </c>
      <c r="K109" s="5">
        <v>1</v>
      </c>
      <c r="L109" s="5">
        <f t="shared" si="6"/>
        <v>2</v>
      </c>
      <c r="M109" t="s">
        <v>749</v>
      </c>
      <c r="N109" t="s">
        <v>24</v>
      </c>
      <c r="O109" s="5">
        <v>0</v>
      </c>
      <c r="P109" s="5">
        <v>0</v>
      </c>
      <c r="Q109" s="5">
        <f t="shared" si="7"/>
        <v>0</v>
      </c>
      <c r="R109" s="5">
        <f t="shared" si="5"/>
        <v>4</v>
      </c>
      <c r="S109" t="str">
        <f t="shared" si="8"/>
        <v>Sweden</v>
      </c>
      <c r="T109" t="str">
        <f t="shared" si="9"/>
        <v>Home Team</v>
      </c>
      <c r="U109" s="5">
        <v>71528</v>
      </c>
      <c r="V109" s="5">
        <v>1</v>
      </c>
      <c r="W109" s="5">
        <v>1</v>
      </c>
      <c r="X109" t="s">
        <v>628</v>
      </c>
      <c r="Y109" t="s">
        <v>764</v>
      </c>
      <c r="Z109" t="s">
        <v>763</v>
      </c>
      <c r="AA109" t="s">
        <v>103</v>
      </c>
      <c r="AB109" t="s">
        <v>753</v>
      </c>
    </row>
    <row r="110" spans="1:28" x14ac:dyDescent="0.3">
      <c r="A110" s="5">
        <v>2198</v>
      </c>
      <c r="B110" s="5">
        <v>639</v>
      </c>
      <c r="C110">
        <v>1978</v>
      </c>
      <c r="D110" s="21">
        <v>28666</v>
      </c>
      <c r="E110" s="20" t="s">
        <v>1255</v>
      </c>
      <c r="F110" t="s">
        <v>69</v>
      </c>
      <c r="G110" t="s">
        <v>491</v>
      </c>
      <c r="H110" t="s">
        <v>492</v>
      </c>
      <c r="I110" t="s">
        <v>52</v>
      </c>
      <c r="J110" s="5">
        <v>3</v>
      </c>
      <c r="K110" s="5">
        <v>1</v>
      </c>
      <c r="L110" s="5">
        <f t="shared" si="6"/>
        <v>2</v>
      </c>
      <c r="M110" t="s">
        <v>91</v>
      </c>
      <c r="N110" t="s">
        <v>530</v>
      </c>
      <c r="O110" s="5">
        <v>0</v>
      </c>
      <c r="P110" s="5">
        <v>0</v>
      </c>
      <c r="Q110" s="5">
        <f t="shared" si="7"/>
        <v>0</v>
      </c>
      <c r="R110" s="5">
        <f t="shared" si="5"/>
        <v>4</v>
      </c>
      <c r="S110" t="str">
        <f t="shared" si="8"/>
        <v>Argentina</v>
      </c>
      <c r="T110" t="str">
        <f t="shared" si="9"/>
        <v>Home Team</v>
      </c>
      <c r="U110" s="5">
        <v>71483</v>
      </c>
      <c r="V110" s="5">
        <v>0</v>
      </c>
      <c r="W110" s="5">
        <v>0</v>
      </c>
      <c r="X110" t="s">
        <v>503</v>
      </c>
      <c r="Y110" t="s">
        <v>421</v>
      </c>
      <c r="Z110" t="s">
        <v>481</v>
      </c>
      <c r="AA110" t="s">
        <v>55</v>
      </c>
      <c r="AB110" t="s">
        <v>96</v>
      </c>
    </row>
    <row r="111" spans="1:28" x14ac:dyDescent="0.3">
      <c r="A111" s="5">
        <v>198</v>
      </c>
      <c r="B111" s="5">
        <v>322</v>
      </c>
      <c r="C111">
        <v>1990</v>
      </c>
      <c r="D111" s="21">
        <v>33039</v>
      </c>
      <c r="E111" s="20" t="s">
        <v>1285</v>
      </c>
      <c r="F111" t="s">
        <v>613</v>
      </c>
      <c r="G111" t="s">
        <v>662</v>
      </c>
      <c r="H111" t="s">
        <v>89</v>
      </c>
      <c r="I111" t="s">
        <v>240</v>
      </c>
      <c r="J111" s="5">
        <v>5</v>
      </c>
      <c r="K111" s="5">
        <v>1</v>
      </c>
      <c r="L111" s="5">
        <f t="shared" si="6"/>
        <v>4</v>
      </c>
      <c r="M111" t="s">
        <v>1356</v>
      </c>
      <c r="N111" t="s">
        <v>24</v>
      </c>
      <c r="O111" s="5">
        <v>0</v>
      </c>
      <c r="P111" s="5">
        <v>0</v>
      </c>
      <c r="Q111" s="5">
        <f t="shared" si="7"/>
        <v>0</v>
      </c>
      <c r="R111" s="5">
        <f t="shared" si="5"/>
        <v>6</v>
      </c>
      <c r="S111" t="str">
        <f t="shared" si="8"/>
        <v>Germany FR</v>
      </c>
      <c r="T111" t="str">
        <f t="shared" si="9"/>
        <v>Home Team</v>
      </c>
      <c r="U111" s="5">
        <v>71169</v>
      </c>
      <c r="V111" s="5">
        <v>2</v>
      </c>
      <c r="W111" s="5">
        <v>0</v>
      </c>
      <c r="X111" t="s">
        <v>696</v>
      </c>
      <c r="Y111" t="s">
        <v>655</v>
      </c>
      <c r="Z111" t="s">
        <v>701</v>
      </c>
      <c r="AA111" t="s">
        <v>244</v>
      </c>
      <c r="AB111" t="s">
        <v>668</v>
      </c>
    </row>
    <row r="112" spans="1:28" x14ac:dyDescent="0.3">
      <c r="A112" s="5">
        <v>3092</v>
      </c>
      <c r="B112" s="5">
        <v>338</v>
      </c>
      <c r="C112">
        <v>1994</v>
      </c>
      <c r="D112" s="21">
        <v>34520</v>
      </c>
      <c r="E112" s="20" t="s">
        <v>1264</v>
      </c>
      <c r="F112" t="s">
        <v>659</v>
      </c>
      <c r="G112" t="s">
        <v>724</v>
      </c>
      <c r="H112" t="s">
        <v>725</v>
      </c>
      <c r="I112" t="s">
        <v>23</v>
      </c>
      <c r="J112" s="5">
        <v>1</v>
      </c>
      <c r="K112" s="5">
        <v>1</v>
      </c>
      <c r="L112" s="5">
        <f t="shared" si="6"/>
        <v>0</v>
      </c>
      <c r="M112" t="s">
        <v>330</v>
      </c>
      <c r="N112" t="s">
        <v>1302</v>
      </c>
      <c r="O112" s="5">
        <v>1</v>
      </c>
      <c r="P112" s="5">
        <v>3</v>
      </c>
      <c r="Q112" s="5">
        <f t="shared" si="7"/>
        <v>-2</v>
      </c>
      <c r="R112" s="5">
        <f t="shared" si="5"/>
        <v>2</v>
      </c>
      <c r="S112" t="str">
        <f t="shared" si="8"/>
        <v>Bulgaria</v>
      </c>
      <c r="T112" t="str">
        <f t="shared" si="9"/>
        <v>Away Team</v>
      </c>
      <c r="U112" s="5">
        <v>71030</v>
      </c>
      <c r="V112" s="5">
        <v>0</v>
      </c>
      <c r="W112" s="5">
        <v>0</v>
      </c>
      <c r="X112" t="s">
        <v>637</v>
      </c>
      <c r="Y112" t="s">
        <v>764</v>
      </c>
      <c r="Z112" t="s">
        <v>731</v>
      </c>
      <c r="AA112" t="s">
        <v>29</v>
      </c>
      <c r="AB112" t="s">
        <v>333</v>
      </c>
    </row>
    <row r="113" spans="1:28" x14ac:dyDescent="0.3">
      <c r="A113" s="5">
        <v>1949</v>
      </c>
      <c r="B113" s="5">
        <v>262</v>
      </c>
      <c r="C113">
        <v>1974</v>
      </c>
      <c r="D113" s="21">
        <v>27199</v>
      </c>
      <c r="E113" s="20" t="s">
        <v>1277</v>
      </c>
      <c r="F113" t="s">
        <v>30</v>
      </c>
      <c r="G113" t="s">
        <v>475</v>
      </c>
      <c r="H113" t="s">
        <v>476</v>
      </c>
      <c r="I113" t="s">
        <v>52</v>
      </c>
      <c r="J113" s="5">
        <v>1</v>
      </c>
      <c r="K113" s="5">
        <v>1</v>
      </c>
      <c r="L113" s="5">
        <f t="shared" si="6"/>
        <v>0</v>
      </c>
      <c r="M113" t="s">
        <v>120</v>
      </c>
      <c r="N113" t="s">
        <v>24</v>
      </c>
      <c r="O113" s="5">
        <v>0</v>
      </c>
      <c r="P113" s="5">
        <v>0</v>
      </c>
      <c r="Q113" s="5">
        <f t="shared" si="7"/>
        <v>0</v>
      </c>
      <c r="R113" s="5">
        <f t="shared" si="5"/>
        <v>2</v>
      </c>
      <c r="S113" t="str">
        <f t="shared" si="8"/>
        <v>Italy</v>
      </c>
      <c r="T113" t="str">
        <f t="shared" si="9"/>
        <v>Away Team</v>
      </c>
      <c r="U113" s="5">
        <v>70100</v>
      </c>
      <c r="V113" s="5">
        <v>1</v>
      </c>
      <c r="W113" s="5">
        <v>1</v>
      </c>
      <c r="X113" t="s">
        <v>463</v>
      </c>
      <c r="Y113" t="s">
        <v>425</v>
      </c>
      <c r="Z113" t="s">
        <v>464</v>
      </c>
      <c r="AA113" t="s">
        <v>55</v>
      </c>
      <c r="AB113" t="s">
        <v>124</v>
      </c>
    </row>
    <row r="114" spans="1:28" x14ac:dyDescent="0.3">
      <c r="A114" s="5">
        <v>2129</v>
      </c>
      <c r="B114" s="5">
        <v>262</v>
      </c>
      <c r="C114">
        <v>1974</v>
      </c>
      <c r="D114" s="21">
        <v>27203</v>
      </c>
      <c r="E114" s="20" t="s">
        <v>1258</v>
      </c>
      <c r="F114" t="s">
        <v>30</v>
      </c>
      <c r="G114" t="s">
        <v>475</v>
      </c>
      <c r="H114" t="s">
        <v>476</v>
      </c>
      <c r="I114" t="s">
        <v>164</v>
      </c>
      <c r="J114" s="5">
        <v>2</v>
      </c>
      <c r="K114" s="5">
        <v>1</v>
      </c>
      <c r="L114" s="5">
        <f t="shared" si="6"/>
        <v>1</v>
      </c>
      <c r="M114" t="s">
        <v>120</v>
      </c>
      <c r="N114" t="s">
        <v>24</v>
      </c>
      <c r="O114" s="5">
        <v>0</v>
      </c>
      <c r="P114" s="5">
        <v>0</v>
      </c>
      <c r="Q114" s="5">
        <f t="shared" si="7"/>
        <v>0</v>
      </c>
      <c r="R114" s="5">
        <f t="shared" si="5"/>
        <v>3</v>
      </c>
      <c r="S114" t="str">
        <f t="shared" si="8"/>
        <v>Poland</v>
      </c>
      <c r="T114" t="str">
        <f t="shared" si="9"/>
        <v>Home Team</v>
      </c>
      <c r="U114" s="5">
        <v>70100</v>
      </c>
      <c r="V114" s="5">
        <v>2</v>
      </c>
      <c r="W114" s="5">
        <v>0</v>
      </c>
      <c r="X114" t="s">
        <v>458</v>
      </c>
      <c r="Y114" t="s">
        <v>443</v>
      </c>
      <c r="Z114" t="s">
        <v>456</v>
      </c>
      <c r="AA114" t="s">
        <v>168</v>
      </c>
      <c r="AB114" t="s">
        <v>124</v>
      </c>
    </row>
    <row r="115" spans="1:28" x14ac:dyDescent="0.3">
      <c r="A115" s="5">
        <v>1100</v>
      </c>
      <c r="B115" s="5">
        <v>201</v>
      </c>
      <c r="C115">
        <v>1930</v>
      </c>
      <c r="D115" s="21">
        <v>11160</v>
      </c>
      <c r="E115" s="20" t="s">
        <v>1257</v>
      </c>
      <c r="F115" t="s">
        <v>46</v>
      </c>
      <c r="G115" t="s">
        <v>63</v>
      </c>
      <c r="H115" t="s">
        <v>21</v>
      </c>
      <c r="I115" t="s">
        <v>64</v>
      </c>
      <c r="J115" s="5">
        <v>4</v>
      </c>
      <c r="K115" s="5">
        <v>0</v>
      </c>
      <c r="L115" s="5">
        <f t="shared" si="6"/>
        <v>4</v>
      </c>
      <c r="M115" t="s">
        <v>47</v>
      </c>
      <c r="N115" t="s">
        <v>24</v>
      </c>
      <c r="O115" s="5">
        <v>0</v>
      </c>
      <c r="P115" s="5">
        <v>0</v>
      </c>
      <c r="Q115" s="5">
        <f t="shared" si="7"/>
        <v>0</v>
      </c>
      <c r="R115" s="5">
        <f t="shared" si="5"/>
        <v>4</v>
      </c>
      <c r="S115" t="str">
        <f t="shared" si="8"/>
        <v>Uruguay</v>
      </c>
      <c r="T115" t="str">
        <f t="shared" si="9"/>
        <v>Home Team</v>
      </c>
      <c r="U115" s="5">
        <v>70022</v>
      </c>
      <c r="V115" s="5">
        <v>4</v>
      </c>
      <c r="W115" s="5">
        <v>0</v>
      </c>
      <c r="X115" t="s">
        <v>27</v>
      </c>
      <c r="Y115" t="s">
        <v>36</v>
      </c>
      <c r="Z115" t="s">
        <v>53</v>
      </c>
      <c r="AA115" t="s">
        <v>65</v>
      </c>
      <c r="AB115" t="s">
        <v>50</v>
      </c>
    </row>
    <row r="116" spans="1:28" x14ac:dyDescent="0.3">
      <c r="A116" s="5">
        <v>914</v>
      </c>
      <c r="B116" s="5">
        <v>295</v>
      </c>
      <c r="C116">
        <v>1982</v>
      </c>
      <c r="D116" s="21">
        <v>30140</v>
      </c>
      <c r="E116" s="20" t="s">
        <v>1285</v>
      </c>
      <c r="F116" t="s">
        <v>68</v>
      </c>
      <c r="G116" t="s">
        <v>537</v>
      </c>
      <c r="H116" t="s">
        <v>538</v>
      </c>
      <c r="I116" t="s">
        <v>240</v>
      </c>
      <c r="J116" s="5">
        <v>3</v>
      </c>
      <c r="K116" s="5">
        <v>3</v>
      </c>
      <c r="L116" s="5">
        <f t="shared" si="6"/>
        <v>0</v>
      </c>
      <c r="M116" t="s">
        <v>22</v>
      </c>
      <c r="N116" t="s">
        <v>1297</v>
      </c>
      <c r="O116" s="5">
        <v>5</v>
      </c>
      <c r="P116" s="5">
        <v>4</v>
      </c>
      <c r="Q116" s="5">
        <f t="shared" si="7"/>
        <v>1</v>
      </c>
      <c r="R116" s="5">
        <f t="shared" si="5"/>
        <v>6</v>
      </c>
      <c r="S116" t="str">
        <f t="shared" si="8"/>
        <v>Germany FR</v>
      </c>
      <c r="T116" t="str">
        <f t="shared" si="9"/>
        <v>Home Team</v>
      </c>
      <c r="U116" s="5">
        <v>70000</v>
      </c>
      <c r="V116" s="5">
        <v>0</v>
      </c>
      <c r="W116" s="5">
        <v>0</v>
      </c>
      <c r="X116" t="s">
        <v>523</v>
      </c>
      <c r="Y116" t="s">
        <v>588</v>
      </c>
      <c r="Z116" t="s">
        <v>583</v>
      </c>
      <c r="AA116" t="s">
        <v>244</v>
      </c>
      <c r="AB116" t="s">
        <v>28</v>
      </c>
    </row>
    <row r="117" spans="1:28" x14ac:dyDescent="0.3">
      <c r="A117" s="5">
        <v>568</v>
      </c>
      <c r="B117" s="5">
        <v>309</v>
      </c>
      <c r="C117">
        <v>1986</v>
      </c>
      <c r="D117" s="21">
        <v>31580</v>
      </c>
      <c r="E117" s="20" t="s">
        <v>1278</v>
      </c>
      <c r="F117" t="s">
        <v>659</v>
      </c>
      <c r="G117" t="s">
        <v>621</v>
      </c>
      <c r="H117" t="s">
        <v>396</v>
      </c>
      <c r="I117" t="s">
        <v>120</v>
      </c>
      <c r="J117" s="5">
        <v>0</v>
      </c>
      <c r="K117" s="5">
        <v>2</v>
      </c>
      <c r="L117" s="5">
        <f t="shared" si="6"/>
        <v>-2</v>
      </c>
      <c r="M117" t="s">
        <v>22</v>
      </c>
      <c r="N117" t="s">
        <v>24</v>
      </c>
      <c r="O117" s="5">
        <v>0</v>
      </c>
      <c r="P117" s="5">
        <v>0</v>
      </c>
      <c r="Q117" s="5">
        <f t="shared" si="7"/>
        <v>0</v>
      </c>
      <c r="R117" s="5">
        <f t="shared" si="5"/>
        <v>2</v>
      </c>
      <c r="S117" t="str">
        <f t="shared" si="8"/>
        <v>France</v>
      </c>
      <c r="T117" t="str">
        <f t="shared" si="9"/>
        <v>Away Team</v>
      </c>
      <c r="U117" s="5">
        <v>70000</v>
      </c>
      <c r="V117" s="5">
        <v>0</v>
      </c>
      <c r="W117" s="5">
        <v>1</v>
      </c>
      <c r="X117" t="s">
        <v>634</v>
      </c>
      <c r="Y117" t="s">
        <v>627</v>
      </c>
      <c r="Z117" t="s">
        <v>623</v>
      </c>
      <c r="AA117" t="s">
        <v>124</v>
      </c>
      <c r="AB117" t="s">
        <v>28</v>
      </c>
    </row>
    <row r="118" spans="1:28" x14ac:dyDescent="0.3">
      <c r="A118" s="5">
        <v>2247</v>
      </c>
      <c r="B118" s="5">
        <v>280</v>
      </c>
      <c r="C118">
        <v>1978</v>
      </c>
      <c r="D118" s="21">
        <v>28665</v>
      </c>
      <c r="E118" s="20" t="s">
        <v>1255</v>
      </c>
      <c r="F118" t="s">
        <v>133</v>
      </c>
      <c r="G118" t="s">
        <v>491</v>
      </c>
      <c r="H118" t="s">
        <v>492</v>
      </c>
      <c r="I118" t="s">
        <v>40</v>
      </c>
      <c r="J118" s="5">
        <v>2</v>
      </c>
      <c r="K118" s="5">
        <v>1</v>
      </c>
      <c r="L118" s="5">
        <f t="shared" si="6"/>
        <v>1</v>
      </c>
      <c r="M118" t="s">
        <v>120</v>
      </c>
      <c r="N118" t="s">
        <v>24</v>
      </c>
      <c r="O118" s="5">
        <v>0</v>
      </c>
      <c r="P118" s="5">
        <v>0</v>
      </c>
      <c r="Q118" s="5">
        <f t="shared" si="7"/>
        <v>0</v>
      </c>
      <c r="R118" s="5">
        <f t="shared" si="5"/>
        <v>3</v>
      </c>
      <c r="S118" t="str">
        <f t="shared" si="8"/>
        <v>Brazil</v>
      </c>
      <c r="T118" t="str">
        <f t="shared" si="9"/>
        <v>Home Team</v>
      </c>
      <c r="U118" s="5">
        <v>69659</v>
      </c>
      <c r="V118" s="5">
        <v>0</v>
      </c>
      <c r="W118" s="5">
        <v>1</v>
      </c>
      <c r="X118" t="s">
        <v>422</v>
      </c>
      <c r="Y118" t="s">
        <v>468</v>
      </c>
      <c r="Z118" t="s">
        <v>462</v>
      </c>
      <c r="AA118" t="s">
        <v>45</v>
      </c>
      <c r="AB118" t="s">
        <v>124</v>
      </c>
    </row>
    <row r="119" spans="1:28" x14ac:dyDescent="0.3">
      <c r="A119" s="5">
        <v>1650</v>
      </c>
      <c r="B119" s="5">
        <v>238</v>
      </c>
      <c r="C119">
        <v>1966</v>
      </c>
      <c r="D119" s="21">
        <v>24301</v>
      </c>
      <c r="E119" s="20" t="s">
        <v>1277</v>
      </c>
      <c r="F119" t="s">
        <v>19</v>
      </c>
      <c r="G119" t="s">
        <v>355</v>
      </c>
      <c r="H119" t="s">
        <v>356</v>
      </c>
      <c r="I119" t="s">
        <v>22</v>
      </c>
      <c r="J119" s="5">
        <v>1</v>
      </c>
      <c r="K119" s="5">
        <v>1</v>
      </c>
      <c r="L119" s="5">
        <f t="shared" si="6"/>
        <v>0</v>
      </c>
      <c r="M119" t="s">
        <v>23</v>
      </c>
      <c r="N119" t="s">
        <v>24</v>
      </c>
      <c r="O119" s="5">
        <v>0</v>
      </c>
      <c r="P119" s="5">
        <v>0</v>
      </c>
      <c r="Q119" s="5">
        <f t="shared" si="7"/>
        <v>0</v>
      </c>
      <c r="R119" s="5">
        <f t="shared" si="5"/>
        <v>2</v>
      </c>
      <c r="S119" t="str">
        <f t="shared" si="8"/>
        <v>Mexico</v>
      </c>
      <c r="T119" t="str">
        <f t="shared" si="9"/>
        <v>Away Team</v>
      </c>
      <c r="U119" s="5">
        <v>69237</v>
      </c>
      <c r="V119" s="5">
        <v>0</v>
      </c>
      <c r="W119" s="5">
        <v>0</v>
      </c>
      <c r="X119" t="s">
        <v>372</v>
      </c>
      <c r="Y119" t="s">
        <v>301</v>
      </c>
      <c r="Z119" t="s">
        <v>322</v>
      </c>
      <c r="AA119" t="s">
        <v>28</v>
      </c>
      <c r="AB119" t="s">
        <v>29</v>
      </c>
    </row>
    <row r="120" spans="1:28" x14ac:dyDescent="0.3">
      <c r="A120" s="5">
        <v>300186472</v>
      </c>
      <c r="B120" s="5">
        <v>255931</v>
      </c>
      <c r="C120">
        <v>2014</v>
      </c>
      <c r="D120" s="21">
        <v>41813</v>
      </c>
      <c r="E120" s="20" t="s">
        <v>1267</v>
      </c>
      <c r="F120" t="s">
        <v>490</v>
      </c>
      <c r="G120" t="s">
        <v>1165</v>
      </c>
      <c r="H120" t="s">
        <v>1166</v>
      </c>
      <c r="I120" t="s">
        <v>544</v>
      </c>
      <c r="J120" s="5">
        <v>1</v>
      </c>
      <c r="K120" s="5">
        <v>4</v>
      </c>
      <c r="L120" s="5">
        <f t="shared" si="6"/>
        <v>-3</v>
      </c>
      <c r="M120" t="s">
        <v>40</v>
      </c>
      <c r="N120" t="s">
        <v>24</v>
      </c>
      <c r="O120" s="5">
        <v>0</v>
      </c>
      <c r="P120" s="5">
        <v>0</v>
      </c>
      <c r="Q120" s="5">
        <f t="shared" si="7"/>
        <v>0</v>
      </c>
      <c r="R120" s="5">
        <f t="shared" si="5"/>
        <v>5</v>
      </c>
      <c r="S120" t="str">
        <f t="shared" si="8"/>
        <v>Brazil</v>
      </c>
      <c r="T120" t="str">
        <f t="shared" si="9"/>
        <v>Away Team</v>
      </c>
      <c r="U120" s="5">
        <v>69112</v>
      </c>
      <c r="V120" s="5">
        <v>1</v>
      </c>
      <c r="W120" s="5">
        <v>2</v>
      </c>
      <c r="X120" t="s">
        <v>1184</v>
      </c>
      <c r="Y120" t="s">
        <v>1185</v>
      </c>
      <c r="Z120" t="s">
        <v>1186</v>
      </c>
      <c r="AA120" t="s">
        <v>546</v>
      </c>
      <c r="AB120" t="s">
        <v>45</v>
      </c>
    </row>
    <row r="121" spans="1:28" x14ac:dyDescent="0.3">
      <c r="A121" s="5">
        <v>43950064</v>
      </c>
      <c r="B121" s="5">
        <v>43950600</v>
      </c>
      <c r="C121">
        <v>2002</v>
      </c>
      <c r="D121" s="21">
        <v>37437</v>
      </c>
      <c r="E121" s="20" t="s">
        <v>1283</v>
      </c>
      <c r="F121" t="s">
        <v>69</v>
      </c>
      <c r="G121" t="s">
        <v>951</v>
      </c>
      <c r="H121" t="s">
        <v>952</v>
      </c>
      <c r="I121" t="s">
        <v>106</v>
      </c>
      <c r="J121" s="5">
        <v>0</v>
      </c>
      <c r="K121" s="5">
        <v>2</v>
      </c>
      <c r="L121" s="5">
        <f t="shared" si="6"/>
        <v>-2</v>
      </c>
      <c r="M121" t="s">
        <v>40</v>
      </c>
      <c r="N121" t="s">
        <v>24</v>
      </c>
      <c r="O121" s="5">
        <v>0</v>
      </c>
      <c r="P121" s="5">
        <v>0</v>
      </c>
      <c r="Q121" s="5">
        <f t="shared" si="7"/>
        <v>0</v>
      </c>
      <c r="R121" s="5">
        <f t="shared" si="5"/>
        <v>2</v>
      </c>
      <c r="S121" t="str">
        <f t="shared" si="8"/>
        <v>Brazil</v>
      </c>
      <c r="T121" t="str">
        <f t="shared" si="9"/>
        <v>Away Team</v>
      </c>
      <c r="U121" s="5">
        <v>69029</v>
      </c>
      <c r="V121" s="5">
        <v>0</v>
      </c>
      <c r="W121" s="5">
        <v>0</v>
      </c>
      <c r="X121" t="s">
        <v>814</v>
      </c>
      <c r="Y121" t="s">
        <v>920</v>
      </c>
      <c r="Z121" t="s">
        <v>906</v>
      </c>
      <c r="AA121" t="s">
        <v>110</v>
      </c>
      <c r="AB121" t="s">
        <v>45</v>
      </c>
    </row>
    <row r="122" spans="1:28" x14ac:dyDescent="0.3">
      <c r="A122" s="5">
        <v>97410064</v>
      </c>
      <c r="B122" s="5">
        <v>97410600</v>
      </c>
      <c r="C122">
        <v>2006</v>
      </c>
      <c r="D122" s="21">
        <v>38907</v>
      </c>
      <c r="E122" s="20" t="s">
        <v>1283</v>
      </c>
      <c r="F122" t="s">
        <v>69</v>
      </c>
      <c r="G122" t="s">
        <v>440</v>
      </c>
      <c r="H122" t="s">
        <v>1031</v>
      </c>
      <c r="I122" t="s">
        <v>120</v>
      </c>
      <c r="J122" s="5">
        <v>1</v>
      </c>
      <c r="K122" s="5">
        <v>1</v>
      </c>
      <c r="L122" s="5">
        <f t="shared" si="6"/>
        <v>0</v>
      </c>
      <c r="M122" t="s">
        <v>22</v>
      </c>
      <c r="N122" t="s">
        <v>1311</v>
      </c>
      <c r="O122" s="5">
        <v>5</v>
      </c>
      <c r="P122" s="5">
        <v>3</v>
      </c>
      <c r="Q122" s="5">
        <f t="shared" si="7"/>
        <v>2</v>
      </c>
      <c r="R122" s="5">
        <f t="shared" si="5"/>
        <v>2</v>
      </c>
      <c r="S122" t="str">
        <f t="shared" si="8"/>
        <v>Italy</v>
      </c>
      <c r="T122" t="str">
        <f t="shared" si="9"/>
        <v>Home Team</v>
      </c>
      <c r="U122" s="5">
        <v>69000</v>
      </c>
      <c r="V122" s="5">
        <v>0</v>
      </c>
      <c r="W122" s="5">
        <v>0</v>
      </c>
      <c r="X122" t="s">
        <v>973</v>
      </c>
      <c r="Y122" t="s">
        <v>974</v>
      </c>
      <c r="Z122" t="s">
        <v>975</v>
      </c>
      <c r="AA122" t="s">
        <v>124</v>
      </c>
      <c r="AB122" t="s">
        <v>28</v>
      </c>
    </row>
    <row r="123" spans="1:28" x14ac:dyDescent="0.3">
      <c r="A123" s="5">
        <v>300186468</v>
      </c>
      <c r="B123" s="5">
        <v>255931</v>
      </c>
      <c r="C123">
        <v>2014</v>
      </c>
      <c r="D123" s="21">
        <v>41809</v>
      </c>
      <c r="E123" s="20" t="s">
        <v>1262</v>
      </c>
      <c r="F123" t="s">
        <v>608</v>
      </c>
      <c r="G123" t="s">
        <v>1165</v>
      </c>
      <c r="H123" t="s">
        <v>1166</v>
      </c>
      <c r="I123" t="s">
        <v>319</v>
      </c>
      <c r="J123" s="5">
        <v>2</v>
      </c>
      <c r="K123" s="5">
        <v>1</v>
      </c>
      <c r="L123" s="5">
        <f t="shared" si="6"/>
        <v>1</v>
      </c>
      <c r="M123" t="s">
        <v>989</v>
      </c>
      <c r="N123" t="s">
        <v>24</v>
      </c>
      <c r="O123" s="5">
        <v>0</v>
      </c>
      <c r="P123" s="5">
        <v>0</v>
      </c>
      <c r="Q123" s="5">
        <f t="shared" si="7"/>
        <v>0</v>
      </c>
      <c r="R123" s="5">
        <f t="shared" si="5"/>
        <v>3</v>
      </c>
      <c r="S123" t="str">
        <f t="shared" si="8"/>
        <v>Colombia</v>
      </c>
      <c r="T123" t="str">
        <f t="shared" si="9"/>
        <v>Home Team</v>
      </c>
      <c r="U123" s="5">
        <v>68748</v>
      </c>
      <c r="V123" s="5">
        <v>0</v>
      </c>
      <c r="W123" s="5">
        <v>0</v>
      </c>
      <c r="X123" t="s">
        <v>1110</v>
      </c>
      <c r="Y123" t="s">
        <v>1112</v>
      </c>
      <c r="Z123" t="s">
        <v>1111</v>
      </c>
      <c r="AA123" t="s">
        <v>323</v>
      </c>
      <c r="AB123" t="s">
        <v>993</v>
      </c>
    </row>
    <row r="124" spans="1:28" x14ac:dyDescent="0.3">
      <c r="A124" s="5">
        <v>1463</v>
      </c>
      <c r="B124" s="5">
        <v>3480</v>
      </c>
      <c r="C124">
        <v>1962</v>
      </c>
      <c r="D124" s="21">
        <v>22814</v>
      </c>
      <c r="E124" s="20" t="s">
        <v>1260</v>
      </c>
      <c r="F124" t="s">
        <v>69</v>
      </c>
      <c r="G124" t="s">
        <v>334</v>
      </c>
      <c r="H124" t="s">
        <v>335</v>
      </c>
      <c r="I124" t="s">
        <v>40</v>
      </c>
      <c r="J124" s="5">
        <v>3</v>
      </c>
      <c r="K124" s="5">
        <v>1</v>
      </c>
      <c r="L124" s="5">
        <f t="shared" si="6"/>
        <v>2</v>
      </c>
      <c r="M124" t="s">
        <v>127</v>
      </c>
      <c r="N124" t="s">
        <v>24</v>
      </c>
      <c r="O124" s="5">
        <v>0</v>
      </c>
      <c r="P124" s="5">
        <v>0</v>
      </c>
      <c r="Q124" s="5">
        <f t="shared" si="7"/>
        <v>0</v>
      </c>
      <c r="R124" s="5">
        <f t="shared" si="5"/>
        <v>4</v>
      </c>
      <c r="S124" t="str">
        <f t="shared" si="8"/>
        <v>Brazil</v>
      </c>
      <c r="T124" t="str">
        <f t="shared" si="9"/>
        <v>Home Team</v>
      </c>
      <c r="U124" s="5">
        <v>68679</v>
      </c>
      <c r="V124" s="5">
        <v>1</v>
      </c>
      <c r="W124" s="5">
        <v>1</v>
      </c>
      <c r="X124" t="s">
        <v>266</v>
      </c>
      <c r="Y124" t="s">
        <v>341</v>
      </c>
      <c r="Z124" t="s">
        <v>343</v>
      </c>
      <c r="AA124" t="s">
        <v>45</v>
      </c>
      <c r="AB124" t="s">
        <v>130</v>
      </c>
    </row>
    <row r="125" spans="1:28" x14ac:dyDescent="0.3">
      <c r="A125" s="5">
        <v>300186504</v>
      </c>
      <c r="B125" s="5">
        <v>255953</v>
      </c>
      <c r="C125">
        <v>2014</v>
      </c>
      <c r="D125" s="21">
        <v>41825</v>
      </c>
      <c r="E125" s="20" t="s">
        <v>1262</v>
      </c>
      <c r="F125" t="s">
        <v>131</v>
      </c>
      <c r="G125" t="s">
        <v>1165</v>
      </c>
      <c r="H125" t="s">
        <v>1166</v>
      </c>
      <c r="I125" t="s">
        <v>52</v>
      </c>
      <c r="J125" s="5">
        <v>1</v>
      </c>
      <c r="K125" s="5">
        <v>0</v>
      </c>
      <c r="L125" s="5">
        <f t="shared" si="6"/>
        <v>1</v>
      </c>
      <c r="M125" t="s">
        <v>33</v>
      </c>
      <c r="N125" t="s">
        <v>24</v>
      </c>
      <c r="O125" s="5">
        <v>0</v>
      </c>
      <c r="P125" s="5">
        <v>0</v>
      </c>
      <c r="Q125" s="5">
        <f t="shared" si="7"/>
        <v>0</v>
      </c>
      <c r="R125" s="5">
        <f t="shared" si="5"/>
        <v>1</v>
      </c>
      <c r="S125" t="str">
        <f t="shared" si="8"/>
        <v>Argentina</v>
      </c>
      <c r="T125" t="str">
        <f t="shared" si="9"/>
        <v>Home Team</v>
      </c>
      <c r="U125" s="5">
        <v>68551</v>
      </c>
      <c r="V125" s="5">
        <v>1</v>
      </c>
      <c r="W125" s="5">
        <v>0</v>
      </c>
      <c r="X125" t="s">
        <v>1139</v>
      </c>
      <c r="Y125" t="s">
        <v>1140</v>
      </c>
      <c r="Z125" t="s">
        <v>1141</v>
      </c>
      <c r="AA125" t="s">
        <v>55</v>
      </c>
      <c r="AB125" t="s">
        <v>37</v>
      </c>
    </row>
    <row r="126" spans="1:28" x14ac:dyDescent="0.3">
      <c r="A126" s="5">
        <v>300186494</v>
      </c>
      <c r="B126" s="5">
        <v>255931</v>
      </c>
      <c r="C126">
        <v>2014</v>
      </c>
      <c r="D126" s="21">
        <v>41805</v>
      </c>
      <c r="E126" s="20" t="s">
        <v>1262</v>
      </c>
      <c r="F126" t="s">
        <v>642</v>
      </c>
      <c r="G126" t="s">
        <v>1165</v>
      </c>
      <c r="H126" t="s">
        <v>1166</v>
      </c>
      <c r="I126" t="s">
        <v>90</v>
      </c>
      <c r="J126" s="5">
        <v>2</v>
      </c>
      <c r="K126" s="5">
        <v>1</v>
      </c>
      <c r="L126" s="5">
        <f t="shared" si="6"/>
        <v>1</v>
      </c>
      <c r="M126" t="s">
        <v>903</v>
      </c>
      <c r="N126" t="s">
        <v>24</v>
      </c>
      <c r="O126" s="5">
        <v>0</v>
      </c>
      <c r="P126" s="5">
        <v>0</v>
      </c>
      <c r="Q126" s="5">
        <f t="shared" si="7"/>
        <v>0</v>
      </c>
      <c r="R126" s="5">
        <f t="shared" si="5"/>
        <v>3</v>
      </c>
      <c r="S126" t="str">
        <f t="shared" si="8"/>
        <v>Switzerland</v>
      </c>
      <c r="T126" t="str">
        <f t="shared" si="9"/>
        <v>Home Team</v>
      </c>
      <c r="U126" s="5">
        <v>68351</v>
      </c>
      <c r="V126" s="5">
        <v>0</v>
      </c>
      <c r="W126" s="5">
        <v>1</v>
      </c>
      <c r="X126" t="s">
        <v>1055</v>
      </c>
      <c r="Y126" t="s">
        <v>1167</v>
      </c>
      <c r="Z126" t="s">
        <v>1057</v>
      </c>
      <c r="AA126" t="s">
        <v>95</v>
      </c>
      <c r="AB126" t="s">
        <v>907</v>
      </c>
    </row>
    <row r="127" spans="1:28" x14ac:dyDescent="0.3">
      <c r="A127" s="5">
        <v>2067</v>
      </c>
      <c r="B127" s="5">
        <v>263</v>
      </c>
      <c r="C127">
        <v>1974</v>
      </c>
      <c r="D127" s="21">
        <v>27210</v>
      </c>
      <c r="E127" s="20" t="s">
        <v>1258</v>
      </c>
      <c r="F127" t="s">
        <v>490</v>
      </c>
      <c r="G127" t="s">
        <v>483</v>
      </c>
      <c r="H127" t="s">
        <v>484</v>
      </c>
      <c r="I127" t="s">
        <v>446</v>
      </c>
      <c r="J127" s="5">
        <v>0</v>
      </c>
      <c r="K127" s="5">
        <v>2</v>
      </c>
      <c r="L127" s="5">
        <f t="shared" si="6"/>
        <v>-2</v>
      </c>
      <c r="M127" t="s">
        <v>91</v>
      </c>
      <c r="N127" t="s">
        <v>24</v>
      </c>
      <c r="O127" s="5">
        <v>0</v>
      </c>
      <c r="P127" s="5">
        <v>0</v>
      </c>
      <c r="Q127" s="5">
        <f t="shared" si="7"/>
        <v>0</v>
      </c>
      <c r="R127" s="5">
        <f t="shared" si="5"/>
        <v>2</v>
      </c>
      <c r="S127" t="str">
        <f t="shared" si="8"/>
        <v>Netherlands</v>
      </c>
      <c r="T127" t="str">
        <f t="shared" si="9"/>
        <v>Away Team</v>
      </c>
      <c r="U127" s="5">
        <v>68348</v>
      </c>
      <c r="V127" s="5">
        <v>0</v>
      </c>
      <c r="W127" s="5">
        <v>1</v>
      </c>
      <c r="X127" t="s">
        <v>401</v>
      </c>
      <c r="Y127" t="s">
        <v>481</v>
      </c>
      <c r="Z127" t="s">
        <v>450</v>
      </c>
      <c r="AA127" t="s">
        <v>451</v>
      </c>
      <c r="AB127" t="s">
        <v>96</v>
      </c>
    </row>
    <row r="128" spans="1:28" x14ac:dyDescent="0.3">
      <c r="A128" s="5">
        <v>1087</v>
      </c>
      <c r="B128" s="5">
        <v>405</v>
      </c>
      <c r="C128">
        <v>1930</v>
      </c>
      <c r="D128" s="21">
        <v>11169</v>
      </c>
      <c r="E128" s="20" t="s">
        <v>1263</v>
      </c>
      <c r="F128" t="s">
        <v>69</v>
      </c>
      <c r="G128" t="s">
        <v>63</v>
      </c>
      <c r="H128" t="s">
        <v>21</v>
      </c>
      <c r="I128" t="s">
        <v>64</v>
      </c>
      <c r="J128" s="5">
        <v>4</v>
      </c>
      <c r="K128" s="5">
        <v>2</v>
      </c>
      <c r="L128" s="5">
        <f t="shared" si="6"/>
        <v>2</v>
      </c>
      <c r="M128" t="s">
        <v>52</v>
      </c>
      <c r="N128" t="s">
        <v>24</v>
      </c>
      <c r="O128" s="5">
        <v>0</v>
      </c>
      <c r="P128" s="5">
        <v>0</v>
      </c>
      <c r="Q128" s="5">
        <f t="shared" si="7"/>
        <v>0</v>
      </c>
      <c r="R128" s="5">
        <f t="shared" si="5"/>
        <v>6</v>
      </c>
      <c r="S128" t="str">
        <f t="shared" si="8"/>
        <v>Uruguay</v>
      </c>
      <c r="T128" t="str">
        <f t="shared" si="9"/>
        <v>Home Team</v>
      </c>
      <c r="U128" s="5">
        <v>68346</v>
      </c>
      <c r="V128" s="5">
        <v>1</v>
      </c>
      <c r="W128" s="5">
        <v>2</v>
      </c>
      <c r="X128" t="s">
        <v>49</v>
      </c>
      <c r="Y128" t="s">
        <v>53</v>
      </c>
      <c r="Z128" t="s">
        <v>26</v>
      </c>
      <c r="AA128" t="s">
        <v>65</v>
      </c>
      <c r="AB128" t="s">
        <v>55</v>
      </c>
    </row>
    <row r="129" spans="1:28" x14ac:dyDescent="0.3">
      <c r="A129" s="5">
        <v>300186502</v>
      </c>
      <c r="B129" s="5">
        <v>255957</v>
      </c>
      <c r="C129">
        <v>2014</v>
      </c>
      <c r="D129" s="21">
        <v>41832</v>
      </c>
      <c r="E129" s="20" t="s">
        <v>1267</v>
      </c>
      <c r="F129" t="s">
        <v>1210</v>
      </c>
      <c r="G129" t="s">
        <v>1165</v>
      </c>
      <c r="H129" t="s">
        <v>1166</v>
      </c>
      <c r="I129" t="s">
        <v>40</v>
      </c>
      <c r="J129" s="5">
        <v>0</v>
      </c>
      <c r="K129" s="5">
        <v>3</v>
      </c>
      <c r="L129" s="5">
        <f t="shared" si="6"/>
        <v>-3</v>
      </c>
      <c r="M129" t="s">
        <v>91</v>
      </c>
      <c r="N129" t="s">
        <v>24</v>
      </c>
      <c r="O129" s="5">
        <v>0</v>
      </c>
      <c r="P129" s="5">
        <v>0</v>
      </c>
      <c r="Q129" s="5">
        <f t="shared" si="7"/>
        <v>0</v>
      </c>
      <c r="R129" s="5">
        <f t="shared" si="5"/>
        <v>3</v>
      </c>
      <c r="S129" t="str">
        <f t="shared" si="8"/>
        <v>Netherlands</v>
      </c>
      <c r="T129" t="str">
        <f t="shared" si="9"/>
        <v>Away Team</v>
      </c>
      <c r="U129" s="5">
        <v>68034</v>
      </c>
      <c r="V129" s="5">
        <v>0</v>
      </c>
      <c r="W129" s="5">
        <v>2</v>
      </c>
      <c r="X129" t="s">
        <v>1193</v>
      </c>
      <c r="Y129" t="s">
        <v>1122</v>
      </c>
      <c r="Z129" t="s">
        <v>1194</v>
      </c>
      <c r="AA129" t="s">
        <v>45</v>
      </c>
      <c r="AB129" t="s">
        <v>96</v>
      </c>
    </row>
    <row r="130" spans="1:28" x14ac:dyDescent="0.3">
      <c r="A130" s="5">
        <v>791</v>
      </c>
      <c r="B130" s="5">
        <v>293</v>
      </c>
      <c r="C130">
        <v>1982</v>
      </c>
      <c r="D130" s="21">
        <v>30116</v>
      </c>
      <c r="E130" s="20" t="s">
        <v>1285</v>
      </c>
      <c r="F130" t="s">
        <v>221</v>
      </c>
      <c r="G130" t="s">
        <v>537</v>
      </c>
      <c r="H130" t="s">
        <v>538</v>
      </c>
      <c r="I130" t="s">
        <v>40</v>
      </c>
      <c r="J130" s="5">
        <v>2</v>
      </c>
      <c r="K130" s="5">
        <v>1</v>
      </c>
      <c r="L130" s="5">
        <f t="shared" si="6"/>
        <v>1</v>
      </c>
      <c r="M130" t="s">
        <v>271</v>
      </c>
      <c r="N130" t="s">
        <v>24</v>
      </c>
      <c r="O130" s="5">
        <v>0</v>
      </c>
      <c r="P130" s="5">
        <v>0</v>
      </c>
      <c r="Q130" s="5">
        <f t="shared" si="7"/>
        <v>0</v>
      </c>
      <c r="R130" s="5">
        <f t="shared" ref="R130:R193" si="10">J130+K130</f>
        <v>3</v>
      </c>
      <c r="S130" t="str">
        <f t="shared" si="8"/>
        <v>Brazil</v>
      </c>
      <c r="T130" t="str">
        <f t="shared" si="9"/>
        <v>Home Team</v>
      </c>
      <c r="U130" s="5">
        <v>68000</v>
      </c>
      <c r="V130" s="5">
        <v>0</v>
      </c>
      <c r="W130" s="5">
        <v>1</v>
      </c>
      <c r="X130" t="s">
        <v>539</v>
      </c>
      <c r="Y130" t="s">
        <v>540</v>
      </c>
      <c r="Z130" t="s">
        <v>541</v>
      </c>
      <c r="AA130" t="s">
        <v>45</v>
      </c>
      <c r="AB130" t="s">
        <v>274</v>
      </c>
    </row>
    <row r="131" spans="1:28" x14ac:dyDescent="0.3">
      <c r="A131" s="5">
        <v>300186462</v>
      </c>
      <c r="B131" s="5">
        <v>255951</v>
      </c>
      <c r="C131">
        <v>2014</v>
      </c>
      <c r="D131" s="21">
        <v>41820</v>
      </c>
      <c r="E131" s="20" t="s">
        <v>1262</v>
      </c>
      <c r="F131" t="s">
        <v>659</v>
      </c>
      <c r="G131" t="s">
        <v>1165</v>
      </c>
      <c r="H131" t="s">
        <v>1166</v>
      </c>
      <c r="I131" t="s">
        <v>22</v>
      </c>
      <c r="J131" s="5">
        <v>2</v>
      </c>
      <c r="K131" s="5">
        <v>0</v>
      </c>
      <c r="L131" s="5">
        <f t="shared" ref="L131:L194" si="11">J131-K131</f>
        <v>2</v>
      </c>
      <c r="M131" t="s">
        <v>759</v>
      </c>
      <c r="N131" t="s">
        <v>24</v>
      </c>
      <c r="O131" s="5">
        <v>0</v>
      </c>
      <c r="P131" s="5">
        <v>0</v>
      </c>
      <c r="Q131" s="5">
        <f t="shared" ref="Q131:Q194" si="12">O131-P131</f>
        <v>0</v>
      </c>
      <c r="R131" s="5">
        <f t="shared" si="10"/>
        <v>2</v>
      </c>
      <c r="S131" t="str">
        <f t="shared" ref="S131:S194" si="13">IF(OR(L131&gt;0,Q131&gt;0),I131,M131)</f>
        <v>France</v>
      </c>
      <c r="T131" t="str">
        <f t="shared" ref="T131:T194" si="14">IF(OR(L131&gt;0,Q131&gt;0),"Home Team","Away Team")</f>
        <v>Home Team</v>
      </c>
      <c r="U131" s="5">
        <v>67882</v>
      </c>
      <c r="V131" s="5">
        <v>0</v>
      </c>
      <c r="W131" s="5">
        <v>0</v>
      </c>
      <c r="X131" t="s">
        <v>1148</v>
      </c>
      <c r="Y131" t="s">
        <v>1149</v>
      </c>
      <c r="Z131" t="s">
        <v>1150</v>
      </c>
      <c r="AA131" t="s">
        <v>28</v>
      </c>
      <c r="AB131" t="s">
        <v>761</v>
      </c>
    </row>
    <row r="132" spans="1:28" x14ac:dyDescent="0.3">
      <c r="A132" s="5">
        <v>2065</v>
      </c>
      <c r="B132" s="5">
        <v>263</v>
      </c>
      <c r="C132">
        <v>1974</v>
      </c>
      <c r="D132" s="21">
        <v>27210</v>
      </c>
      <c r="E132" s="20" t="s">
        <v>1277</v>
      </c>
      <c r="F132" t="s">
        <v>489</v>
      </c>
      <c r="G132" t="s">
        <v>465</v>
      </c>
      <c r="H132" t="s">
        <v>466</v>
      </c>
      <c r="I132" t="s">
        <v>240</v>
      </c>
      <c r="J132" s="5">
        <v>4</v>
      </c>
      <c r="K132" s="5">
        <v>2</v>
      </c>
      <c r="L132" s="5">
        <f t="shared" si="11"/>
        <v>2</v>
      </c>
      <c r="M132" t="s">
        <v>99</v>
      </c>
      <c r="N132" t="s">
        <v>24</v>
      </c>
      <c r="O132" s="5">
        <v>0</v>
      </c>
      <c r="P132" s="5">
        <v>0</v>
      </c>
      <c r="Q132" s="5">
        <f t="shared" si="12"/>
        <v>0</v>
      </c>
      <c r="R132" s="5">
        <f t="shared" si="10"/>
        <v>6</v>
      </c>
      <c r="S132" t="str">
        <f t="shared" si="13"/>
        <v>Germany FR</v>
      </c>
      <c r="T132" t="str">
        <f t="shared" si="14"/>
        <v>Home Team</v>
      </c>
      <c r="U132" s="5">
        <v>67800</v>
      </c>
      <c r="V132" s="5">
        <v>0</v>
      </c>
      <c r="W132" s="5">
        <v>1</v>
      </c>
      <c r="X132" t="s">
        <v>463</v>
      </c>
      <c r="Y132" t="s">
        <v>464</v>
      </c>
      <c r="Z132" t="s">
        <v>449</v>
      </c>
      <c r="AA132" t="s">
        <v>244</v>
      </c>
      <c r="AB132" t="s">
        <v>103</v>
      </c>
    </row>
    <row r="133" spans="1:28" x14ac:dyDescent="0.3">
      <c r="A133" s="5">
        <v>2351</v>
      </c>
      <c r="B133" s="5">
        <v>278</v>
      </c>
      <c r="C133">
        <v>1978</v>
      </c>
      <c r="D133" s="21">
        <v>28642</v>
      </c>
      <c r="E133" s="20" t="s">
        <v>1255</v>
      </c>
      <c r="F133" t="s">
        <v>38</v>
      </c>
      <c r="G133" t="s">
        <v>491</v>
      </c>
      <c r="H133" t="s">
        <v>492</v>
      </c>
      <c r="I133" t="s">
        <v>240</v>
      </c>
      <c r="J133" s="5">
        <v>0</v>
      </c>
      <c r="K133" s="5">
        <v>0</v>
      </c>
      <c r="L133" s="5">
        <f t="shared" si="11"/>
        <v>0</v>
      </c>
      <c r="M133" t="s">
        <v>164</v>
      </c>
      <c r="N133" t="s">
        <v>24</v>
      </c>
      <c r="O133" s="5">
        <v>0</v>
      </c>
      <c r="P133" s="5">
        <v>0</v>
      </c>
      <c r="Q133" s="5">
        <f t="shared" si="12"/>
        <v>0</v>
      </c>
      <c r="R133" s="5">
        <f t="shared" si="10"/>
        <v>0</v>
      </c>
      <c r="S133" t="str">
        <f t="shared" si="13"/>
        <v>Poland</v>
      </c>
      <c r="T133" t="str">
        <f t="shared" si="14"/>
        <v>Away Team</v>
      </c>
      <c r="U133" s="5">
        <v>67579</v>
      </c>
      <c r="V133" s="5">
        <v>0</v>
      </c>
      <c r="W133" s="5">
        <v>0</v>
      </c>
      <c r="X133" t="s">
        <v>433</v>
      </c>
      <c r="Y133" t="s">
        <v>493</v>
      </c>
      <c r="Z133" t="s">
        <v>494</v>
      </c>
      <c r="AA133" t="s">
        <v>244</v>
      </c>
      <c r="AB133" t="s">
        <v>168</v>
      </c>
    </row>
    <row r="134" spans="1:28" x14ac:dyDescent="0.3">
      <c r="A134" s="5">
        <v>2349</v>
      </c>
      <c r="B134" s="5">
        <v>279</v>
      </c>
      <c r="C134">
        <v>1978</v>
      </c>
      <c r="D134" s="21">
        <v>28655</v>
      </c>
      <c r="E134" s="20" t="s">
        <v>1279</v>
      </c>
      <c r="F134" t="s">
        <v>490</v>
      </c>
      <c r="G134" t="s">
        <v>491</v>
      </c>
      <c r="H134" t="s">
        <v>492</v>
      </c>
      <c r="I134" t="s">
        <v>240</v>
      </c>
      <c r="J134" s="5">
        <v>0</v>
      </c>
      <c r="K134" s="5">
        <v>0</v>
      </c>
      <c r="L134" s="5">
        <f t="shared" si="11"/>
        <v>0</v>
      </c>
      <c r="M134" t="s">
        <v>120</v>
      </c>
      <c r="N134" t="s">
        <v>24</v>
      </c>
      <c r="O134" s="5">
        <v>0</v>
      </c>
      <c r="P134" s="5">
        <v>0</v>
      </c>
      <c r="Q134" s="5">
        <f t="shared" si="12"/>
        <v>0</v>
      </c>
      <c r="R134" s="5">
        <f t="shared" si="10"/>
        <v>0</v>
      </c>
      <c r="S134" t="str">
        <f t="shared" si="13"/>
        <v>Italy</v>
      </c>
      <c r="T134" t="str">
        <f t="shared" si="14"/>
        <v>Away Team</v>
      </c>
      <c r="U134" s="5">
        <v>67547</v>
      </c>
      <c r="V134" s="5">
        <v>0</v>
      </c>
      <c r="W134" s="5">
        <v>0</v>
      </c>
      <c r="X134" t="s">
        <v>524</v>
      </c>
      <c r="Y134" t="s">
        <v>468</v>
      </c>
      <c r="Z134" t="s">
        <v>494</v>
      </c>
      <c r="AA134" t="s">
        <v>244</v>
      </c>
      <c r="AB134" t="s">
        <v>124</v>
      </c>
    </row>
    <row r="135" spans="1:28" x14ac:dyDescent="0.3">
      <c r="A135" s="5">
        <v>300186476</v>
      </c>
      <c r="B135" s="5">
        <v>255931</v>
      </c>
      <c r="C135">
        <v>2014</v>
      </c>
      <c r="D135" s="21">
        <v>41816</v>
      </c>
      <c r="E135" s="20" t="s">
        <v>1262</v>
      </c>
      <c r="F135" t="s">
        <v>833</v>
      </c>
      <c r="G135" t="s">
        <v>1165</v>
      </c>
      <c r="H135" t="s">
        <v>1166</v>
      </c>
      <c r="I135" t="s">
        <v>375</v>
      </c>
      <c r="J135" s="5">
        <v>2</v>
      </c>
      <c r="K135" s="5">
        <v>1</v>
      </c>
      <c r="L135" s="5">
        <f t="shared" si="11"/>
        <v>1</v>
      </c>
      <c r="M135" t="s">
        <v>1021</v>
      </c>
      <c r="N135" t="s">
        <v>24</v>
      </c>
      <c r="O135" s="5">
        <v>0</v>
      </c>
      <c r="P135" s="5">
        <v>0</v>
      </c>
      <c r="Q135" s="5">
        <f t="shared" si="12"/>
        <v>0</v>
      </c>
      <c r="R135" s="5">
        <f t="shared" si="10"/>
        <v>3</v>
      </c>
      <c r="S135" t="str">
        <f t="shared" si="13"/>
        <v>Portugal</v>
      </c>
      <c r="T135" t="str">
        <f t="shared" si="14"/>
        <v>Home Team</v>
      </c>
      <c r="U135" s="5">
        <v>67540</v>
      </c>
      <c r="V135" s="5">
        <v>1</v>
      </c>
      <c r="W135" s="5">
        <v>0</v>
      </c>
      <c r="X135" t="s">
        <v>1204</v>
      </c>
      <c r="Y135" t="s">
        <v>1205</v>
      </c>
      <c r="Z135" t="s">
        <v>1206</v>
      </c>
      <c r="AA135" t="s">
        <v>379</v>
      </c>
      <c r="AB135" t="s">
        <v>1024</v>
      </c>
    </row>
    <row r="136" spans="1:28" x14ac:dyDescent="0.3">
      <c r="A136" s="5">
        <v>2391</v>
      </c>
      <c r="B136" s="5">
        <v>279</v>
      </c>
      <c r="C136">
        <v>1978</v>
      </c>
      <c r="D136" s="21">
        <v>28662</v>
      </c>
      <c r="E136" s="20" t="s">
        <v>1279</v>
      </c>
      <c r="F136" t="s">
        <v>490</v>
      </c>
      <c r="G136" t="s">
        <v>491</v>
      </c>
      <c r="H136" t="s">
        <v>492</v>
      </c>
      <c r="I136" t="s">
        <v>91</v>
      </c>
      <c r="J136" s="5">
        <v>2</v>
      </c>
      <c r="K136" s="5">
        <v>1</v>
      </c>
      <c r="L136" s="5">
        <f t="shared" si="11"/>
        <v>1</v>
      </c>
      <c r="M136" t="s">
        <v>120</v>
      </c>
      <c r="N136" t="s">
        <v>24</v>
      </c>
      <c r="O136" s="5">
        <v>0</v>
      </c>
      <c r="P136" s="5">
        <v>0</v>
      </c>
      <c r="Q136" s="5">
        <f t="shared" si="12"/>
        <v>0</v>
      </c>
      <c r="R136" s="5">
        <f t="shared" si="10"/>
        <v>3</v>
      </c>
      <c r="S136" t="str">
        <f t="shared" si="13"/>
        <v>Netherlands</v>
      </c>
      <c r="T136" t="str">
        <f t="shared" si="14"/>
        <v>Home Team</v>
      </c>
      <c r="U136" s="5">
        <v>67433</v>
      </c>
      <c r="V136" s="5">
        <v>0</v>
      </c>
      <c r="W136" s="5">
        <v>1</v>
      </c>
      <c r="X136" t="s">
        <v>514</v>
      </c>
      <c r="Y136" t="s">
        <v>439</v>
      </c>
      <c r="Z136" t="s">
        <v>522</v>
      </c>
      <c r="AA136" t="s">
        <v>96</v>
      </c>
      <c r="AB136" t="s">
        <v>124</v>
      </c>
    </row>
    <row r="137" spans="1:28" x14ac:dyDescent="0.3">
      <c r="A137" s="5">
        <v>2066</v>
      </c>
      <c r="B137" s="5">
        <v>263</v>
      </c>
      <c r="C137">
        <v>1974</v>
      </c>
      <c r="D137" s="21">
        <v>27206</v>
      </c>
      <c r="E137" s="20" t="s">
        <v>1258</v>
      </c>
      <c r="F137" t="s">
        <v>489</v>
      </c>
      <c r="G137" t="s">
        <v>465</v>
      </c>
      <c r="H137" t="s">
        <v>466</v>
      </c>
      <c r="I137" t="s">
        <v>39</v>
      </c>
      <c r="J137" s="5">
        <v>0</v>
      </c>
      <c r="K137" s="5">
        <v>2</v>
      </c>
      <c r="L137" s="5">
        <f t="shared" si="11"/>
        <v>-2</v>
      </c>
      <c r="M137" t="s">
        <v>240</v>
      </c>
      <c r="N137" t="s">
        <v>24</v>
      </c>
      <c r="O137" s="5">
        <v>0</v>
      </c>
      <c r="P137" s="5">
        <v>0</v>
      </c>
      <c r="Q137" s="5">
        <f t="shared" si="12"/>
        <v>0</v>
      </c>
      <c r="R137" s="5">
        <f t="shared" si="10"/>
        <v>2</v>
      </c>
      <c r="S137" t="str">
        <f t="shared" si="13"/>
        <v>Germany FR</v>
      </c>
      <c r="T137" t="str">
        <f t="shared" si="14"/>
        <v>Away Team</v>
      </c>
      <c r="U137" s="5">
        <v>67385</v>
      </c>
      <c r="V137" s="5">
        <v>0</v>
      </c>
      <c r="W137" s="5">
        <v>1</v>
      </c>
      <c r="X137" t="s">
        <v>388</v>
      </c>
      <c r="Y137" t="s">
        <v>482</v>
      </c>
      <c r="Z137" t="s">
        <v>467</v>
      </c>
      <c r="AA137" t="s">
        <v>44</v>
      </c>
      <c r="AB137" t="s">
        <v>244</v>
      </c>
    </row>
    <row r="138" spans="1:28" x14ac:dyDescent="0.3">
      <c r="A138" s="5">
        <v>1471</v>
      </c>
      <c r="B138" s="5">
        <v>231</v>
      </c>
      <c r="C138">
        <v>1962</v>
      </c>
      <c r="D138" s="21">
        <v>22803</v>
      </c>
      <c r="E138" s="20" t="s">
        <v>1255</v>
      </c>
      <c r="F138" t="s">
        <v>38</v>
      </c>
      <c r="G138" t="s">
        <v>334</v>
      </c>
      <c r="H138" t="s">
        <v>335</v>
      </c>
      <c r="I138" t="s">
        <v>240</v>
      </c>
      <c r="J138" s="5">
        <v>2</v>
      </c>
      <c r="K138" s="5">
        <v>0</v>
      </c>
      <c r="L138" s="5">
        <f t="shared" si="11"/>
        <v>2</v>
      </c>
      <c r="M138" t="s">
        <v>56</v>
      </c>
      <c r="N138" t="s">
        <v>24</v>
      </c>
      <c r="O138" s="5">
        <v>0</v>
      </c>
      <c r="P138" s="5">
        <v>0</v>
      </c>
      <c r="Q138" s="5">
        <f t="shared" si="12"/>
        <v>0</v>
      </c>
      <c r="R138" s="5">
        <f t="shared" si="10"/>
        <v>2</v>
      </c>
      <c r="S138" t="str">
        <f t="shared" si="13"/>
        <v>Germany FR</v>
      </c>
      <c r="T138" t="str">
        <f t="shared" si="14"/>
        <v>Home Team</v>
      </c>
      <c r="U138" s="5">
        <v>67224</v>
      </c>
      <c r="V138" s="5">
        <v>1</v>
      </c>
      <c r="W138" s="5">
        <v>0</v>
      </c>
      <c r="X138" t="s">
        <v>343</v>
      </c>
      <c r="Y138" t="s">
        <v>336</v>
      </c>
      <c r="Z138" t="s">
        <v>341</v>
      </c>
      <c r="AA138" t="s">
        <v>244</v>
      </c>
      <c r="AB138" t="s">
        <v>58</v>
      </c>
    </row>
    <row r="139" spans="1:28" x14ac:dyDescent="0.3">
      <c r="A139" s="5">
        <v>1764</v>
      </c>
      <c r="B139" s="5">
        <v>250</v>
      </c>
      <c r="C139">
        <v>1970</v>
      </c>
      <c r="D139" s="21">
        <v>25726</v>
      </c>
      <c r="E139" s="20" t="s">
        <v>1278</v>
      </c>
      <c r="F139" t="s">
        <v>46</v>
      </c>
      <c r="G139" t="s">
        <v>409</v>
      </c>
      <c r="H139" t="s">
        <v>410</v>
      </c>
      <c r="I139" t="s">
        <v>40</v>
      </c>
      <c r="J139" s="5">
        <v>1</v>
      </c>
      <c r="K139" s="5">
        <v>0</v>
      </c>
      <c r="L139" s="5">
        <f t="shared" si="11"/>
        <v>1</v>
      </c>
      <c r="M139" t="s">
        <v>189</v>
      </c>
      <c r="N139" t="s">
        <v>24</v>
      </c>
      <c r="O139" s="5">
        <v>0</v>
      </c>
      <c r="P139" s="5">
        <v>0</v>
      </c>
      <c r="Q139" s="5">
        <f t="shared" si="12"/>
        <v>0</v>
      </c>
      <c r="R139" s="5">
        <f t="shared" si="10"/>
        <v>1</v>
      </c>
      <c r="S139" t="str">
        <f t="shared" si="13"/>
        <v>Brazil</v>
      </c>
      <c r="T139" t="str">
        <f t="shared" si="14"/>
        <v>Home Team</v>
      </c>
      <c r="U139" s="5">
        <v>66843</v>
      </c>
      <c r="V139" s="5">
        <v>0</v>
      </c>
      <c r="W139" s="5">
        <v>0</v>
      </c>
      <c r="X139" t="s">
        <v>422</v>
      </c>
      <c r="Y139" t="s">
        <v>338</v>
      </c>
      <c r="Z139" t="s">
        <v>412</v>
      </c>
      <c r="AA139" t="s">
        <v>45</v>
      </c>
      <c r="AB139" t="s">
        <v>193</v>
      </c>
    </row>
    <row r="140" spans="1:28" x14ac:dyDescent="0.3">
      <c r="A140" s="5">
        <v>1475</v>
      </c>
      <c r="B140" s="5">
        <v>3481</v>
      </c>
      <c r="C140">
        <v>1962</v>
      </c>
      <c r="D140" s="21">
        <v>22813</v>
      </c>
      <c r="E140" s="20" t="s">
        <v>1260</v>
      </c>
      <c r="F140" t="s">
        <v>133</v>
      </c>
      <c r="G140" t="s">
        <v>334</v>
      </c>
      <c r="H140" t="s">
        <v>335</v>
      </c>
      <c r="I140" t="s">
        <v>56</v>
      </c>
      <c r="J140" s="5">
        <v>1</v>
      </c>
      <c r="K140" s="5">
        <v>0</v>
      </c>
      <c r="L140" s="5">
        <f t="shared" si="11"/>
        <v>1</v>
      </c>
      <c r="M140" t="s">
        <v>39</v>
      </c>
      <c r="N140" t="s">
        <v>24</v>
      </c>
      <c r="O140" s="5">
        <v>0</v>
      </c>
      <c r="P140" s="5">
        <v>0</v>
      </c>
      <c r="Q140" s="5">
        <f t="shared" si="12"/>
        <v>0</v>
      </c>
      <c r="R140" s="5">
        <f t="shared" si="10"/>
        <v>1</v>
      </c>
      <c r="S140" t="str">
        <f t="shared" si="13"/>
        <v>Chile</v>
      </c>
      <c r="T140" t="str">
        <f t="shared" si="14"/>
        <v>Home Team</v>
      </c>
      <c r="U140" s="5">
        <v>66697</v>
      </c>
      <c r="V140" s="5">
        <v>0</v>
      </c>
      <c r="W140" s="5">
        <v>0</v>
      </c>
      <c r="X140" t="s">
        <v>287</v>
      </c>
      <c r="Y140" t="s">
        <v>295</v>
      </c>
      <c r="Z140" t="s">
        <v>320</v>
      </c>
      <c r="AA140" t="s">
        <v>58</v>
      </c>
      <c r="AB140" t="s">
        <v>44</v>
      </c>
    </row>
    <row r="141" spans="1:28" x14ac:dyDescent="0.3">
      <c r="A141" s="5">
        <v>2221</v>
      </c>
      <c r="B141" s="5">
        <v>279</v>
      </c>
      <c r="C141">
        <v>1978</v>
      </c>
      <c r="D141" s="21">
        <v>28659</v>
      </c>
      <c r="E141" s="20" t="s">
        <v>1280</v>
      </c>
      <c r="F141" t="s">
        <v>490</v>
      </c>
      <c r="G141" t="s">
        <v>491</v>
      </c>
      <c r="H141" t="s">
        <v>492</v>
      </c>
      <c r="I141" t="s">
        <v>120</v>
      </c>
      <c r="J141" s="5">
        <v>1</v>
      </c>
      <c r="K141" s="5">
        <v>0</v>
      </c>
      <c r="L141" s="5">
        <f t="shared" si="11"/>
        <v>1</v>
      </c>
      <c r="M141" t="s">
        <v>73</v>
      </c>
      <c r="N141" t="s">
        <v>24</v>
      </c>
      <c r="O141" s="5">
        <v>0</v>
      </c>
      <c r="P141" s="5">
        <v>0</v>
      </c>
      <c r="Q141" s="5">
        <f t="shared" si="12"/>
        <v>0</v>
      </c>
      <c r="R141" s="5">
        <f t="shared" si="10"/>
        <v>1</v>
      </c>
      <c r="S141" t="str">
        <f t="shared" si="13"/>
        <v>Italy</v>
      </c>
      <c r="T141" t="str">
        <f t="shared" si="14"/>
        <v>Home Team</v>
      </c>
      <c r="U141" s="5">
        <v>66695</v>
      </c>
      <c r="V141" s="5">
        <v>1</v>
      </c>
      <c r="W141" s="5">
        <v>0</v>
      </c>
      <c r="X141" t="s">
        <v>521</v>
      </c>
      <c r="Y141" t="s">
        <v>433</v>
      </c>
      <c r="Z141" t="s">
        <v>448</v>
      </c>
      <c r="AA141" t="s">
        <v>124</v>
      </c>
      <c r="AB141" t="s">
        <v>78</v>
      </c>
    </row>
    <row r="142" spans="1:28" x14ac:dyDescent="0.3">
      <c r="A142" s="5">
        <v>43950029</v>
      </c>
      <c r="B142" s="5">
        <v>43950100</v>
      </c>
      <c r="C142">
        <v>2002</v>
      </c>
      <c r="D142" s="21">
        <v>37416</v>
      </c>
      <c r="E142" s="20" t="s">
        <v>1290</v>
      </c>
      <c r="F142" t="s">
        <v>817</v>
      </c>
      <c r="G142" t="s">
        <v>951</v>
      </c>
      <c r="H142" t="s">
        <v>952</v>
      </c>
      <c r="I142" t="s">
        <v>818</v>
      </c>
      <c r="J142" s="5">
        <v>1</v>
      </c>
      <c r="K142" s="5">
        <v>0</v>
      </c>
      <c r="L142" s="5">
        <f t="shared" si="11"/>
        <v>1</v>
      </c>
      <c r="M142" t="s">
        <v>749</v>
      </c>
      <c r="N142" t="s">
        <v>24</v>
      </c>
      <c r="O142" s="5">
        <v>0</v>
      </c>
      <c r="P142" s="5">
        <v>0</v>
      </c>
      <c r="Q142" s="5">
        <f t="shared" si="12"/>
        <v>0</v>
      </c>
      <c r="R142" s="5">
        <f t="shared" si="10"/>
        <v>1</v>
      </c>
      <c r="S142" t="str">
        <f t="shared" si="13"/>
        <v>Japan</v>
      </c>
      <c r="T142" t="str">
        <f t="shared" si="14"/>
        <v>Home Team</v>
      </c>
      <c r="U142" s="5">
        <v>66108</v>
      </c>
      <c r="V142" s="5">
        <v>0</v>
      </c>
      <c r="W142" s="5">
        <v>0</v>
      </c>
      <c r="X142" t="s">
        <v>953</v>
      </c>
      <c r="Y142" t="s">
        <v>883</v>
      </c>
      <c r="Z142" t="s">
        <v>840</v>
      </c>
      <c r="AA142" t="s">
        <v>821</v>
      </c>
      <c r="AB142" t="s">
        <v>753</v>
      </c>
    </row>
    <row r="143" spans="1:28" x14ac:dyDescent="0.3">
      <c r="A143" s="5">
        <v>1472</v>
      </c>
      <c r="B143" s="5">
        <v>231</v>
      </c>
      <c r="C143">
        <v>1962</v>
      </c>
      <c r="D143" s="21">
        <v>22799</v>
      </c>
      <c r="E143" s="20" t="s">
        <v>1255</v>
      </c>
      <c r="F143" t="s">
        <v>38</v>
      </c>
      <c r="G143" t="s">
        <v>334</v>
      </c>
      <c r="H143" t="s">
        <v>335</v>
      </c>
      <c r="I143" t="s">
        <v>56</v>
      </c>
      <c r="J143" s="5">
        <v>2</v>
      </c>
      <c r="K143" s="5">
        <v>0</v>
      </c>
      <c r="L143" s="5">
        <f t="shared" si="11"/>
        <v>2</v>
      </c>
      <c r="M143" t="s">
        <v>120</v>
      </c>
      <c r="N143" t="s">
        <v>24</v>
      </c>
      <c r="O143" s="5">
        <v>0</v>
      </c>
      <c r="P143" s="5">
        <v>0</v>
      </c>
      <c r="Q143" s="5">
        <f t="shared" si="12"/>
        <v>0</v>
      </c>
      <c r="R143" s="5">
        <f t="shared" si="10"/>
        <v>2</v>
      </c>
      <c r="S143" t="str">
        <f t="shared" si="13"/>
        <v>Chile</v>
      </c>
      <c r="T143" t="str">
        <f t="shared" si="14"/>
        <v>Home Team</v>
      </c>
      <c r="U143" s="5">
        <v>66057</v>
      </c>
      <c r="V143" s="5">
        <v>0</v>
      </c>
      <c r="W143" s="5">
        <v>0</v>
      </c>
      <c r="X143" t="s">
        <v>336</v>
      </c>
      <c r="Y143" t="s">
        <v>342</v>
      </c>
      <c r="Z143" t="s">
        <v>331</v>
      </c>
      <c r="AA143" t="s">
        <v>58</v>
      </c>
      <c r="AB143" t="s">
        <v>124</v>
      </c>
    </row>
    <row r="144" spans="1:28" x14ac:dyDescent="0.3">
      <c r="A144" s="5">
        <v>97410001</v>
      </c>
      <c r="B144" s="5">
        <v>97410100</v>
      </c>
      <c r="C144">
        <v>2006</v>
      </c>
      <c r="D144" s="21">
        <v>38877</v>
      </c>
      <c r="E144" s="20" t="s">
        <v>1265</v>
      </c>
      <c r="F144" t="s">
        <v>490</v>
      </c>
      <c r="G144" t="s">
        <v>972</v>
      </c>
      <c r="H144" t="s">
        <v>470</v>
      </c>
      <c r="I144" t="s">
        <v>106</v>
      </c>
      <c r="J144" s="5">
        <v>4</v>
      </c>
      <c r="K144" s="5">
        <v>2</v>
      </c>
      <c r="L144" s="5">
        <f t="shared" si="11"/>
        <v>2</v>
      </c>
      <c r="M144" t="s">
        <v>681</v>
      </c>
      <c r="N144" t="s">
        <v>24</v>
      </c>
      <c r="O144" s="5">
        <v>0</v>
      </c>
      <c r="P144" s="5">
        <v>0</v>
      </c>
      <c r="Q144" s="5">
        <f t="shared" si="12"/>
        <v>0</v>
      </c>
      <c r="R144" s="5">
        <f t="shared" si="10"/>
        <v>6</v>
      </c>
      <c r="S144" t="str">
        <f t="shared" si="13"/>
        <v>Germany</v>
      </c>
      <c r="T144" t="str">
        <f t="shared" si="14"/>
        <v>Home Team</v>
      </c>
      <c r="U144" s="5">
        <v>66000</v>
      </c>
      <c r="V144" s="5">
        <v>2</v>
      </c>
      <c r="W144" s="5">
        <v>1</v>
      </c>
      <c r="X144" t="s">
        <v>973</v>
      </c>
      <c r="Y144" t="s">
        <v>974</v>
      </c>
      <c r="Z144" t="s">
        <v>975</v>
      </c>
      <c r="AA144" t="s">
        <v>110</v>
      </c>
      <c r="AB144" t="s">
        <v>685</v>
      </c>
    </row>
    <row r="145" spans="1:28" x14ac:dyDescent="0.3">
      <c r="A145" s="5">
        <v>97410016</v>
      </c>
      <c r="B145" s="5">
        <v>97410100</v>
      </c>
      <c r="C145">
        <v>2006</v>
      </c>
      <c r="D145" s="21">
        <v>38882</v>
      </c>
      <c r="E145" s="20" t="s">
        <v>1265</v>
      </c>
      <c r="F145" t="s">
        <v>817</v>
      </c>
      <c r="G145" t="s">
        <v>972</v>
      </c>
      <c r="H145" t="s">
        <v>470</v>
      </c>
      <c r="I145" t="s">
        <v>500</v>
      </c>
      <c r="J145" s="5">
        <v>2</v>
      </c>
      <c r="K145" s="5">
        <v>2</v>
      </c>
      <c r="L145" s="5">
        <f t="shared" si="11"/>
        <v>0</v>
      </c>
      <c r="M145" t="s">
        <v>744</v>
      </c>
      <c r="N145" t="s">
        <v>24</v>
      </c>
      <c r="O145" s="5">
        <v>0</v>
      </c>
      <c r="P145" s="5">
        <v>0</v>
      </c>
      <c r="Q145" s="5">
        <f t="shared" si="12"/>
        <v>0</v>
      </c>
      <c r="R145" s="5">
        <f t="shared" si="10"/>
        <v>4</v>
      </c>
      <c r="S145" t="str">
        <f t="shared" si="13"/>
        <v>Saudi Arabia</v>
      </c>
      <c r="T145" t="str">
        <f t="shared" si="14"/>
        <v>Away Team</v>
      </c>
      <c r="U145" s="5">
        <v>66000</v>
      </c>
      <c r="V145" s="5">
        <v>1</v>
      </c>
      <c r="W145" s="5">
        <v>0</v>
      </c>
      <c r="X145" t="s">
        <v>959</v>
      </c>
      <c r="Y145" t="s">
        <v>1039</v>
      </c>
      <c r="Z145" t="s">
        <v>1040</v>
      </c>
      <c r="AA145" t="s">
        <v>504</v>
      </c>
      <c r="AB145" t="s">
        <v>746</v>
      </c>
    </row>
    <row r="146" spans="1:28" x14ac:dyDescent="0.3">
      <c r="A146" s="5">
        <v>97410027</v>
      </c>
      <c r="B146" s="5">
        <v>97410100</v>
      </c>
      <c r="C146">
        <v>2006</v>
      </c>
      <c r="D146" s="21">
        <v>38886</v>
      </c>
      <c r="E146" s="20" t="s">
        <v>1265</v>
      </c>
      <c r="F146" t="s">
        <v>624</v>
      </c>
      <c r="G146" t="s">
        <v>972</v>
      </c>
      <c r="H146" t="s">
        <v>470</v>
      </c>
      <c r="I146" t="s">
        <v>40</v>
      </c>
      <c r="J146" s="5">
        <v>2</v>
      </c>
      <c r="K146" s="5">
        <v>0</v>
      </c>
      <c r="L146" s="5">
        <f t="shared" si="11"/>
        <v>2</v>
      </c>
      <c r="M146" t="s">
        <v>447</v>
      </c>
      <c r="N146" t="s">
        <v>24</v>
      </c>
      <c r="O146" s="5">
        <v>0</v>
      </c>
      <c r="P146" s="5">
        <v>0</v>
      </c>
      <c r="Q146" s="5">
        <f t="shared" si="12"/>
        <v>0</v>
      </c>
      <c r="R146" s="5">
        <f t="shared" si="10"/>
        <v>2</v>
      </c>
      <c r="S146" t="str">
        <f t="shared" si="13"/>
        <v>Brazil</v>
      </c>
      <c r="T146" t="str">
        <f t="shared" si="14"/>
        <v>Home Team</v>
      </c>
      <c r="U146" s="5">
        <v>66000</v>
      </c>
      <c r="V146" s="5">
        <v>0</v>
      </c>
      <c r="W146" s="5">
        <v>0</v>
      </c>
      <c r="X146" t="s">
        <v>953</v>
      </c>
      <c r="Y146" t="s">
        <v>996</v>
      </c>
      <c r="Z146" t="s">
        <v>997</v>
      </c>
      <c r="AA146" t="s">
        <v>45</v>
      </c>
      <c r="AB146" t="s">
        <v>452</v>
      </c>
    </row>
    <row r="147" spans="1:28" x14ac:dyDescent="0.3">
      <c r="A147" s="5">
        <v>97410038</v>
      </c>
      <c r="B147" s="5">
        <v>97410100</v>
      </c>
      <c r="C147">
        <v>2006</v>
      </c>
      <c r="D147" s="21">
        <v>38889</v>
      </c>
      <c r="E147" s="20" t="s">
        <v>1285</v>
      </c>
      <c r="F147" t="s">
        <v>608</v>
      </c>
      <c r="G147" t="s">
        <v>972</v>
      </c>
      <c r="H147" t="s">
        <v>470</v>
      </c>
      <c r="I147" t="s">
        <v>989</v>
      </c>
      <c r="J147" s="5">
        <v>3</v>
      </c>
      <c r="K147" s="5">
        <v>2</v>
      </c>
      <c r="L147" s="5">
        <f t="shared" si="11"/>
        <v>1</v>
      </c>
      <c r="M147" t="s">
        <v>1357</v>
      </c>
      <c r="N147" t="s">
        <v>24</v>
      </c>
      <c r="O147" s="5">
        <v>0</v>
      </c>
      <c r="P147" s="5">
        <v>0</v>
      </c>
      <c r="Q147" s="5">
        <f t="shared" si="12"/>
        <v>0</v>
      </c>
      <c r="R147" s="5">
        <f t="shared" si="10"/>
        <v>5</v>
      </c>
      <c r="S147" t="str">
        <f t="shared" si="13"/>
        <v>Cï¿½te d'Ivoire</v>
      </c>
      <c r="T147" t="str">
        <f t="shared" si="14"/>
        <v>Home Team</v>
      </c>
      <c r="U147" s="5">
        <v>66000</v>
      </c>
      <c r="V147" s="5">
        <v>1</v>
      </c>
      <c r="W147" s="5">
        <v>2</v>
      </c>
      <c r="X147" t="s">
        <v>980</v>
      </c>
      <c r="Y147" t="s">
        <v>981</v>
      </c>
      <c r="Z147" t="s">
        <v>982</v>
      </c>
      <c r="AA147" t="s">
        <v>993</v>
      </c>
      <c r="AB147" t="s">
        <v>998</v>
      </c>
    </row>
    <row r="148" spans="1:28" x14ac:dyDescent="0.3">
      <c r="A148" s="5">
        <v>97410049</v>
      </c>
      <c r="B148" s="5">
        <v>97410200</v>
      </c>
      <c r="C148">
        <v>2006</v>
      </c>
      <c r="D148" s="21">
        <v>38892</v>
      </c>
      <c r="E148" s="20" t="s">
        <v>1267</v>
      </c>
      <c r="F148" t="s">
        <v>659</v>
      </c>
      <c r="G148" t="s">
        <v>972</v>
      </c>
      <c r="H148" t="s">
        <v>470</v>
      </c>
      <c r="I148" t="s">
        <v>106</v>
      </c>
      <c r="J148" s="5">
        <v>2</v>
      </c>
      <c r="K148" s="5">
        <v>0</v>
      </c>
      <c r="L148" s="5">
        <f t="shared" si="11"/>
        <v>2</v>
      </c>
      <c r="M148" t="s">
        <v>99</v>
      </c>
      <c r="N148" t="s">
        <v>24</v>
      </c>
      <c r="O148" s="5">
        <v>0</v>
      </c>
      <c r="P148" s="5">
        <v>0</v>
      </c>
      <c r="Q148" s="5">
        <f t="shared" si="12"/>
        <v>0</v>
      </c>
      <c r="R148" s="5">
        <f t="shared" si="10"/>
        <v>2</v>
      </c>
      <c r="S148" t="str">
        <f t="shared" si="13"/>
        <v>Germany</v>
      </c>
      <c r="T148" t="str">
        <f t="shared" si="14"/>
        <v>Home Team</v>
      </c>
      <c r="U148" s="5">
        <v>66000</v>
      </c>
      <c r="V148" s="5">
        <v>2</v>
      </c>
      <c r="W148" s="5">
        <v>0</v>
      </c>
      <c r="X148" t="s">
        <v>891</v>
      </c>
      <c r="Y148" t="s">
        <v>1022</v>
      </c>
      <c r="Z148" t="s">
        <v>1023</v>
      </c>
      <c r="AA148" t="s">
        <v>110</v>
      </c>
      <c r="AB148" t="s">
        <v>103</v>
      </c>
    </row>
    <row r="149" spans="1:28" x14ac:dyDescent="0.3">
      <c r="A149" s="5">
        <v>97410062</v>
      </c>
      <c r="B149" s="5">
        <v>97410400</v>
      </c>
      <c r="C149">
        <v>2006</v>
      </c>
      <c r="D149" s="21">
        <v>38903</v>
      </c>
      <c r="E149" s="20" t="s">
        <v>1285</v>
      </c>
      <c r="F149" t="s">
        <v>68</v>
      </c>
      <c r="G149" t="s">
        <v>972</v>
      </c>
      <c r="H149" t="s">
        <v>470</v>
      </c>
      <c r="I149" t="s">
        <v>375</v>
      </c>
      <c r="J149" s="5">
        <v>0</v>
      </c>
      <c r="K149" s="5">
        <v>1</v>
      </c>
      <c r="L149" s="5">
        <f t="shared" si="11"/>
        <v>-1</v>
      </c>
      <c r="M149" t="s">
        <v>22</v>
      </c>
      <c r="N149" t="s">
        <v>24</v>
      </c>
      <c r="O149" s="5">
        <v>0</v>
      </c>
      <c r="P149" s="5">
        <v>0</v>
      </c>
      <c r="Q149" s="5">
        <f t="shared" si="12"/>
        <v>0</v>
      </c>
      <c r="R149" s="5">
        <f t="shared" si="10"/>
        <v>1</v>
      </c>
      <c r="S149" t="str">
        <f t="shared" si="13"/>
        <v>France</v>
      </c>
      <c r="T149" t="str">
        <f t="shared" si="14"/>
        <v>Away Team</v>
      </c>
      <c r="U149" s="5">
        <v>66000</v>
      </c>
      <c r="V149" s="5">
        <v>0</v>
      </c>
      <c r="W149" s="5">
        <v>1</v>
      </c>
      <c r="X149" t="s">
        <v>1007</v>
      </c>
      <c r="Y149" t="s">
        <v>1008</v>
      </c>
      <c r="Z149" t="s">
        <v>1009</v>
      </c>
      <c r="AA149" t="s">
        <v>379</v>
      </c>
      <c r="AB149" t="s">
        <v>28</v>
      </c>
    </row>
    <row r="150" spans="1:28" x14ac:dyDescent="0.3">
      <c r="A150" s="5">
        <v>43950044</v>
      </c>
      <c r="B150" s="5">
        <v>43950100</v>
      </c>
      <c r="C150">
        <v>2002</v>
      </c>
      <c r="D150" s="21">
        <v>37420</v>
      </c>
      <c r="E150" s="20" t="s">
        <v>1290</v>
      </c>
      <c r="F150" t="s">
        <v>833</v>
      </c>
      <c r="G150" t="s">
        <v>951</v>
      </c>
      <c r="H150" t="s">
        <v>952</v>
      </c>
      <c r="I150" t="s">
        <v>903</v>
      </c>
      <c r="J150" s="5">
        <v>1</v>
      </c>
      <c r="K150" s="5">
        <v>0</v>
      </c>
      <c r="L150" s="5">
        <f t="shared" si="11"/>
        <v>1</v>
      </c>
      <c r="M150" t="s">
        <v>827</v>
      </c>
      <c r="N150" t="s">
        <v>24</v>
      </c>
      <c r="O150" s="5">
        <v>0</v>
      </c>
      <c r="P150" s="5">
        <v>0</v>
      </c>
      <c r="Q150" s="5">
        <f t="shared" si="12"/>
        <v>0</v>
      </c>
      <c r="R150" s="5">
        <f t="shared" si="10"/>
        <v>1</v>
      </c>
      <c r="S150" t="str">
        <f t="shared" si="13"/>
        <v>Ecuador</v>
      </c>
      <c r="T150" t="str">
        <f t="shared" si="14"/>
        <v>Home Team</v>
      </c>
      <c r="U150" s="5">
        <v>65862</v>
      </c>
      <c r="V150" s="5">
        <v>0</v>
      </c>
      <c r="W150" s="5">
        <v>0</v>
      </c>
      <c r="X150" t="s">
        <v>916</v>
      </c>
      <c r="Y150" t="s">
        <v>877</v>
      </c>
      <c r="Z150" t="s">
        <v>873</v>
      </c>
      <c r="AA150" t="s">
        <v>907</v>
      </c>
      <c r="AB150" t="s">
        <v>832</v>
      </c>
    </row>
    <row r="151" spans="1:28" x14ac:dyDescent="0.3">
      <c r="A151" s="5">
        <v>468</v>
      </c>
      <c r="B151" s="5">
        <v>308</v>
      </c>
      <c r="C151">
        <v>1986</v>
      </c>
      <c r="D151" s="21">
        <v>31564</v>
      </c>
      <c r="E151" s="20" t="s">
        <v>1258</v>
      </c>
      <c r="F151" t="s">
        <v>608</v>
      </c>
      <c r="G151" t="s">
        <v>404</v>
      </c>
      <c r="H151" t="s">
        <v>405</v>
      </c>
      <c r="I151" t="s">
        <v>609</v>
      </c>
      <c r="J151" s="5">
        <v>0</v>
      </c>
      <c r="K151" s="5">
        <v>1</v>
      </c>
      <c r="L151" s="5">
        <f t="shared" si="11"/>
        <v>-1</v>
      </c>
      <c r="M151" t="s">
        <v>22</v>
      </c>
      <c r="N151" t="s">
        <v>24</v>
      </c>
      <c r="O151" s="5">
        <v>0</v>
      </c>
      <c r="P151" s="5">
        <v>0</v>
      </c>
      <c r="Q151" s="5">
        <f t="shared" si="12"/>
        <v>0</v>
      </c>
      <c r="R151" s="5">
        <f t="shared" si="10"/>
        <v>1</v>
      </c>
      <c r="S151" t="str">
        <f t="shared" si="13"/>
        <v>France</v>
      </c>
      <c r="T151" t="str">
        <f t="shared" si="14"/>
        <v>Away Team</v>
      </c>
      <c r="U151" s="5">
        <v>65500</v>
      </c>
      <c r="V151" s="5">
        <v>0</v>
      </c>
      <c r="W151" s="5">
        <v>0</v>
      </c>
      <c r="X151" t="s">
        <v>610</v>
      </c>
      <c r="Y151" t="s">
        <v>582</v>
      </c>
      <c r="Z151" t="s">
        <v>611</v>
      </c>
      <c r="AA151" t="s">
        <v>612</v>
      </c>
      <c r="AB151" t="s">
        <v>28</v>
      </c>
    </row>
    <row r="152" spans="1:28" x14ac:dyDescent="0.3">
      <c r="A152" s="5">
        <v>1507</v>
      </c>
      <c r="B152" s="5">
        <v>231</v>
      </c>
      <c r="C152">
        <v>1962</v>
      </c>
      <c r="D152" s="21">
        <v>22797</v>
      </c>
      <c r="E152" s="20" t="s">
        <v>1255</v>
      </c>
      <c r="F152" t="s">
        <v>38</v>
      </c>
      <c r="G152" t="s">
        <v>334</v>
      </c>
      <c r="H152" t="s">
        <v>335</v>
      </c>
      <c r="I152" t="s">
        <v>240</v>
      </c>
      <c r="J152" s="5">
        <v>0</v>
      </c>
      <c r="K152" s="5">
        <v>0</v>
      </c>
      <c r="L152" s="5">
        <f t="shared" si="11"/>
        <v>0</v>
      </c>
      <c r="M152" t="s">
        <v>120</v>
      </c>
      <c r="N152" t="s">
        <v>24</v>
      </c>
      <c r="O152" s="5">
        <v>0</v>
      </c>
      <c r="P152" s="5">
        <v>0</v>
      </c>
      <c r="Q152" s="5">
        <f t="shared" si="12"/>
        <v>0</v>
      </c>
      <c r="R152" s="5">
        <f t="shared" si="10"/>
        <v>0</v>
      </c>
      <c r="S152" t="str">
        <f t="shared" si="13"/>
        <v>Italy</v>
      </c>
      <c r="T152" t="str">
        <f t="shared" si="14"/>
        <v>Away Team</v>
      </c>
      <c r="U152" s="5">
        <v>65440</v>
      </c>
      <c r="V152" s="5">
        <v>0</v>
      </c>
      <c r="W152" s="5">
        <v>0</v>
      </c>
      <c r="X152" t="s">
        <v>343</v>
      </c>
      <c r="Y152" t="s">
        <v>332</v>
      </c>
      <c r="Z152" t="s">
        <v>344</v>
      </c>
      <c r="AA152" t="s">
        <v>244</v>
      </c>
      <c r="AB152" t="s">
        <v>124</v>
      </c>
    </row>
    <row r="153" spans="1:28" x14ac:dyDescent="0.3">
      <c r="A153" s="5">
        <v>43950036</v>
      </c>
      <c r="B153" s="5">
        <v>43950100</v>
      </c>
      <c r="C153">
        <v>2002</v>
      </c>
      <c r="D153" s="21">
        <v>37418</v>
      </c>
      <c r="E153" s="20" t="s">
        <v>1290</v>
      </c>
      <c r="F153" t="s">
        <v>642</v>
      </c>
      <c r="G153" t="s">
        <v>951</v>
      </c>
      <c r="H153" t="s">
        <v>952</v>
      </c>
      <c r="I153" t="s">
        <v>744</v>
      </c>
      <c r="J153" s="5">
        <v>0</v>
      </c>
      <c r="K153" s="5">
        <v>3</v>
      </c>
      <c r="L153" s="5">
        <f t="shared" si="11"/>
        <v>-3</v>
      </c>
      <c r="M153" t="s">
        <v>1352</v>
      </c>
      <c r="N153" t="s">
        <v>24</v>
      </c>
      <c r="O153" s="5">
        <v>0</v>
      </c>
      <c r="P153" s="5">
        <v>0</v>
      </c>
      <c r="Q153" s="5">
        <f t="shared" si="12"/>
        <v>0</v>
      </c>
      <c r="R153" s="5">
        <f t="shared" si="10"/>
        <v>3</v>
      </c>
      <c r="S153" t="str">
        <f t="shared" si="13"/>
        <v>Republic of Ireland</v>
      </c>
      <c r="T153" t="str">
        <f t="shared" si="14"/>
        <v>Away Team</v>
      </c>
      <c r="U153" s="5">
        <v>65320</v>
      </c>
      <c r="V153" s="5">
        <v>0</v>
      </c>
      <c r="W153" s="5">
        <v>1</v>
      </c>
      <c r="X153" t="s">
        <v>961</v>
      </c>
      <c r="Y153" t="s">
        <v>935</v>
      </c>
      <c r="Z153" t="s">
        <v>882</v>
      </c>
      <c r="AA153" t="s">
        <v>746</v>
      </c>
      <c r="AB153" t="s">
        <v>688</v>
      </c>
    </row>
    <row r="154" spans="1:28" x14ac:dyDescent="0.3">
      <c r="A154" s="5">
        <v>43950061</v>
      </c>
      <c r="B154" s="5">
        <v>43950400</v>
      </c>
      <c r="C154">
        <v>2002</v>
      </c>
      <c r="D154" s="21">
        <v>37432</v>
      </c>
      <c r="E154" s="20" t="s">
        <v>1290</v>
      </c>
      <c r="F154" t="s">
        <v>68</v>
      </c>
      <c r="G154" t="s">
        <v>859</v>
      </c>
      <c r="H154" t="s">
        <v>860</v>
      </c>
      <c r="I154" t="s">
        <v>106</v>
      </c>
      <c r="J154" s="5">
        <v>1</v>
      </c>
      <c r="K154" s="5">
        <v>0</v>
      </c>
      <c r="L154" s="5">
        <f t="shared" si="11"/>
        <v>1</v>
      </c>
      <c r="M154" t="s">
        <v>246</v>
      </c>
      <c r="N154" t="s">
        <v>24</v>
      </c>
      <c r="O154" s="5">
        <v>0</v>
      </c>
      <c r="P154" s="5">
        <v>0</v>
      </c>
      <c r="Q154" s="5">
        <f t="shared" si="12"/>
        <v>0</v>
      </c>
      <c r="R154" s="5">
        <f t="shared" si="10"/>
        <v>1</v>
      </c>
      <c r="S154" t="str">
        <f t="shared" si="13"/>
        <v>Germany</v>
      </c>
      <c r="T154" t="str">
        <f t="shared" si="14"/>
        <v>Home Team</v>
      </c>
      <c r="U154" s="5">
        <v>65256</v>
      </c>
      <c r="V154" s="5">
        <v>0</v>
      </c>
      <c r="W154" s="5">
        <v>0</v>
      </c>
      <c r="X154" t="s">
        <v>855</v>
      </c>
      <c r="Y154" t="s">
        <v>882</v>
      </c>
      <c r="Z154" t="s">
        <v>840</v>
      </c>
      <c r="AA154" t="s">
        <v>110</v>
      </c>
      <c r="AB154" t="s">
        <v>250</v>
      </c>
    </row>
    <row r="155" spans="1:28" x14ac:dyDescent="0.3">
      <c r="A155" s="5">
        <v>1473</v>
      </c>
      <c r="B155" s="5">
        <v>231</v>
      </c>
      <c r="C155">
        <v>1962</v>
      </c>
      <c r="D155" s="21">
        <v>22796</v>
      </c>
      <c r="E155" s="20" t="s">
        <v>1255</v>
      </c>
      <c r="F155" t="s">
        <v>38</v>
      </c>
      <c r="G155" t="s">
        <v>334</v>
      </c>
      <c r="H155" t="s">
        <v>335</v>
      </c>
      <c r="I155" t="s">
        <v>56</v>
      </c>
      <c r="J155" s="5">
        <v>3</v>
      </c>
      <c r="K155" s="5">
        <v>1</v>
      </c>
      <c r="L155" s="5">
        <f t="shared" si="11"/>
        <v>2</v>
      </c>
      <c r="M155" t="s">
        <v>90</v>
      </c>
      <c r="N155" t="s">
        <v>24</v>
      </c>
      <c r="O155" s="5">
        <v>0</v>
      </c>
      <c r="P155" s="5">
        <v>0</v>
      </c>
      <c r="Q155" s="5">
        <f t="shared" si="12"/>
        <v>0</v>
      </c>
      <c r="R155" s="5">
        <f t="shared" si="10"/>
        <v>4</v>
      </c>
      <c r="S155" t="str">
        <f t="shared" si="13"/>
        <v>Chile</v>
      </c>
      <c r="T155" t="str">
        <f t="shared" si="14"/>
        <v>Home Team</v>
      </c>
      <c r="U155" s="5">
        <v>65006</v>
      </c>
      <c r="V155" s="5">
        <v>1</v>
      </c>
      <c r="W155" s="5">
        <v>1</v>
      </c>
      <c r="X155" t="s">
        <v>336</v>
      </c>
      <c r="Y155" t="s">
        <v>337</v>
      </c>
      <c r="Z155" t="s">
        <v>338</v>
      </c>
      <c r="AA155" t="s">
        <v>58</v>
      </c>
      <c r="AB155" t="s">
        <v>95</v>
      </c>
    </row>
    <row r="156" spans="1:28" x14ac:dyDescent="0.3">
      <c r="A156" s="5">
        <v>782</v>
      </c>
      <c r="B156" s="5">
        <v>294</v>
      </c>
      <c r="C156">
        <v>1982</v>
      </c>
      <c r="D156" s="21">
        <v>30130</v>
      </c>
      <c r="E156" s="20" t="s">
        <v>1285</v>
      </c>
      <c r="F156" t="s">
        <v>19</v>
      </c>
      <c r="G156" t="s">
        <v>531</v>
      </c>
      <c r="H156" t="s">
        <v>532</v>
      </c>
      <c r="I156" t="s">
        <v>164</v>
      </c>
      <c r="J156" s="5">
        <v>3</v>
      </c>
      <c r="K156" s="5">
        <v>0</v>
      </c>
      <c r="L156" s="5">
        <f t="shared" si="11"/>
        <v>3</v>
      </c>
      <c r="M156" t="s">
        <v>33</v>
      </c>
      <c r="N156" t="s">
        <v>24</v>
      </c>
      <c r="O156" s="5">
        <v>0</v>
      </c>
      <c r="P156" s="5">
        <v>0</v>
      </c>
      <c r="Q156" s="5">
        <f t="shared" si="12"/>
        <v>0</v>
      </c>
      <c r="R156" s="5">
        <f t="shared" si="10"/>
        <v>3</v>
      </c>
      <c r="S156" t="str">
        <f t="shared" si="13"/>
        <v>Poland</v>
      </c>
      <c r="T156" t="str">
        <f t="shared" si="14"/>
        <v>Home Team</v>
      </c>
      <c r="U156" s="5">
        <v>65000</v>
      </c>
      <c r="V156" s="5">
        <v>2</v>
      </c>
      <c r="W156" s="5">
        <v>0</v>
      </c>
      <c r="X156" t="s">
        <v>594</v>
      </c>
      <c r="Y156" t="s">
        <v>561</v>
      </c>
      <c r="Z156" t="s">
        <v>567</v>
      </c>
      <c r="AA156" t="s">
        <v>168</v>
      </c>
      <c r="AB156" t="s">
        <v>37</v>
      </c>
    </row>
    <row r="157" spans="1:28" x14ac:dyDescent="0.3">
      <c r="A157" s="5">
        <v>1058</v>
      </c>
      <c r="B157" s="5">
        <v>294</v>
      </c>
      <c r="C157">
        <v>1982</v>
      </c>
      <c r="D157" s="21">
        <v>30136</v>
      </c>
      <c r="E157" s="20" t="s">
        <v>1285</v>
      </c>
      <c r="F157" t="s">
        <v>19</v>
      </c>
      <c r="G157" t="s">
        <v>531</v>
      </c>
      <c r="H157" t="s">
        <v>532</v>
      </c>
      <c r="I157" t="s">
        <v>164</v>
      </c>
      <c r="J157" s="5">
        <v>0</v>
      </c>
      <c r="K157" s="5">
        <v>0</v>
      </c>
      <c r="L157" s="5">
        <f t="shared" si="11"/>
        <v>0</v>
      </c>
      <c r="M157" t="s">
        <v>271</v>
      </c>
      <c r="N157" t="s">
        <v>24</v>
      </c>
      <c r="O157" s="5">
        <v>0</v>
      </c>
      <c r="P157" s="5">
        <v>0</v>
      </c>
      <c r="Q157" s="5">
        <f t="shared" si="12"/>
        <v>0</v>
      </c>
      <c r="R157" s="5">
        <f t="shared" si="10"/>
        <v>0</v>
      </c>
      <c r="S157" t="str">
        <f t="shared" si="13"/>
        <v>Soviet Union</v>
      </c>
      <c r="T157" t="str">
        <f t="shared" si="14"/>
        <v>Away Team</v>
      </c>
      <c r="U157" s="5">
        <v>65000</v>
      </c>
      <c r="V157" s="5">
        <v>0</v>
      </c>
      <c r="W157" s="5">
        <v>0</v>
      </c>
      <c r="X157" t="s">
        <v>583</v>
      </c>
      <c r="Y157" t="s">
        <v>550</v>
      </c>
      <c r="Z157" t="s">
        <v>598</v>
      </c>
      <c r="AA157" t="s">
        <v>168</v>
      </c>
      <c r="AB157" t="s">
        <v>274</v>
      </c>
    </row>
    <row r="158" spans="1:28" x14ac:dyDescent="0.3">
      <c r="A158" s="5">
        <v>389</v>
      </c>
      <c r="B158" s="5">
        <v>308</v>
      </c>
      <c r="C158">
        <v>1986</v>
      </c>
      <c r="D158" s="21">
        <v>31573</v>
      </c>
      <c r="E158" s="20" t="s">
        <v>1278</v>
      </c>
      <c r="F158" t="s">
        <v>490</v>
      </c>
      <c r="G158" t="s">
        <v>621</v>
      </c>
      <c r="H158" t="s">
        <v>396</v>
      </c>
      <c r="I158" t="s">
        <v>52</v>
      </c>
      <c r="J158" s="5">
        <v>2</v>
      </c>
      <c r="K158" s="5">
        <v>0</v>
      </c>
      <c r="L158" s="5">
        <f t="shared" si="11"/>
        <v>2</v>
      </c>
      <c r="M158" t="s">
        <v>330</v>
      </c>
      <c r="N158" t="s">
        <v>24</v>
      </c>
      <c r="O158" s="5">
        <v>0</v>
      </c>
      <c r="P158" s="5">
        <v>0</v>
      </c>
      <c r="Q158" s="5">
        <f t="shared" si="12"/>
        <v>0</v>
      </c>
      <c r="R158" s="5">
        <f t="shared" si="10"/>
        <v>2</v>
      </c>
      <c r="S158" t="str">
        <f t="shared" si="13"/>
        <v>Argentina</v>
      </c>
      <c r="T158" t="str">
        <f t="shared" si="14"/>
        <v>Home Team</v>
      </c>
      <c r="U158" s="5">
        <v>65000</v>
      </c>
      <c r="V158" s="5">
        <v>1</v>
      </c>
      <c r="W158" s="5">
        <v>0</v>
      </c>
      <c r="X158" t="s">
        <v>611</v>
      </c>
      <c r="Y158" t="s">
        <v>654</v>
      </c>
      <c r="Z158" t="s">
        <v>627</v>
      </c>
      <c r="AA158" t="s">
        <v>55</v>
      </c>
      <c r="AB158" t="s">
        <v>333</v>
      </c>
    </row>
    <row r="159" spans="1:28" x14ac:dyDescent="0.3">
      <c r="A159" s="5">
        <v>440</v>
      </c>
      <c r="B159" s="5">
        <v>714</v>
      </c>
      <c r="C159">
        <v>1986</v>
      </c>
      <c r="D159" s="21">
        <v>31584</v>
      </c>
      <c r="E159" s="20" t="s">
        <v>1278</v>
      </c>
      <c r="F159" t="s">
        <v>131</v>
      </c>
      <c r="G159" t="s">
        <v>409</v>
      </c>
      <c r="H159" t="s">
        <v>410</v>
      </c>
      <c r="I159" t="s">
        <v>40</v>
      </c>
      <c r="J159" s="5">
        <v>1</v>
      </c>
      <c r="K159" s="5">
        <v>1</v>
      </c>
      <c r="L159" s="5">
        <f t="shared" si="11"/>
        <v>0</v>
      </c>
      <c r="M159" t="s">
        <v>22</v>
      </c>
      <c r="N159" t="s">
        <v>1298</v>
      </c>
      <c r="O159" s="5">
        <v>3</v>
      </c>
      <c r="P159" s="5">
        <v>4</v>
      </c>
      <c r="Q159" s="5">
        <f t="shared" si="12"/>
        <v>-1</v>
      </c>
      <c r="R159" s="5">
        <f t="shared" si="10"/>
        <v>2</v>
      </c>
      <c r="S159" t="str">
        <f t="shared" si="13"/>
        <v>France</v>
      </c>
      <c r="T159" t="str">
        <f t="shared" si="14"/>
        <v>Away Team</v>
      </c>
      <c r="U159" s="5">
        <v>65000</v>
      </c>
      <c r="V159" s="5">
        <v>0</v>
      </c>
      <c r="W159" s="5">
        <v>0</v>
      </c>
      <c r="X159" t="s">
        <v>656</v>
      </c>
      <c r="Y159" t="s">
        <v>646</v>
      </c>
      <c r="Z159" t="s">
        <v>533</v>
      </c>
      <c r="AA159" t="s">
        <v>45</v>
      </c>
      <c r="AB159" t="s">
        <v>28</v>
      </c>
    </row>
    <row r="160" spans="1:28" x14ac:dyDescent="0.3">
      <c r="A160" s="5">
        <v>97410017</v>
      </c>
      <c r="B160" s="5">
        <v>97410100</v>
      </c>
      <c r="C160">
        <v>2006</v>
      </c>
      <c r="D160" s="21">
        <v>38882</v>
      </c>
      <c r="E160" s="20" t="s">
        <v>1285</v>
      </c>
      <c r="F160" t="s">
        <v>490</v>
      </c>
      <c r="G160" t="s">
        <v>983</v>
      </c>
      <c r="H160" t="s">
        <v>454</v>
      </c>
      <c r="I160" t="s">
        <v>106</v>
      </c>
      <c r="J160" s="5">
        <v>1</v>
      </c>
      <c r="K160" s="5">
        <v>0</v>
      </c>
      <c r="L160" s="5">
        <f t="shared" si="11"/>
        <v>1</v>
      </c>
      <c r="M160" t="s">
        <v>164</v>
      </c>
      <c r="N160" t="s">
        <v>24</v>
      </c>
      <c r="O160" s="5">
        <v>0</v>
      </c>
      <c r="P160" s="5">
        <v>0</v>
      </c>
      <c r="Q160" s="5">
        <f t="shared" si="12"/>
        <v>0</v>
      </c>
      <c r="R160" s="5">
        <f t="shared" si="10"/>
        <v>1</v>
      </c>
      <c r="S160" t="str">
        <f t="shared" si="13"/>
        <v>Germany</v>
      </c>
      <c r="T160" t="str">
        <f t="shared" si="14"/>
        <v>Home Team</v>
      </c>
      <c r="U160" s="5">
        <v>65000</v>
      </c>
      <c r="V160" s="5">
        <v>0</v>
      </c>
      <c r="W160" s="5">
        <v>0</v>
      </c>
      <c r="X160" t="s">
        <v>1041</v>
      </c>
      <c r="Y160" t="s">
        <v>1042</v>
      </c>
      <c r="Z160" t="s">
        <v>1043</v>
      </c>
      <c r="AA160" t="s">
        <v>110</v>
      </c>
      <c r="AB160" t="s">
        <v>168</v>
      </c>
    </row>
    <row r="161" spans="1:28" x14ac:dyDescent="0.3">
      <c r="A161" s="5">
        <v>97410030</v>
      </c>
      <c r="B161" s="5">
        <v>97410100</v>
      </c>
      <c r="C161">
        <v>2006</v>
      </c>
      <c r="D161" s="21">
        <v>38887</v>
      </c>
      <c r="E161" s="20" t="s">
        <v>1255</v>
      </c>
      <c r="F161" t="s">
        <v>833</v>
      </c>
      <c r="G161" t="s">
        <v>983</v>
      </c>
      <c r="H161" t="s">
        <v>454</v>
      </c>
      <c r="I161" t="s">
        <v>1025</v>
      </c>
      <c r="J161" s="5">
        <v>0</v>
      </c>
      <c r="K161" s="5">
        <v>2</v>
      </c>
      <c r="L161" s="5">
        <f t="shared" si="11"/>
        <v>-2</v>
      </c>
      <c r="M161" t="s">
        <v>90</v>
      </c>
      <c r="N161" t="s">
        <v>24</v>
      </c>
      <c r="O161" s="5">
        <v>0</v>
      </c>
      <c r="P161" s="5">
        <v>0</v>
      </c>
      <c r="Q161" s="5">
        <f t="shared" si="12"/>
        <v>0</v>
      </c>
      <c r="R161" s="5">
        <f t="shared" si="10"/>
        <v>2</v>
      </c>
      <c r="S161" t="str">
        <f t="shared" si="13"/>
        <v>Switzerland</v>
      </c>
      <c r="T161" t="str">
        <f t="shared" si="14"/>
        <v>Away Team</v>
      </c>
      <c r="U161" s="5">
        <v>65000</v>
      </c>
      <c r="V161" s="5">
        <v>0</v>
      </c>
      <c r="W161" s="5">
        <v>1</v>
      </c>
      <c r="X161" t="s">
        <v>1016</v>
      </c>
      <c r="Y161" t="s">
        <v>1017</v>
      </c>
      <c r="Z161" t="s">
        <v>1018</v>
      </c>
      <c r="AA161" t="s">
        <v>1027</v>
      </c>
      <c r="AB161" t="s">
        <v>95</v>
      </c>
    </row>
    <row r="162" spans="1:28" x14ac:dyDescent="0.3">
      <c r="A162" s="5">
        <v>97410043</v>
      </c>
      <c r="B162" s="5">
        <v>97410100</v>
      </c>
      <c r="C162">
        <v>2006</v>
      </c>
      <c r="D162" s="21">
        <v>38890</v>
      </c>
      <c r="E162" s="20" t="s">
        <v>1285</v>
      </c>
      <c r="F162" t="s">
        <v>624</v>
      </c>
      <c r="G162" t="s">
        <v>983</v>
      </c>
      <c r="H162" t="s">
        <v>454</v>
      </c>
      <c r="I162" t="s">
        <v>818</v>
      </c>
      <c r="J162" s="5">
        <v>1</v>
      </c>
      <c r="K162" s="5">
        <v>4</v>
      </c>
      <c r="L162" s="5">
        <f t="shared" si="11"/>
        <v>-3</v>
      </c>
      <c r="M162" t="s">
        <v>40</v>
      </c>
      <c r="N162" t="s">
        <v>24</v>
      </c>
      <c r="O162" s="5">
        <v>0</v>
      </c>
      <c r="P162" s="5">
        <v>0</v>
      </c>
      <c r="Q162" s="5">
        <f t="shared" si="12"/>
        <v>0</v>
      </c>
      <c r="R162" s="5">
        <f t="shared" si="10"/>
        <v>5</v>
      </c>
      <c r="S162" t="str">
        <f t="shared" si="13"/>
        <v>Brazil</v>
      </c>
      <c r="T162" t="str">
        <f t="shared" si="14"/>
        <v>Away Team</v>
      </c>
      <c r="U162" s="5">
        <v>65000</v>
      </c>
      <c r="V162" s="5">
        <v>1</v>
      </c>
      <c r="W162" s="5">
        <v>1</v>
      </c>
      <c r="X162" t="s">
        <v>1050</v>
      </c>
      <c r="Y162" t="s">
        <v>1051</v>
      </c>
      <c r="Z162" t="s">
        <v>1052</v>
      </c>
      <c r="AA162" t="s">
        <v>821</v>
      </c>
      <c r="AB162" t="s">
        <v>45</v>
      </c>
    </row>
    <row r="163" spans="1:28" x14ac:dyDescent="0.3">
      <c r="A163" s="5">
        <v>97410055</v>
      </c>
      <c r="B163" s="5">
        <v>97410200</v>
      </c>
      <c r="C163">
        <v>2006</v>
      </c>
      <c r="D163" s="21">
        <v>38895</v>
      </c>
      <c r="E163" s="20" t="s">
        <v>1267</v>
      </c>
      <c r="F163" t="s">
        <v>659</v>
      </c>
      <c r="G163" t="s">
        <v>983</v>
      </c>
      <c r="H163" t="s">
        <v>454</v>
      </c>
      <c r="I163" t="s">
        <v>40</v>
      </c>
      <c r="J163" s="5">
        <v>3</v>
      </c>
      <c r="K163" s="5">
        <v>0</v>
      </c>
      <c r="L163" s="5">
        <f t="shared" si="11"/>
        <v>3</v>
      </c>
      <c r="M163" t="s">
        <v>1021</v>
      </c>
      <c r="N163" t="s">
        <v>24</v>
      </c>
      <c r="O163" s="5">
        <v>0</v>
      </c>
      <c r="P163" s="5">
        <v>0</v>
      </c>
      <c r="Q163" s="5">
        <f t="shared" si="12"/>
        <v>0</v>
      </c>
      <c r="R163" s="5">
        <f t="shared" si="10"/>
        <v>3</v>
      </c>
      <c r="S163" t="str">
        <f t="shared" si="13"/>
        <v>Brazil</v>
      </c>
      <c r="T163" t="str">
        <f t="shared" si="14"/>
        <v>Home Team</v>
      </c>
      <c r="U163" s="5">
        <v>65000</v>
      </c>
      <c r="V163" s="5">
        <v>2</v>
      </c>
      <c r="W163" s="5">
        <v>0</v>
      </c>
      <c r="X163" t="s">
        <v>886</v>
      </c>
      <c r="Y163" t="s">
        <v>1046</v>
      </c>
      <c r="Z163" t="s">
        <v>1047</v>
      </c>
      <c r="AA163" t="s">
        <v>45</v>
      </c>
      <c r="AB163" t="s">
        <v>1024</v>
      </c>
    </row>
    <row r="164" spans="1:28" x14ac:dyDescent="0.3">
      <c r="A164" s="5">
        <v>97410061</v>
      </c>
      <c r="B164" s="5">
        <v>97410400</v>
      </c>
      <c r="C164">
        <v>2006</v>
      </c>
      <c r="D164" s="21">
        <v>38902</v>
      </c>
      <c r="E164" s="20" t="s">
        <v>1285</v>
      </c>
      <c r="F164" t="s">
        <v>68</v>
      </c>
      <c r="G164" t="s">
        <v>983</v>
      </c>
      <c r="H164" t="s">
        <v>454</v>
      </c>
      <c r="I164" t="s">
        <v>106</v>
      </c>
      <c r="J164" s="5">
        <v>0</v>
      </c>
      <c r="K164" s="5">
        <v>2</v>
      </c>
      <c r="L164" s="5">
        <f t="shared" si="11"/>
        <v>-2</v>
      </c>
      <c r="M164" t="s">
        <v>120</v>
      </c>
      <c r="N164" t="s">
        <v>134</v>
      </c>
      <c r="O164" s="5">
        <v>0</v>
      </c>
      <c r="P164" s="5">
        <v>0</v>
      </c>
      <c r="Q164" s="5">
        <f t="shared" si="12"/>
        <v>0</v>
      </c>
      <c r="R164" s="5">
        <f t="shared" si="10"/>
        <v>2</v>
      </c>
      <c r="S164" t="str">
        <f t="shared" si="13"/>
        <v>Italy</v>
      </c>
      <c r="T164" t="str">
        <f t="shared" si="14"/>
        <v>Away Team</v>
      </c>
      <c r="U164" s="5">
        <v>65000</v>
      </c>
      <c r="V164" s="5">
        <v>0</v>
      </c>
      <c r="W164" s="5">
        <v>0</v>
      </c>
      <c r="X164" t="s">
        <v>1032</v>
      </c>
      <c r="Y164" t="s">
        <v>1033</v>
      </c>
      <c r="Z164" t="s">
        <v>905</v>
      </c>
      <c r="AA164" t="s">
        <v>110</v>
      </c>
      <c r="AB164" t="s">
        <v>124</v>
      </c>
    </row>
    <row r="165" spans="1:28" x14ac:dyDescent="0.3">
      <c r="A165" s="5">
        <v>1510</v>
      </c>
      <c r="B165" s="5">
        <v>231</v>
      </c>
      <c r="C165">
        <v>1962</v>
      </c>
      <c r="D165" s="21">
        <v>22800</v>
      </c>
      <c r="E165" s="20" t="s">
        <v>1255</v>
      </c>
      <c r="F165" t="s">
        <v>38</v>
      </c>
      <c r="G165" t="s">
        <v>334</v>
      </c>
      <c r="H165" t="s">
        <v>335</v>
      </c>
      <c r="I165" t="s">
        <v>240</v>
      </c>
      <c r="J165" s="5">
        <v>2</v>
      </c>
      <c r="K165" s="5">
        <v>1</v>
      </c>
      <c r="L165" s="5">
        <f t="shared" si="11"/>
        <v>1</v>
      </c>
      <c r="M165" t="s">
        <v>90</v>
      </c>
      <c r="N165" t="s">
        <v>24</v>
      </c>
      <c r="O165" s="5">
        <v>0</v>
      </c>
      <c r="P165" s="5">
        <v>0</v>
      </c>
      <c r="Q165" s="5">
        <f t="shared" si="12"/>
        <v>0</v>
      </c>
      <c r="R165" s="5">
        <f t="shared" si="10"/>
        <v>3</v>
      </c>
      <c r="S165" t="str">
        <f t="shared" si="13"/>
        <v>Germany FR</v>
      </c>
      <c r="T165" t="str">
        <f t="shared" si="14"/>
        <v>Home Team</v>
      </c>
      <c r="U165" s="5">
        <v>64922</v>
      </c>
      <c r="V165" s="5">
        <v>1</v>
      </c>
      <c r="W165" s="5">
        <v>0</v>
      </c>
      <c r="X165" t="s">
        <v>341</v>
      </c>
      <c r="Y165" t="s">
        <v>266</v>
      </c>
      <c r="Z165" t="s">
        <v>344</v>
      </c>
      <c r="AA165" t="s">
        <v>244</v>
      </c>
      <c r="AB165" t="s">
        <v>95</v>
      </c>
    </row>
    <row r="166" spans="1:28" x14ac:dyDescent="0.3">
      <c r="A166" s="5">
        <v>300061453</v>
      </c>
      <c r="B166" s="5">
        <v>249722</v>
      </c>
      <c r="C166">
        <v>2010</v>
      </c>
      <c r="D166" s="21">
        <v>40340</v>
      </c>
      <c r="E166" s="20" t="s">
        <v>1290</v>
      </c>
      <c r="F166" t="s">
        <v>490</v>
      </c>
      <c r="G166" t="s">
        <v>1058</v>
      </c>
      <c r="H166" t="s">
        <v>1059</v>
      </c>
      <c r="I166" t="s">
        <v>64</v>
      </c>
      <c r="J166" s="5">
        <v>0</v>
      </c>
      <c r="K166" s="5">
        <v>0</v>
      </c>
      <c r="L166" s="5">
        <f t="shared" si="11"/>
        <v>0</v>
      </c>
      <c r="M166" t="s">
        <v>22</v>
      </c>
      <c r="N166" t="s">
        <v>24</v>
      </c>
      <c r="O166" s="5">
        <v>0</v>
      </c>
      <c r="P166" s="5">
        <v>0</v>
      </c>
      <c r="Q166" s="5">
        <f t="shared" si="12"/>
        <v>0</v>
      </c>
      <c r="R166" s="5">
        <f t="shared" si="10"/>
        <v>0</v>
      </c>
      <c r="S166" t="str">
        <f t="shared" si="13"/>
        <v>France</v>
      </c>
      <c r="T166" t="str">
        <f t="shared" si="14"/>
        <v>Away Team</v>
      </c>
      <c r="U166" s="5">
        <v>64100</v>
      </c>
      <c r="V166" s="5">
        <v>0</v>
      </c>
      <c r="W166" s="5">
        <v>0</v>
      </c>
      <c r="X166" t="s">
        <v>1060</v>
      </c>
      <c r="Y166" t="s">
        <v>1061</v>
      </c>
      <c r="Z166" t="s">
        <v>1062</v>
      </c>
      <c r="AA166" t="s">
        <v>65</v>
      </c>
      <c r="AB166" t="s">
        <v>28</v>
      </c>
    </row>
    <row r="167" spans="1:28" x14ac:dyDescent="0.3">
      <c r="A167" s="5">
        <v>300061464</v>
      </c>
      <c r="B167" s="5">
        <v>249722</v>
      </c>
      <c r="C167">
        <v>2010</v>
      </c>
      <c r="D167" s="21">
        <v>40347</v>
      </c>
      <c r="E167" s="20" t="s">
        <v>1290</v>
      </c>
      <c r="F167" t="s">
        <v>608</v>
      </c>
      <c r="G167" t="s">
        <v>1058</v>
      </c>
      <c r="H167" t="s">
        <v>1059</v>
      </c>
      <c r="I167" t="s">
        <v>189</v>
      </c>
      <c r="J167" s="5">
        <v>0</v>
      </c>
      <c r="K167" s="5">
        <v>0</v>
      </c>
      <c r="L167" s="5">
        <f t="shared" si="11"/>
        <v>0</v>
      </c>
      <c r="M167" t="s">
        <v>560</v>
      </c>
      <c r="N167" t="s">
        <v>24</v>
      </c>
      <c r="O167" s="5">
        <v>0</v>
      </c>
      <c r="P167" s="5">
        <v>0</v>
      </c>
      <c r="Q167" s="5">
        <f t="shared" si="12"/>
        <v>0</v>
      </c>
      <c r="R167" s="5">
        <f t="shared" si="10"/>
        <v>0</v>
      </c>
      <c r="S167" t="str">
        <f t="shared" si="13"/>
        <v>Algeria</v>
      </c>
      <c r="T167" t="str">
        <f t="shared" si="14"/>
        <v>Away Team</v>
      </c>
      <c r="U167" s="5">
        <v>64100</v>
      </c>
      <c r="V167" s="5">
        <v>0</v>
      </c>
      <c r="W167" s="5">
        <v>0</v>
      </c>
      <c r="X167" t="s">
        <v>1055</v>
      </c>
      <c r="Y167" t="s">
        <v>1056</v>
      </c>
      <c r="Z167" t="s">
        <v>1057</v>
      </c>
      <c r="AA167" t="s">
        <v>193</v>
      </c>
      <c r="AB167" t="s">
        <v>564</v>
      </c>
    </row>
    <row r="168" spans="1:28" x14ac:dyDescent="0.3">
      <c r="A168" s="5">
        <v>300061505</v>
      </c>
      <c r="B168" s="5">
        <v>249718</v>
      </c>
      <c r="C168">
        <v>2010</v>
      </c>
      <c r="D168" s="21">
        <v>40362</v>
      </c>
      <c r="E168" s="20" t="s">
        <v>1258</v>
      </c>
      <c r="F168" t="s">
        <v>131</v>
      </c>
      <c r="G168" t="s">
        <v>1058</v>
      </c>
      <c r="H168" t="s">
        <v>1059</v>
      </c>
      <c r="I168" t="s">
        <v>52</v>
      </c>
      <c r="J168" s="5">
        <v>0</v>
      </c>
      <c r="K168" s="5">
        <v>4</v>
      </c>
      <c r="L168" s="5">
        <f t="shared" si="11"/>
        <v>-4</v>
      </c>
      <c r="M168" t="s">
        <v>106</v>
      </c>
      <c r="N168" t="s">
        <v>24</v>
      </c>
      <c r="O168" s="5">
        <v>0</v>
      </c>
      <c r="P168" s="5">
        <v>0</v>
      </c>
      <c r="Q168" s="5">
        <f t="shared" si="12"/>
        <v>0</v>
      </c>
      <c r="R168" s="5">
        <f t="shared" si="10"/>
        <v>4</v>
      </c>
      <c r="S168" t="str">
        <f t="shared" si="13"/>
        <v>Germany</v>
      </c>
      <c r="T168" t="str">
        <f t="shared" si="14"/>
        <v>Away Team</v>
      </c>
      <c r="U168" s="5">
        <v>64100</v>
      </c>
      <c r="V168" s="5">
        <v>0</v>
      </c>
      <c r="W168" s="5">
        <v>1</v>
      </c>
      <c r="X168" t="s">
        <v>1055</v>
      </c>
      <c r="Y168" t="s">
        <v>1056</v>
      </c>
      <c r="Z168" t="s">
        <v>1057</v>
      </c>
      <c r="AA168" t="s">
        <v>55</v>
      </c>
      <c r="AB168" t="s">
        <v>110</v>
      </c>
    </row>
    <row r="169" spans="1:28" x14ac:dyDescent="0.3">
      <c r="A169" s="5">
        <v>3076</v>
      </c>
      <c r="B169" s="5">
        <v>337</v>
      </c>
      <c r="C169">
        <v>1994</v>
      </c>
      <c r="D169" s="21">
        <v>34512</v>
      </c>
      <c r="E169" s="20" t="s">
        <v>1258</v>
      </c>
      <c r="F169" t="s">
        <v>608</v>
      </c>
      <c r="G169" t="s">
        <v>710</v>
      </c>
      <c r="H169" t="s">
        <v>711</v>
      </c>
      <c r="I169" t="s">
        <v>106</v>
      </c>
      <c r="J169" s="5">
        <v>3</v>
      </c>
      <c r="K169" s="5">
        <v>2</v>
      </c>
      <c r="L169" s="5">
        <f t="shared" si="11"/>
        <v>1</v>
      </c>
      <c r="M169" t="s">
        <v>246</v>
      </c>
      <c r="N169" t="s">
        <v>24</v>
      </c>
      <c r="O169" s="5">
        <v>0</v>
      </c>
      <c r="P169" s="5">
        <v>0</v>
      </c>
      <c r="Q169" s="5">
        <f t="shared" si="12"/>
        <v>0</v>
      </c>
      <c r="R169" s="5">
        <f t="shared" si="10"/>
        <v>5</v>
      </c>
      <c r="S169" t="str">
        <f t="shared" si="13"/>
        <v>Germany</v>
      </c>
      <c r="T169" t="str">
        <f t="shared" si="14"/>
        <v>Home Team</v>
      </c>
      <c r="U169" s="5">
        <v>63998</v>
      </c>
      <c r="V169" s="5">
        <v>3</v>
      </c>
      <c r="W169" s="5">
        <v>0</v>
      </c>
      <c r="X169" t="s">
        <v>628</v>
      </c>
      <c r="Y169" t="s">
        <v>742</v>
      </c>
      <c r="Z169" t="s">
        <v>763</v>
      </c>
      <c r="AA169" t="s">
        <v>110</v>
      </c>
      <c r="AB169" t="s">
        <v>250</v>
      </c>
    </row>
    <row r="170" spans="1:28" x14ac:dyDescent="0.3">
      <c r="A170" s="5">
        <v>3084</v>
      </c>
      <c r="B170" s="5">
        <v>337</v>
      </c>
      <c r="C170">
        <v>1994</v>
      </c>
      <c r="D170" s="21">
        <v>34515</v>
      </c>
      <c r="E170" s="20" t="s">
        <v>1277</v>
      </c>
      <c r="F170" t="s">
        <v>613</v>
      </c>
      <c r="G170" t="s">
        <v>710</v>
      </c>
      <c r="H170" t="s">
        <v>711</v>
      </c>
      <c r="I170" t="s">
        <v>52</v>
      </c>
      <c r="J170" s="5">
        <v>0</v>
      </c>
      <c r="K170" s="5">
        <v>2</v>
      </c>
      <c r="L170" s="5">
        <f t="shared" si="11"/>
        <v>-2</v>
      </c>
      <c r="M170" t="s">
        <v>330</v>
      </c>
      <c r="N170" t="s">
        <v>24</v>
      </c>
      <c r="O170" s="5">
        <v>0</v>
      </c>
      <c r="P170" s="5">
        <v>0</v>
      </c>
      <c r="Q170" s="5">
        <f t="shared" si="12"/>
        <v>0</v>
      </c>
      <c r="R170" s="5">
        <f t="shared" si="10"/>
        <v>2</v>
      </c>
      <c r="S170" t="str">
        <f t="shared" si="13"/>
        <v>Bulgaria</v>
      </c>
      <c r="T170" t="str">
        <f t="shared" si="14"/>
        <v>Away Team</v>
      </c>
      <c r="U170" s="5">
        <v>63998</v>
      </c>
      <c r="V170" s="5">
        <v>0</v>
      </c>
      <c r="W170" s="5">
        <v>0</v>
      </c>
      <c r="X170" t="s">
        <v>678</v>
      </c>
      <c r="Y170" t="s">
        <v>737</v>
      </c>
      <c r="Z170" t="s">
        <v>751</v>
      </c>
      <c r="AA170" t="s">
        <v>55</v>
      </c>
      <c r="AB170" t="s">
        <v>333</v>
      </c>
    </row>
    <row r="171" spans="1:28" x14ac:dyDescent="0.3">
      <c r="A171" s="5">
        <v>300061487</v>
      </c>
      <c r="B171" s="5">
        <v>249722</v>
      </c>
      <c r="C171">
        <v>2010</v>
      </c>
      <c r="D171" s="21">
        <v>40350</v>
      </c>
      <c r="E171" s="20" t="s">
        <v>1289</v>
      </c>
      <c r="F171" t="s">
        <v>833</v>
      </c>
      <c r="G171" t="s">
        <v>1058</v>
      </c>
      <c r="H171" t="s">
        <v>1059</v>
      </c>
      <c r="I171" t="s">
        <v>375</v>
      </c>
      <c r="J171" s="5">
        <v>7</v>
      </c>
      <c r="K171" s="5">
        <v>0</v>
      </c>
      <c r="L171" s="5">
        <f t="shared" si="11"/>
        <v>7</v>
      </c>
      <c r="M171" t="s">
        <v>369</v>
      </c>
      <c r="N171" t="s">
        <v>24</v>
      </c>
      <c r="O171" s="5">
        <v>0</v>
      </c>
      <c r="P171" s="5">
        <v>0</v>
      </c>
      <c r="Q171" s="5">
        <f t="shared" si="12"/>
        <v>0</v>
      </c>
      <c r="R171" s="5">
        <f t="shared" si="10"/>
        <v>7</v>
      </c>
      <c r="S171" t="str">
        <f t="shared" si="13"/>
        <v>Portugal</v>
      </c>
      <c r="T171" t="str">
        <f t="shared" si="14"/>
        <v>Home Team</v>
      </c>
      <c r="U171" s="5">
        <v>63644</v>
      </c>
      <c r="V171" s="5">
        <v>1</v>
      </c>
      <c r="W171" s="5">
        <v>0</v>
      </c>
      <c r="X171" t="s">
        <v>1126</v>
      </c>
      <c r="Y171" t="s">
        <v>1127</v>
      </c>
      <c r="Z171" t="s">
        <v>1128</v>
      </c>
      <c r="AA171" t="s">
        <v>379</v>
      </c>
      <c r="AB171" t="s">
        <v>371</v>
      </c>
    </row>
    <row r="172" spans="1:28" x14ac:dyDescent="0.3">
      <c r="A172" s="5">
        <v>3098</v>
      </c>
      <c r="B172" s="5">
        <v>796</v>
      </c>
      <c r="C172">
        <v>1994</v>
      </c>
      <c r="D172" s="21">
        <v>34524</v>
      </c>
      <c r="E172" s="20" t="s">
        <v>1260</v>
      </c>
      <c r="F172" t="s">
        <v>131</v>
      </c>
      <c r="G172" t="s">
        <v>710</v>
      </c>
      <c r="H172" t="s">
        <v>711</v>
      </c>
      <c r="I172" t="s">
        <v>91</v>
      </c>
      <c r="J172" s="5">
        <v>2</v>
      </c>
      <c r="K172" s="5">
        <v>3</v>
      </c>
      <c r="L172" s="5">
        <f t="shared" si="11"/>
        <v>-1</v>
      </c>
      <c r="M172" t="s">
        <v>40</v>
      </c>
      <c r="N172" t="s">
        <v>24</v>
      </c>
      <c r="O172" s="5">
        <v>0</v>
      </c>
      <c r="P172" s="5">
        <v>0</v>
      </c>
      <c r="Q172" s="5">
        <f t="shared" si="12"/>
        <v>0</v>
      </c>
      <c r="R172" s="5">
        <f t="shared" si="10"/>
        <v>5</v>
      </c>
      <c r="S172" t="str">
        <f t="shared" si="13"/>
        <v>Brazil</v>
      </c>
      <c r="T172" t="str">
        <f t="shared" si="14"/>
        <v>Away Team</v>
      </c>
      <c r="U172" s="5">
        <v>63500</v>
      </c>
      <c r="V172" s="5">
        <v>0</v>
      </c>
      <c r="W172" s="5">
        <v>0</v>
      </c>
      <c r="X172" t="s">
        <v>760</v>
      </c>
      <c r="Y172" t="s">
        <v>731</v>
      </c>
      <c r="Z172" t="s">
        <v>764</v>
      </c>
      <c r="AA172" t="s">
        <v>96</v>
      </c>
      <c r="AB172" t="s">
        <v>45</v>
      </c>
    </row>
    <row r="173" spans="1:28" x14ac:dyDescent="0.3">
      <c r="A173" s="5">
        <v>43950063</v>
      </c>
      <c r="B173" s="5">
        <v>43950500</v>
      </c>
      <c r="C173">
        <v>2002</v>
      </c>
      <c r="D173" s="21">
        <v>37436</v>
      </c>
      <c r="E173" s="20" t="s">
        <v>1283</v>
      </c>
      <c r="F173" t="s">
        <v>971</v>
      </c>
      <c r="G173" t="s">
        <v>930</v>
      </c>
      <c r="H173" t="s">
        <v>931</v>
      </c>
      <c r="I173" t="s">
        <v>246</v>
      </c>
      <c r="J173" s="5">
        <v>2</v>
      </c>
      <c r="K173" s="5">
        <v>3</v>
      </c>
      <c r="L173" s="5">
        <f t="shared" si="11"/>
        <v>-1</v>
      </c>
      <c r="M173" t="s">
        <v>241</v>
      </c>
      <c r="N173" t="s">
        <v>24</v>
      </c>
      <c r="O173" s="5">
        <v>0</v>
      </c>
      <c r="P173" s="5">
        <v>0</v>
      </c>
      <c r="Q173" s="5">
        <f t="shared" si="12"/>
        <v>0</v>
      </c>
      <c r="R173" s="5">
        <f t="shared" si="10"/>
        <v>5</v>
      </c>
      <c r="S173" t="str">
        <f t="shared" si="13"/>
        <v>Turkey</v>
      </c>
      <c r="T173" t="str">
        <f t="shared" si="14"/>
        <v>Away Team</v>
      </c>
      <c r="U173" s="5">
        <v>63483</v>
      </c>
      <c r="V173" s="5">
        <v>1</v>
      </c>
      <c r="W173" s="5">
        <v>3</v>
      </c>
      <c r="X173" t="s">
        <v>867</v>
      </c>
      <c r="Y173" t="s">
        <v>862</v>
      </c>
      <c r="Z173" t="s">
        <v>905</v>
      </c>
      <c r="AA173" t="s">
        <v>250</v>
      </c>
      <c r="AB173" t="s">
        <v>245</v>
      </c>
    </row>
    <row r="174" spans="1:28" x14ac:dyDescent="0.3">
      <c r="A174" s="5">
        <v>1511</v>
      </c>
      <c r="B174" s="5">
        <v>232</v>
      </c>
      <c r="C174">
        <v>1962</v>
      </c>
      <c r="D174" s="21">
        <v>22807</v>
      </c>
      <c r="E174" s="20" t="s">
        <v>1260</v>
      </c>
      <c r="F174" t="s">
        <v>131</v>
      </c>
      <c r="G174" t="s">
        <v>334</v>
      </c>
      <c r="H174" t="s">
        <v>335</v>
      </c>
      <c r="I174" t="s">
        <v>39</v>
      </c>
      <c r="J174" s="5">
        <v>1</v>
      </c>
      <c r="K174" s="5">
        <v>0</v>
      </c>
      <c r="L174" s="5">
        <f t="shared" si="11"/>
        <v>1</v>
      </c>
      <c r="M174" t="s">
        <v>240</v>
      </c>
      <c r="N174" t="s">
        <v>24</v>
      </c>
      <c r="O174" s="5">
        <v>0</v>
      </c>
      <c r="P174" s="5">
        <v>0</v>
      </c>
      <c r="Q174" s="5">
        <f t="shared" si="12"/>
        <v>0</v>
      </c>
      <c r="R174" s="5">
        <f t="shared" si="10"/>
        <v>1</v>
      </c>
      <c r="S174" t="str">
        <f t="shared" si="13"/>
        <v>Yugoslavia</v>
      </c>
      <c r="T174" t="str">
        <f t="shared" si="14"/>
        <v>Home Team</v>
      </c>
      <c r="U174" s="5">
        <v>63324</v>
      </c>
      <c r="V174" s="5">
        <v>0</v>
      </c>
      <c r="W174" s="5">
        <v>0</v>
      </c>
      <c r="X174" t="s">
        <v>338</v>
      </c>
      <c r="Y174" t="s">
        <v>344</v>
      </c>
      <c r="Z174" t="s">
        <v>354</v>
      </c>
      <c r="AA174" t="s">
        <v>44</v>
      </c>
      <c r="AB174" t="s">
        <v>244</v>
      </c>
    </row>
    <row r="175" spans="1:28" x14ac:dyDescent="0.3">
      <c r="A175" s="5">
        <v>300186490</v>
      </c>
      <c r="B175" s="5">
        <v>255955</v>
      </c>
      <c r="C175">
        <v>2014</v>
      </c>
      <c r="D175" s="21">
        <v>41829</v>
      </c>
      <c r="E175" s="20" t="s">
        <v>1267</v>
      </c>
      <c r="F175" t="s">
        <v>68</v>
      </c>
      <c r="G175" t="s">
        <v>1131</v>
      </c>
      <c r="H175" t="s">
        <v>199</v>
      </c>
      <c r="I175" t="s">
        <v>91</v>
      </c>
      <c r="J175" s="5">
        <v>0</v>
      </c>
      <c r="K175" s="5">
        <v>0</v>
      </c>
      <c r="L175" s="5">
        <f t="shared" si="11"/>
        <v>0</v>
      </c>
      <c r="M175" t="s">
        <v>52</v>
      </c>
      <c r="N175" t="s">
        <v>1305</v>
      </c>
      <c r="O175" s="5">
        <v>2</v>
      </c>
      <c r="P175" s="5">
        <v>4</v>
      </c>
      <c r="Q175" s="5">
        <f t="shared" si="12"/>
        <v>-2</v>
      </c>
      <c r="R175" s="5">
        <f t="shared" si="10"/>
        <v>0</v>
      </c>
      <c r="S175" t="str">
        <f t="shared" si="13"/>
        <v>Argentina</v>
      </c>
      <c r="T175" t="str">
        <f t="shared" si="14"/>
        <v>Away Team</v>
      </c>
      <c r="U175" s="5">
        <v>63267</v>
      </c>
      <c r="V175" s="5">
        <v>0</v>
      </c>
      <c r="W175" s="5">
        <v>0</v>
      </c>
      <c r="X175" t="s">
        <v>1188</v>
      </c>
      <c r="Y175" t="s">
        <v>1189</v>
      </c>
      <c r="Z175" t="s">
        <v>1190</v>
      </c>
      <c r="AA175" t="s">
        <v>96</v>
      </c>
      <c r="AB175" t="s">
        <v>55</v>
      </c>
    </row>
    <row r="176" spans="1:28" x14ac:dyDescent="0.3">
      <c r="A176" s="5">
        <v>300186503</v>
      </c>
      <c r="B176" s="5">
        <v>255951</v>
      </c>
      <c r="C176">
        <v>2014</v>
      </c>
      <c r="D176" s="21">
        <v>41821</v>
      </c>
      <c r="E176" s="20" t="s">
        <v>1262</v>
      </c>
      <c r="F176" t="s">
        <v>659</v>
      </c>
      <c r="G176" t="s">
        <v>1131</v>
      </c>
      <c r="H176" t="s">
        <v>199</v>
      </c>
      <c r="I176" t="s">
        <v>52</v>
      </c>
      <c r="J176" s="5">
        <v>1</v>
      </c>
      <c r="K176" s="5">
        <v>0</v>
      </c>
      <c r="L176" s="5">
        <f t="shared" si="11"/>
        <v>1</v>
      </c>
      <c r="M176" t="s">
        <v>90</v>
      </c>
      <c r="N176" t="s">
        <v>530</v>
      </c>
      <c r="O176" s="5">
        <v>0</v>
      </c>
      <c r="P176" s="5">
        <v>0</v>
      </c>
      <c r="Q176" s="5">
        <f t="shared" si="12"/>
        <v>0</v>
      </c>
      <c r="R176" s="5">
        <f t="shared" si="10"/>
        <v>1</v>
      </c>
      <c r="S176" t="str">
        <f t="shared" si="13"/>
        <v>Argentina</v>
      </c>
      <c r="T176" t="str">
        <f t="shared" si="14"/>
        <v>Home Team</v>
      </c>
      <c r="U176" s="5">
        <v>63255</v>
      </c>
      <c r="V176" s="5">
        <v>0</v>
      </c>
      <c r="W176" s="5">
        <v>0</v>
      </c>
      <c r="X176" t="s">
        <v>1184</v>
      </c>
      <c r="Y176" t="s">
        <v>1185</v>
      </c>
      <c r="Z176" t="s">
        <v>1186</v>
      </c>
      <c r="AA176" t="s">
        <v>55</v>
      </c>
      <c r="AB176" t="s">
        <v>95</v>
      </c>
    </row>
    <row r="177" spans="1:28" x14ac:dyDescent="0.3">
      <c r="A177" s="5">
        <v>3072</v>
      </c>
      <c r="B177" s="5">
        <v>337</v>
      </c>
      <c r="C177">
        <v>1994</v>
      </c>
      <c r="D177" s="21">
        <v>34511</v>
      </c>
      <c r="E177" s="20" t="s">
        <v>1288</v>
      </c>
      <c r="F177" t="s">
        <v>613</v>
      </c>
      <c r="G177" t="s">
        <v>714</v>
      </c>
      <c r="H177" t="s">
        <v>715</v>
      </c>
      <c r="I177" t="s">
        <v>330</v>
      </c>
      <c r="J177" s="5">
        <v>4</v>
      </c>
      <c r="K177" s="5">
        <v>0</v>
      </c>
      <c r="L177" s="5">
        <f t="shared" si="11"/>
        <v>4</v>
      </c>
      <c r="M177" t="s">
        <v>756</v>
      </c>
      <c r="N177" t="s">
        <v>24</v>
      </c>
      <c r="O177" s="5">
        <v>0</v>
      </c>
      <c r="P177" s="5">
        <v>0</v>
      </c>
      <c r="Q177" s="5">
        <f t="shared" si="12"/>
        <v>0</v>
      </c>
      <c r="R177" s="5">
        <f t="shared" si="10"/>
        <v>4</v>
      </c>
      <c r="S177" t="str">
        <f t="shared" si="13"/>
        <v>Bulgaria</v>
      </c>
      <c r="T177" t="str">
        <f t="shared" si="14"/>
        <v>Home Team</v>
      </c>
      <c r="U177" s="5">
        <v>63160</v>
      </c>
      <c r="V177" s="5">
        <v>1</v>
      </c>
      <c r="W177" s="5">
        <v>0</v>
      </c>
      <c r="X177" t="s">
        <v>774</v>
      </c>
      <c r="Y177" t="s">
        <v>731</v>
      </c>
      <c r="Z177" t="s">
        <v>736</v>
      </c>
      <c r="AA177" t="s">
        <v>333</v>
      </c>
      <c r="AB177" t="s">
        <v>758</v>
      </c>
    </row>
    <row r="178" spans="1:28" x14ac:dyDescent="0.3">
      <c r="A178" s="5">
        <v>3049</v>
      </c>
      <c r="B178" s="5">
        <v>337</v>
      </c>
      <c r="C178">
        <v>1994</v>
      </c>
      <c r="D178" s="21">
        <v>34502</v>
      </c>
      <c r="E178" s="20" t="s">
        <v>1255</v>
      </c>
      <c r="F178" t="s">
        <v>608</v>
      </c>
      <c r="G178" t="s">
        <v>714</v>
      </c>
      <c r="H178" t="s">
        <v>715</v>
      </c>
      <c r="I178" t="s">
        <v>106</v>
      </c>
      <c r="J178" s="5">
        <v>1</v>
      </c>
      <c r="K178" s="5">
        <v>0</v>
      </c>
      <c r="L178" s="5">
        <f t="shared" si="11"/>
        <v>1</v>
      </c>
      <c r="M178" t="s">
        <v>59</v>
      </c>
      <c r="N178" t="s">
        <v>24</v>
      </c>
      <c r="O178" s="5">
        <v>0</v>
      </c>
      <c r="P178" s="5">
        <v>0</v>
      </c>
      <c r="Q178" s="5">
        <f t="shared" si="12"/>
        <v>0</v>
      </c>
      <c r="R178" s="5">
        <f t="shared" si="10"/>
        <v>1</v>
      </c>
      <c r="S178" t="str">
        <f t="shared" si="13"/>
        <v>Germany</v>
      </c>
      <c r="T178" t="str">
        <f t="shared" si="14"/>
        <v>Home Team</v>
      </c>
      <c r="U178" s="5">
        <v>63117</v>
      </c>
      <c r="V178" s="5">
        <v>0</v>
      </c>
      <c r="W178" s="5">
        <v>0</v>
      </c>
      <c r="X178" t="s">
        <v>716</v>
      </c>
      <c r="Y178" t="s">
        <v>717</v>
      </c>
      <c r="Z178" t="s">
        <v>718</v>
      </c>
      <c r="AA178" t="s">
        <v>110</v>
      </c>
      <c r="AB178" t="s">
        <v>60</v>
      </c>
    </row>
    <row r="179" spans="1:28" x14ac:dyDescent="0.3">
      <c r="A179" s="5">
        <v>3060</v>
      </c>
      <c r="B179" s="5">
        <v>337</v>
      </c>
      <c r="C179">
        <v>1994</v>
      </c>
      <c r="D179" s="21">
        <v>34506</v>
      </c>
      <c r="E179" s="20" t="s">
        <v>1258</v>
      </c>
      <c r="F179" t="s">
        <v>608</v>
      </c>
      <c r="G179" t="s">
        <v>714</v>
      </c>
      <c r="H179" t="s">
        <v>715</v>
      </c>
      <c r="I179" t="s">
        <v>106</v>
      </c>
      <c r="J179" s="5">
        <v>1</v>
      </c>
      <c r="K179" s="5">
        <v>1</v>
      </c>
      <c r="L179" s="5">
        <f t="shared" si="11"/>
        <v>0</v>
      </c>
      <c r="M179" t="s">
        <v>113</v>
      </c>
      <c r="N179" t="s">
        <v>24</v>
      </c>
      <c r="O179" s="5">
        <v>0</v>
      </c>
      <c r="P179" s="5">
        <v>0</v>
      </c>
      <c r="Q179" s="5">
        <f t="shared" si="12"/>
        <v>0</v>
      </c>
      <c r="R179" s="5">
        <f t="shared" si="10"/>
        <v>2</v>
      </c>
      <c r="S179" t="str">
        <f t="shared" si="13"/>
        <v>Spain</v>
      </c>
      <c r="T179" t="str">
        <f t="shared" si="14"/>
        <v>Away Team</v>
      </c>
      <c r="U179" s="5">
        <v>63113</v>
      </c>
      <c r="V179" s="5">
        <v>0</v>
      </c>
      <c r="W179" s="5">
        <v>1</v>
      </c>
      <c r="X179" t="s">
        <v>762</v>
      </c>
      <c r="Y179" t="s">
        <v>723</v>
      </c>
      <c r="Z179" t="s">
        <v>722</v>
      </c>
      <c r="AA179" t="s">
        <v>110</v>
      </c>
      <c r="AB179" t="s">
        <v>117</v>
      </c>
    </row>
    <row r="180" spans="1:28" x14ac:dyDescent="0.3">
      <c r="A180" s="5">
        <v>300061473</v>
      </c>
      <c r="B180" s="5">
        <v>249722</v>
      </c>
      <c r="C180">
        <v>2010</v>
      </c>
      <c r="D180" s="21">
        <v>40353</v>
      </c>
      <c r="E180" s="20" t="s">
        <v>1290</v>
      </c>
      <c r="F180" t="s">
        <v>642</v>
      </c>
      <c r="G180" t="s">
        <v>1058</v>
      </c>
      <c r="H180" t="s">
        <v>1059</v>
      </c>
      <c r="I180" t="s">
        <v>544</v>
      </c>
      <c r="J180" s="5">
        <v>1</v>
      </c>
      <c r="K180" s="5">
        <v>2</v>
      </c>
      <c r="L180" s="5">
        <f t="shared" si="11"/>
        <v>-1</v>
      </c>
      <c r="M180" t="s">
        <v>91</v>
      </c>
      <c r="N180" t="s">
        <v>24</v>
      </c>
      <c r="O180" s="5">
        <v>0</v>
      </c>
      <c r="P180" s="5">
        <v>0</v>
      </c>
      <c r="Q180" s="5">
        <f t="shared" si="12"/>
        <v>0</v>
      </c>
      <c r="R180" s="5">
        <f t="shared" si="10"/>
        <v>3</v>
      </c>
      <c r="S180" t="str">
        <f t="shared" si="13"/>
        <v>Netherlands</v>
      </c>
      <c r="T180" t="str">
        <f t="shared" si="14"/>
        <v>Away Team</v>
      </c>
      <c r="U180" s="5">
        <v>63093</v>
      </c>
      <c r="V180" s="5">
        <v>0</v>
      </c>
      <c r="W180" s="5">
        <v>1</v>
      </c>
      <c r="X180" t="s">
        <v>1126</v>
      </c>
      <c r="Y180" t="s">
        <v>1127</v>
      </c>
      <c r="Z180" t="s">
        <v>1128</v>
      </c>
      <c r="AA180" t="s">
        <v>546</v>
      </c>
      <c r="AB180" t="s">
        <v>96</v>
      </c>
    </row>
    <row r="181" spans="1:28" x14ac:dyDescent="0.3">
      <c r="A181" s="5">
        <v>3075</v>
      </c>
      <c r="B181" s="5">
        <v>337</v>
      </c>
      <c r="C181">
        <v>1994</v>
      </c>
      <c r="D181" s="21">
        <v>34512</v>
      </c>
      <c r="E181" s="20" t="s">
        <v>1258</v>
      </c>
      <c r="F181" t="s">
        <v>608</v>
      </c>
      <c r="G181" t="s">
        <v>714</v>
      </c>
      <c r="H181" t="s">
        <v>715</v>
      </c>
      <c r="I181" t="s">
        <v>59</v>
      </c>
      <c r="J181" s="5">
        <v>1</v>
      </c>
      <c r="K181" s="5">
        <v>3</v>
      </c>
      <c r="L181" s="5">
        <f t="shared" si="11"/>
        <v>-2</v>
      </c>
      <c r="M181" t="s">
        <v>113</v>
      </c>
      <c r="N181" t="s">
        <v>24</v>
      </c>
      <c r="O181" s="5">
        <v>0</v>
      </c>
      <c r="P181" s="5">
        <v>0</v>
      </c>
      <c r="Q181" s="5">
        <f t="shared" si="12"/>
        <v>0</v>
      </c>
      <c r="R181" s="5">
        <f t="shared" si="10"/>
        <v>4</v>
      </c>
      <c r="S181" t="str">
        <f t="shared" si="13"/>
        <v>Spain</v>
      </c>
      <c r="T181" t="str">
        <f t="shared" si="14"/>
        <v>Away Team</v>
      </c>
      <c r="U181" s="5">
        <v>63089</v>
      </c>
      <c r="V181" s="5">
        <v>0</v>
      </c>
      <c r="W181" s="5">
        <v>1</v>
      </c>
      <c r="X181" t="s">
        <v>760</v>
      </c>
      <c r="Y181" t="s">
        <v>736</v>
      </c>
      <c r="Z181" t="s">
        <v>731</v>
      </c>
      <c r="AA181" t="s">
        <v>60</v>
      </c>
      <c r="AB181" t="s">
        <v>117</v>
      </c>
    </row>
    <row r="182" spans="1:28" x14ac:dyDescent="0.3">
      <c r="A182" s="5">
        <v>300186470</v>
      </c>
      <c r="B182" s="5">
        <v>255931</v>
      </c>
      <c r="C182">
        <v>2014</v>
      </c>
      <c r="D182" s="21">
        <v>41813</v>
      </c>
      <c r="E182" s="20" t="s">
        <v>1262</v>
      </c>
      <c r="F182" t="s">
        <v>489</v>
      </c>
      <c r="G182" t="s">
        <v>1131</v>
      </c>
      <c r="H182" t="s">
        <v>199</v>
      </c>
      <c r="I182" t="s">
        <v>91</v>
      </c>
      <c r="J182" s="5">
        <v>2</v>
      </c>
      <c r="K182" s="5">
        <v>0</v>
      </c>
      <c r="L182" s="5">
        <f t="shared" si="11"/>
        <v>2</v>
      </c>
      <c r="M182" t="s">
        <v>56</v>
      </c>
      <c r="N182" t="s">
        <v>24</v>
      </c>
      <c r="O182" s="5">
        <v>0</v>
      </c>
      <c r="P182" s="5">
        <v>0</v>
      </c>
      <c r="Q182" s="5">
        <f t="shared" si="12"/>
        <v>0</v>
      </c>
      <c r="R182" s="5">
        <f t="shared" si="10"/>
        <v>2</v>
      </c>
      <c r="S182" t="str">
        <f t="shared" si="13"/>
        <v>Netherlands</v>
      </c>
      <c r="T182" t="str">
        <f t="shared" si="14"/>
        <v>Home Team</v>
      </c>
      <c r="U182" s="5">
        <v>62996</v>
      </c>
      <c r="V182" s="5">
        <v>0</v>
      </c>
      <c r="W182" s="5">
        <v>0</v>
      </c>
      <c r="X182" t="s">
        <v>1207</v>
      </c>
      <c r="Y182" t="s">
        <v>1108</v>
      </c>
      <c r="Z182" t="s">
        <v>1208</v>
      </c>
      <c r="AA182" t="s">
        <v>96</v>
      </c>
      <c r="AB182" t="s">
        <v>58</v>
      </c>
    </row>
    <row r="183" spans="1:28" x14ac:dyDescent="0.3">
      <c r="A183" s="5">
        <v>97410004</v>
      </c>
      <c r="B183" s="5">
        <v>97410100</v>
      </c>
      <c r="C183">
        <v>2006</v>
      </c>
      <c r="D183" s="21">
        <v>38878</v>
      </c>
      <c r="E183" s="20" t="s">
        <v>1265</v>
      </c>
      <c r="F183" t="s">
        <v>489</v>
      </c>
      <c r="G183" t="s">
        <v>983</v>
      </c>
      <c r="H183" t="s">
        <v>454</v>
      </c>
      <c r="I183" t="s">
        <v>1358</v>
      </c>
      <c r="J183" s="5">
        <v>0</v>
      </c>
      <c r="K183" s="5">
        <v>0</v>
      </c>
      <c r="L183" s="5">
        <f t="shared" si="11"/>
        <v>0</v>
      </c>
      <c r="M183" t="s">
        <v>99</v>
      </c>
      <c r="N183" t="s">
        <v>24</v>
      </c>
      <c r="O183" s="5">
        <v>0</v>
      </c>
      <c r="P183" s="5">
        <v>0</v>
      </c>
      <c r="Q183" s="5">
        <f t="shared" si="12"/>
        <v>0</v>
      </c>
      <c r="R183" s="5">
        <f t="shared" si="10"/>
        <v>0</v>
      </c>
      <c r="S183" t="str">
        <f t="shared" si="13"/>
        <v>Sweden</v>
      </c>
      <c r="T183" t="str">
        <f t="shared" si="14"/>
        <v>Away Team</v>
      </c>
      <c r="U183" s="5">
        <v>62959</v>
      </c>
      <c r="V183" s="5">
        <v>0</v>
      </c>
      <c r="W183" s="5">
        <v>0</v>
      </c>
      <c r="X183" t="s">
        <v>984</v>
      </c>
      <c r="Y183" t="s">
        <v>985</v>
      </c>
      <c r="Z183" t="s">
        <v>986</v>
      </c>
      <c r="AA183" t="s">
        <v>987</v>
      </c>
      <c r="AB183" t="s">
        <v>103</v>
      </c>
    </row>
    <row r="184" spans="1:28" x14ac:dyDescent="0.3">
      <c r="A184" s="5">
        <v>300061498</v>
      </c>
      <c r="B184" s="5">
        <v>249717</v>
      </c>
      <c r="C184">
        <v>2010</v>
      </c>
      <c r="D184" s="21">
        <v>40358</v>
      </c>
      <c r="E184" s="20" t="s">
        <v>1290</v>
      </c>
      <c r="F184" t="s">
        <v>659</v>
      </c>
      <c r="G184" t="s">
        <v>1058</v>
      </c>
      <c r="H184" t="s">
        <v>1059</v>
      </c>
      <c r="I184" t="s">
        <v>113</v>
      </c>
      <c r="J184" s="5">
        <v>1</v>
      </c>
      <c r="K184" s="5">
        <v>0</v>
      </c>
      <c r="L184" s="5">
        <f t="shared" si="11"/>
        <v>1</v>
      </c>
      <c r="M184" t="s">
        <v>375</v>
      </c>
      <c r="N184" t="s">
        <v>24</v>
      </c>
      <c r="O184" s="5">
        <v>0</v>
      </c>
      <c r="P184" s="5">
        <v>0</v>
      </c>
      <c r="Q184" s="5">
        <f t="shared" si="12"/>
        <v>0</v>
      </c>
      <c r="R184" s="5">
        <f t="shared" si="10"/>
        <v>1</v>
      </c>
      <c r="S184" t="str">
        <f t="shared" si="13"/>
        <v>Spain</v>
      </c>
      <c r="T184" t="str">
        <f t="shared" si="14"/>
        <v>Home Team</v>
      </c>
      <c r="U184" s="5">
        <v>62955</v>
      </c>
      <c r="V184" s="5">
        <v>0</v>
      </c>
      <c r="W184" s="5">
        <v>0</v>
      </c>
      <c r="X184" t="s">
        <v>1081</v>
      </c>
      <c r="Y184" t="s">
        <v>1082</v>
      </c>
      <c r="Z184" t="s">
        <v>1083</v>
      </c>
      <c r="AA184" t="s">
        <v>117</v>
      </c>
      <c r="AB184" t="s">
        <v>379</v>
      </c>
    </row>
    <row r="185" spans="1:28" x14ac:dyDescent="0.3">
      <c r="A185" s="5">
        <v>300061484</v>
      </c>
      <c r="B185" s="5">
        <v>249722</v>
      </c>
      <c r="C185">
        <v>2010</v>
      </c>
      <c r="D185" s="21">
        <v>40343</v>
      </c>
      <c r="E185" s="20" t="s">
        <v>1290</v>
      </c>
      <c r="F185" t="s">
        <v>624</v>
      </c>
      <c r="G185" t="s">
        <v>1058</v>
      </c>
      <c r="H185" t="s">
        <v>1059</v>
      </c>
      <c r="I185" t="s">
        <v>120</v>
      </c>
      <c r="J185" s="5">
        <v>1</v>
      </c>
      <c r="K185" s="5">
        <v>1</v>
      </c>
      <c r="L185" s="5">
        <f t="shared" si="11"/>
        <v>0</v>
      </c>
      <c r="M185" t="s">
        <v>61</v>
      </c>
      <c r="N185" t="s">
        <v>24</v>
      </c>
      <c r="O185" s="5">
        <v>0</v>
      </c>
      <c r="P185" s="5">
        <v>0</v>
      </c>
      <c r="Q185" s="5">
        <f t="shared" si="12"/>
        <v>0</v>
      </c>
      <c r="R185" s="5">
        <f t="shared" si="10"/>
        <v>2</v>
      </c>
      <c r="S185" t="str">
        <f t="shared" si="13"/>
        <v>Paraguay</v>
      </c>
      <c r="T185" t="str">
        <f t="shared" si="14"/>
        <v>Away Team</v>
      </c>
      <c r="U185" s="5">
        <v>62869</v>
      </c>
      <c r="V185" s="5">
        <v>0</v>
      </c>
      <c r="W185" s="5">
        <v>1</v>
      </c>
      <c r="X185" t="s">
        <v>1032</v>
      </c>
      <c r="Y185" t="s">
        <v>905</v>
      </c>
      <c r="Z185" t="s">
        <v>1096</v>
      </c>
      <c r="AA185" t="s">
        <v>124</v>
      </c>
      <c r="AB185" t="s">
        <v>62</v>
      </c>
    </row>
    <row r="186" spans="1:28" x14ac:dyDescent="0.3">
      <c r="A186" s="5">
        <v>300111111</v>
      </c>
      <c r="B186" s="5">
        <v>249722</v>
      </c>
      <c r="C186">
        <v>2010</v>
      </c>
      <c r="D186" s="21">
        <v>40354</v>
      </c>
      <c r="E186" s="20" t="s">
        <v>1258</v>
      </c>
      <c r="F186" t="s">
        <v>833</v>
      </c>
      <c r="G186" t="s">
        <v>1085</v>
      </c>
      <c r="H186" t="s">
        <v>1086</v>
      </c>
      <c r="I186" t="s">
        <v>375</v>
      </c>
      <c r="J186" s="5">
        <v>0</v>
      </c>
      <c r="K186" s="5">
        <v>0</v>
      </c>
      <c r="L186" s="5">
        <f t="shared" si="11"/>
        <v>0</v>
      </c>
      <c r="M186" t="s">
        <v>40</v>
      </c>
      <c r="N186" t="s">
        <v>24</v>
      </c>
      <c r="O186" s="5">
        <v>0</v>
      </c>
      <c r="P186" s="5">
        <v>0</v>
      </c>
      <c r="Q186" s="5">
        <f t="shared" si="12"/>
        <v>0</v>
      </c>
      <c r="R186" s="5">
        <f t="shared" si="10"/>
        <v>0</v>
      </c>
      <c r="S186" t="str">
        <f t="shared" si="13"/>
        <v>Brazil</v>
      </c>
      <c r="T186" t="str">
        <f t="shared" si="14"/>
        <v>Away Team</v>
      </c>
      <c r="U186" s="5">
        <v>62712</v>
      </c>
      <c r="V186" s="5">
        <v>0</v>
      </c>
      <c r="W186" s="5">
        <v>0</v>
      </c>
      <c r="X186" t="s">
        <v>1032</v>
      </c>
      <c r="Y186" t="s">
        <v>905</v>
      </c>
      <c r="Z186" t="s">
        <v>1096</v>
      </c>
      <c r="AA186" t="s">
        <v>379</v>
      </c>
      <c r="AB186" t="s">
        <v>45</v>
      </c>
    </row>
    <row r="187" spans="1:28" x14ac:dyDescent="0.3">
      <c r="A187" s="5">
        <v>300111116</v>
      </c>
      <c r="B187" s="5">
        <v>249722</v>
      </c>
      <c r="C187">
        <v>2010</v>
      </c>
      <c r="D187" s="21">
        <v>40342</v>
      </c>
      <c r="E187" s="20" t="s">
        <v>1290</v>
      </c>
      <c r="F187" t="s">
        <v>613</v>
      </c>
      <c r="G187" t="s">
        <v>1085</v>
      </c>
      <c r="H187" t="s">
        <v>1086</v>
      </c>
      <c r="I187" t="s">
        <v>106</v>
      </c>
      <c r="J187" s="5">
        <v>4</v>
      </c>
      <c r="K187" s="5">
        <v>0</v>
      </c>
      <c r="L187" s="5">
        <f t="shared" si="11"/>
        <v>4</v>
      </c>
      <c r="M187" t="s">
        <v>447</v>
      </c>
      <c r="N187" t="s">
        <v>24</v>
      </c>
      <c r="O187" s="5">
        <v>0</v>
      </c>
      <c r="P187" s="5">
        <v>0</v>
      </c>
      <c r="Q187" s="5">
        <f t="shared" si="12"/>
        <v>0</v>
      </c>
      <c r="R187" s="5">
        <f t="shared" si="10"/>
        <v>4</v>
      </c>
      <c r="S187" t="str">
        <f t="shared" si="13"/>
        <v>Germany</v>
      </c>
      <c r="T187" t="str">
        <f t="shared" si="14"/>
        <v>Home Team</v>
      </c>
      <c r="U187" s="5">
        <v>62660</v>
      </c>
      <c r="V187" s="5">
        <v>2</v>
      </c>
      <c r="W187" s="5">
        <v>0</v>
      </c>
      <c r="X187" t="s">
        <v>980</v>
      </c>
      <c r="Y187" t="s">
        <v>981</v>
      </c>
      <c r="Z187" t="s">
        <v>1087</v>
      </c>
      <c r="AA187" t="s">
        <v>110</v>
      </c>
      <c r="AB187" t="s">
        <v>452</v>
      </c>
    </row>
    <row r="188" spans="1:28" x14ac:dyDescent="0.3">
      <c r="A188" s="5">
        <v>75</v>
      </c>
      <c r="B188" s="5">
        <v>322</v>
      </c>
      <c r="C188">
        <v>1990</v>
      </c>
      <c r="D188" s="21">
        <v>33034</v>
      </c>
      <c r="E188" s="20" t="s">
        <v>1285</v>
      </c>
      <c r="F188" t="s">
        <v>608</v>
      </c>
      <c r="G188" t="s">
        <v>676</v>
      </c>
      <c r="H188" t="s">
        <v>72</v>
      </c>
      <c r="I188" t="s">
        <v>40</v>
      </c>
      <c r="J188" s="5">
        <v>2</v>
      </c>
      <c r="K188" s="5">
        <v>1</v>
      </c>
      <c r="L188" s="5">
        <f t="shared" si="11"/>
        <v>1</v>
      </c>
      <c r="M188" t="s">
        <v>99</v>
      </c>
      <c r="N188" t="s">
        <v>24</v>
      </c>
      <c r="O188" s="5">
        <v>0</v>
      </c>
      <c r="P188" s="5">
        <v>0</v>
      </c>
      <c r="Q188" s="5">
        <f t="shared" si="12"/>
        <v>0</v>
      </c>
      <c r="R188" s="5">
        <f t="shared" si="10"/>
        <v>3</v>
      </c>
      <c r="S188" t="str">
        <f t="shared" si="13"/>
        <v>Brazil</v>
      </c>
      <c r="T188" t="str">
        <f t="shared" si="14"/>
        <v>Home Team</v>
      </c>
      <c r="U188" s="5">
        <v>62628</v>
      </c>
      <c r="V188" s="5">
        <v>1</v>
      </c>
      <c r="W188" s="5">
        <v>0</v>
      </c>
      <c r="X188" t="s">
        <v>677</v>
      </c>
      <c r="Y188" t="s">
        <v>536</v>
      </c>
      <c r="Z188" t="s">
        <v>678</v>
      </c>
      <c r="AA188" t="s">
        <v>45</v>
      </c>
      <c r="AB188" t="s">
        <v>103</v>
      </c>
    </row>
    <row r="189" spans="1:28" x14ac:dyDescent="0.3">
      <c r="A189" s="5">
        <v>159</v>
      </c>
      <c r="B189" s="5">
        <v>3464</v>
      </c>
      <c r="C189">
        <v>1990</v>
      </c>
      <c r="D189" s="21">
        <v>33058</v>
      </c>
      <c r="E189" s="20" t="s">
        <v>1283</v>
      </c>
      <c r="F189" t="s">
        <v>68</v>
      </c>
      <c r="G189" t="s">
        <v>676</v>
      </c>
      <c r="H189" t="s">
        <v>72</v>
      </c>
      <c r="I189" t="s">
        <v>240</v>
      </c>
      <c r="J189" s="5">
        <v>1</v>
      </c>
      <c r="K189" s="5">
        <v>1</v>
      </c>
      <c r="L189" s="5">
        <f t="shared" si="11"/>
        <v>0</v>
      </c>
      <c r="M189" t="s">
        <v>189</v>
      </c>
      <c r="N189" t="s">
        <v>1297</v>
      </c>
      <c r="O189" s="5">
        <v>4</v>
      </c>
      <c r="P189" s="5">
        <v>3</v>
      </c>
      <c r="Q189" s="5">
        <f t="shared" si="12"/>
        <v>1</v>
      </c>
      <c r="R189" s="5">
        <f t="shared" si="10"/>
        <v>2</v>
      </c>
      <c r="S189" t="str">
        <f t="shared" si="13"/>
        <v>Germany FR</v>
      </c>
      <c r="T189" t="str">
        <f t="shared" si="14"/>
        <v>Home Team</v>
      </c>
      <c r="U189" s="5">
        <v>62628</v>
      </c>
      <c r="V189" s="5">
        <v>0</v>
      </c>
      <c r="W189" s="5">
        <v>0</v>
      </c>
      <c r="X189" t="s">
        <v>670</v>
      </c>
      <c r="Y189" t="s">
        <v>628</v>
      </c>
      <c r="Z189" t="s">
        <v>671</v>
      </c>
      <c r="AA189" t="s">
        <v>244</v>
      </c>
      <c r="AB189" t="s">
        <v>193</v>
      </c>
    </row>
    <row r="190" spans="1:28" x14ac:dyDescent="0.3">
      <c r="A190" s="5">
        <v>300186486</v>
      </c>
      <c r="B190" s="5">
        <v>255931</v>
      </c>
      <c r="C190">
        <v>2014</v>
      </c>
      <c r="D190" s="21">
        <v>41809</v>
      </c>
      <c r="E190" s="20" t="s">
        <v>1258</v>
      </c>
      <c r="F190" t="s">
        <v>613</v>
      </c>
      <c r="G190" t="s">
        <v>1131</v>
      </c>
      <c r="H190" t="s">
        <v>199</v>
      </c>
      <c r="I190" t="s">
        <v>64</v>
      </c>
      <c r="J190" s="5">
        <v>2</v>
      </c>
      <c r="K190" s="5">
        <v>1</v>
      </c>
      <c r="L190" s="5">
        <f t="shared" si="11"/>
        <v>1</v>
      </c>
      <c r="M190" t="s">
        <v>189</v>
      </c>
      <c r="N190" t="s">
        <v>24</v>
      </c>
      <c r="O190" s="5">
        <v>0</v>
      </c>
      <c r="P190" s="5">
        <v>0</v>
      </c>
      <c r="Q190" s="5">
        <f t="shared" si="12"/>
        <v>0</v>
      </c>
      <c r="R190" s="5">
        <f t="shared" si="10"/>
        <v>3</v>
      </c>
      <c r="S190" t="str">
        <f t="shared" si="13"/>
        <v>Uruguay</v>
      </c>
      <c r="T190" t="str">
        <f t="shared" si="14"/>
        <v>Home Team</v>
      </c>
      <c r="U190" s="5">
        <v>62575</v>
      </c>
      <c r="V190" s="5">
        <v>1</v>
      </c>
      <c r="W190" s="5">
        <v>0</v>
      </c>
      <c r="X190" t="s">
        <v>1197</v>
      </c>
      <c r="Y190" t="s">
        <v>1198</v>
      </c>
      <c r="Z190" t="s">
        <v>1120</v>
      </c>
      <c r="AA190" t="s">
        <v>65</v>
      </c>
      <c r="AB190" t="s">
        <v>193</v>
      </c>
    </row>
    <row r="191" spans="1:28" x14ac:dyDescent="0.3">
      <c r="A191" s="5">
        <v>43950001</v>
      </c>
      <c r="B191" s="5">
        <v>43950100</v>
      </c>
      <c r="C191">
        <v>2002</v>
      </c>
      <c r="D191" s="21">
        <v>37407</v>
      </c>
      <c r="E191" s="20" t="s">
        <v>1290</v>
      </c>
      <c r="F191" t="s">
        <v>490</v>
      </c>
      <c r="G191" t="s">
        <v>859</v>
      </c>
      <c r="H191" t="s">
        <v>860</v>
      </c>
      <c r="I191" t="s">
        <v>22</v>
      </c>
      <c r="J191" s="5">
        <v>0</v>
      </c>
      <c r="K191" s="5">
        <v>1</v>
      </c>
      <c r="L191" s="5">
        <f t="shared" si="11"/>
        <v>-1</v>
      </c>
      <c r="M191" t="s">
        <v>861</v>
      </c>
      <c r="N191" t="s">
        <v>24</v>
      </c>
      <c r="O191" s="5">
        <v>0</v>
      </c>
      <c r="P191" s="5">
        <v>0</v>
      </c>
      <c r="Q191" s="5">
        <f t="shared" si="12"/>
        <v>0</v>
      </c>
      <c r="R191" s="5">
        <f t="shared" si="10"/>
        <v>1</v>
      </c>
      <c r="S191" t="str">
        <f t="shared" si="13"/>
        <v>Senegal</v>
      </c>
      <c r="T191" t="str">
        <f t="shared" si="14"/>
        <v>Away Team</v>
      </c>
      <c r="U191" s="5">
        <v>62561</v>
      </c>
      <c r="V191" s="5">
        <v>0</v>
      </c>
      <c r="W191" s="5">
        <v>1</v>
      </c>
      <c r="X191" t="s">
        <v>774</v>
      </c>
      <c r="Y191" t="s">
        <v>862</v>
      </c>
      <c r="Z191" t="s">
        <v>863</v>
      </c>
      <c r="AA191" t="s">
        <v>28</v>
      </c>
      <c r="AB191" t="s">
        <v>864</v>
      </c>
    </row>
    <row r="192" spans="1:28" x14ac:dyDescent="0.3">
      <c r="A192" s="5">
        <v>74</v>
      </c>
      <c r="B192" s="5">
        <v>322</v>
      </c>
      <c r="C192">
        <v>1990</v>
      </c>
      <c r="D192" s="21">
        <v>33044</v>
      </c>
      <c r="E192" s="20" t="s">
        <v>1285</v>
      </c>
      <c r="F192" t="s">
        <v>608</v>
      </c>
      <c r="G192" t="s">
        <v>676</v>
      </c>
      <c r="H192" t="s">
        <v>72</v>
      </c>
      <c r="I192" t="s">
        <v>40</v>
      </c>
      <c r="J192" s="5">
        <v>1</v>
      </c>
      <c r="K192" s="5">
        <v>0</v>
      </c>
      <c r="L192" s="5">
        <f t="shared" si="11"/>
        <v>1</v>
      </c>
      <c r="M192" t="s">
        <v>228</v>
      </c>
      <c r="N192" t="s">
        <v>24</v>
      </c>
      <c r="O192" s="5">
        <v>0</v>
      </c>
      <c r="P192" s="5">
        <v>0</v>
      </c>
      <c r="Q192" s="5">
        <f t="shared" si="12"/>
        <v>0</v>
      </c>
      <c r="R192" s="5">
        <f t="shared" si="10"/>
        <v>1</v>
      </c>
      <c r="S192" t="str">
        <f t="shared" si="13"/>
        <v>Brazil</v>
      </c>
      <c r="T192" t="str">
        <f t="shared" si="14"/>
        <v>Home Team</v>
      </c>
      <c r="U192" s="5">
        <v>62502</v>
      </c>
      <c r="V192" s="5">
        <v>0</v>
      </c>
      <c r="W192" s="5">
        <v>0</v>
      </c>
      <c r="X192" t="s">
        <v>695</v>
      </c>
      <c r="Y192" t="s">
        <v>664</v>
      </c>
      <c r="Z192" t="s">
        <v>647</v>
      </c>
      <c r="AA192" t="s">
        <v>45</v>
      </c>
      <c r="AB192" t="s">
        <v>231</v>
      </c>
    </row>
    <row r="193" spans="1:28" x14ac:dyDescent="0.3">
      <c r="A193" s="5">
        <v>1278</v>
      </c>
      <c r="B193" s="5">
        <v>3484</v>
      </c>
      <c r="C193">
        <v>1954</v>
      </c>
      <c r="D193" s="21">
        <v>19909</v>
      </c>
      <c r="E193" s="20" t="s">
        <v>1267</v>
      </c>
      <c r="F193" t="s">
        <v>69</v>
      </c>
      <c r="G193" t="s">
        <v>222</v>
      </c>
      <c r="H193" t="s">
        <v>223</v>
      </c>
      <c r="I193" t="s">
        <v>240</v>
      </c>
      <c r="J193" s="5">
        <v>3</v>
      </c>
      <c r="K193" s="5">
        <v>2</v>
      </c>
      <c r="L193" s="5">
        <f t="shared" si="11"/>
        <v>1</v>
      </c>
      <c r="M193" t="s">
        <v>81</v>
      </c>
      <c r="N193" t="s">
        <v>24</v>
      </c>
      <c r="O193" s="5">
        <v>0</v>
      </c>
      <c r="P193" s="5">
        <v>0</v>
      </c>
      <c r="Q193" s="5">
        <f t="shared" si="12"/>
        <v>0</v>
      </c>
      <c r="R193" s="5">
        <f t="shared" si="10"/>
        <v>5</v>
      </c>
      <c r="S193" t="str">
        <f t="shared" si="13"/>
        <v>Germany FR</v>
      </c>
      <c r="T193" t="str">
        <f t="shared" si="14"/>
        <v>Home Team</v>
      </c>
      <c r="U193" s="5">
        <v>62500</v>
      </c>
      <c r="V193" s="5">
        <v>2</v>
      </c>
      <c r="W193" s="5">
        <v>2</v>
      </c>
      <c r="X193" t="s">
        <v>224</v>
      </c>
      <c r="Y193" t="s">
        <v>256</v>
      </c>
      <c r="Z193" t="s">
        <v>187</v>
      </c>
      <c r="AA193" t="s">
        <v>244</v>
      </c>
      <c r="AB193" t="s">
        <v>86</v>
      </c>
    </row>
    <row r="194" spans="1:28" x14ac:dyDescent="0.3">
      <c r="A194" s="5">
        <v>300061512</v>
      </c>
      <c r="B194" s="5">
        <v>249719</v>
      </c>
      <c r="C194">
        <v>2010</v>
      </c>
      <c r="D194" s="21">
        <v>40365</v>
      </c>
      <c r="E194" s="20" t="s">
        <v>1290</v>
      </c>
      <c r="F194" t="s">
        <v>68</v>
      </c>
      <c r="G194" t="s">
        <v>1058</v>
      </c>
      <c r="H194" t="s">
        <v>1059</v>
      </c>
      <c r="I194" t="s">
        <v>64</v>
      </c>
      <c r="J194" s="5">
        <v>2</v>
      </c>
      <c r="K194" s="5">
        <v>3</v>
      </c>
      <c r="L194" s="5">
        <f t="shared" si="11"/>
        <v>-1</v>
      </c>
      <c r="M194" t="s">
        <v>91</v>
      </c>
      <c r="N194" t="s">
        <v>24</v>
      </c>
      <c r="O194" s="5">
        <v>0</v>
      </c>
      <c r="P194" s="5">
        <v>0</v>
      </c>
      <c r="Q194" s="5">
        <f t="shared" si="12"/>
        <v>0</v>
      </c>
      <c r="R194" s="5">
        <f t="shared" ref="R194:R257" si="15">J194+K194</f>
        <v>5</v>
      </c>
      <c r="S194" t="str">
        <f t="shared" si="13"/>
        <v>Netherlands</v>
      </c>
      <c r="T194" t="str">
        <f t="shared" si="14"/>
        <v>Away Team</v>
      </c>
      <c r="U194" s="5">
        <v>62479</v>
      </c>
      <c r="V194" s="5">
        <v>1</v>
      </c>
      <c r="W194" s="5">
        <v>1</v>
      </c>
      <c r="X194" t="s">
        <v>1055</v>
      </c>
      <c r="Y194" t="s">
        <v>1056</v>
      </c>
      <c r="Z194" t="s">
        <v>1057</v>
      </c>
      <c r="AA194" t="s">
        <v>65</v>
      </c>
      <c r="AB194" t="s">
        <v>96</v>
      </c>
    </row>
    <row r="195" spans="1:28" x14ac:dyDescent="0.3">
      <c r="A195" s="5">
        <v>300111112</v>
      </c>
      <c r="B195" s="5">
        <v>249722</v>
      </c>
      <c r="C195">
        <v>2010</v>
      </c>
      <c r="D195" s="21">
        <v>40345</v>
      </c>
      <c r="E195" s="20" t="s">
        <v>1258</v>
      </c>
      <c r="F195" t="s">
        <v>817</v>
      </c>
      <c r="G195" t="s">
        <v>1085</v>
      </c>
      <c r="H195" t="s">
        <v>1086</v>
      </c>
      <c r="I195" t="s">
        <v>113</v>
      </c>
      <c r="J195" s="5">
        <v>0</v>
      </c>
      <c r="K195" s="5">
        <v>1</v>
      </c>
      <c r="L195" s="5">
        <f t="shared" ref="L195:L258" si="16">J195-K195</f>
        <v>-1</v>
      </c>
      <c r="M195" t="s">
        <v>90</v>
      </c>
      <c r="N195" t="s">
        <v>24</v>
      </c>
      <c r="O195" s="5">
        <v>0</v>
      </c>
      <c r="P195" s="5">
        <v>0</v>
      </c>
      <c r="Q195" s="5">
        <f t="shared" ref="Q195:Q258" si="17">O195-P195</f>
        <v>0</v>
      </c>
      <c r="R195" s="5">
        <f t="shared" si="15"/>
        <v>1</v>
      </c>
      <c r="S195" t="str">
        <f t="shared" ref="S195:S258" si="18">IF(OR(L195&gt;0,Q195&gt;0),I195,M195)</f>
        <v>Switzerland</v>
      </c>
      <c r="T195" t="str">
        <f t="shared" ref="T195:T258" si="19">IF(OR(L195&gt;0,Q195&gt;0),"Home Team","Away Team")</f>
        <v>Away Team</v>
      </c>
      <c r="U195" s="5">
        <v>62453</v>
      </c>
      <c r="V195" s="5">
        <v>0</v>
      </c>
      <c r="W195" s="5">
        <v>0</v>
      </c>
      <c r="X195" t="s">
        <v>1110</v>
      </c>
      <c r="Y195" t="s">
        <v>1111</v>
      </c>
      <c r="Z195" t="s">
        <v>1112</v>
      </c>
      <c r="AA195" t="s">
        <v>117</v>
      </c>
      <c r="AB195" t="s">
        <v>95</v>
      </c>
    </row>
    <row r="196" spans="1:28" x14ac:dyDescent="0.3">
      <c r="A196" s="5">
        <v>3069</v>
      </c>
      <c r="B196" s="5">
        <v>337</v>
      </c>
      <c r="C196">
        <v>1994</v>
      </c>
      <c r="D196" s="21">
        <v>34510</v>
      </c>
      <c r="E196" s="20" t="s">
        <v>1288</v>
      </c>
      <c r="F196" t="s">
        <v>624</v>
      </c>
      <c r="G196" t="s">
        <v>733</v>
      </c>
      <c r="H196" t="s">
        <v>734</v>
      </c>
      <c r="I196" t="s">
        <v>33</v>
      </c>
      <c r="J196" s="5">
        <v>1</v>
      </c>
      <c r="K196" s="5">
        <v>0</v>
      </c>
      <c r="L196" s="5">
        <f t="shared" si="16"/>
        <v>1</v>
      </c>
      <c r="M196" t="s">
        <v>91</v>
      </c>
      <c r="N196" t="s">
        <v>24</v>
      </c>
      <c r="O196" s="5">
        <v>0</v>
      </c>
      <c r="P196" s="5">
        <v>0</v>
      </c>
      <c r="Q196" s="5">
        <f t="shared" si="17"/>
        <v>0</v>
      </c>
      <c r="R196" s="5">
        <f t="shared" si="15"/>
        <v>1</v>
      </c>
      <c r="S196" t="str">
        <f t="shared" si="18"/>
        <v>Belgium</v>
      </c>
      <c r="T196" t="str">
        <f t="shared" si="19"/>
        <v>Home Team</v>
      </c>
      <c r="U196" s="5">
        <v>62387</v>
      </c>
      <c r="V196" s="5">
        <v>0</v>
      </c>
      <c r="W196" s="5">
        <v>0</v>
      </c>
      <c r="X196" t="s">
        <v>771</v>
      </c>
      <c r="Y196" t="s">
        <v>770</v>
      </c>
      <c r="Z196" t="s">
        <v>664</v>
      </c>
      <c r="AA196" t="s">
        <v>37</v>
      </c>
      <c r="AB196" t="s">
        <v>96</v>
      </c>
    </row>
    <row r="197" spans="1:28" x14ac:dyDescent="0.3">
      <c r="A197" s="5">
        <v>300186456</v>
      </c>
      <c r="B197" s="5">
        <v>255931</v>
      </c>
      <c r="C197">
        <v>2014</v>
      </c>
      <c r="D197" s="21">
        <v>41802</v>
      </c>
      <c r="E197" s="20" t="s">
        <v>1267</v>
      </c>
      <c r="F197" t="s">
        <v>490</v>
      </c>
      <c r="G197" t="s">
        <v>1131</v>
      </c>
      <c r="H197" t="s">
        <v>199</v>
      </c>
      <c r="I197" t="s">
        <v>40</v>
      </c>
      <c r="J197" s="5">
        <v>3</v>
      </c>
      <c r="K197" s="5">
        <v>1</v>
      </c>
      <c r="L197" s="5">
        <f t="shared" si="16"/>
        <v>2</v>
      </c>
      <c r="M197" t="s">
        <v>827</v>
      </c>
      <c r="N197" t="s">
        <v>24</v>
      </c>
      <c r="O197" s="5">
        <v>0</v>
      </c>
      <c r="P197" s="5">
        <v>0</v>
      </c>
      <c r="Q197" s="5">
        <f t="shared" si="17"/>
        <v>0</v>
      </c>
      <c r="R197" s="5">
        <f t="shared" si="15"/>
        <v>4</v>
      </c>
      <c r="S197" t="str">
        <f t="shared" si="18"/>
        <v>Brazil</v>
      </c>
      <c r="T197" t="str">
        <f t="shared" si="19"/>
        <v>Home Team</v>
      </c>
      <c r="U197" s="5">
        <v>62103</v>
      </c>
      <c r="V197" s="5">
        <v>1</v>
      </c>
      <c r="W197" s="5">
        <v>1</v>
      </c>
      <c r="X197" t="s">
        <v>1060</v>
      </c>
      <c r="Y197" t="s">
        <v>1061</v>
      </c>
      <c r="Z197" t="s">
        <v>1132</v>
      </c>
      <c r="AA197" t="s">
        <v>45</v>
      </c>
      <c r="AB197" t="s">
        <v>832</v>
      </c>
    </row>
    <row r="198" spans="1:28" x14ac:dyDescent="0.3">
      <c r="A198" s="5">
        <v>300111117</v>
      </c>
      <c r="B198" s="5">
        <v>249722</v>
      </c>
      <c r="C198">
        <v>2010</v>
      </c>
      <c r="D198" s="21">
        <v>40348</v>
      </c>
      <c r="E198" s="20" t="s">
        <v>1289</v>
      </c>
      <c r="F198" t="s">
        <v>642</v>
      </c>
      <c r="G198" t="s">
        <v>1085</v>
      </c>
      <c r="H198" t="s">
        <v>1086</v>
      </c>
      <c r="I198" t="s">
        <v>91</v>
      </c>
      <c r="J198" s="5">
        <v>1</v>
      </c>
      <c r="K198" s="5">
        <v>0</v>
      </c>
      <c r="L198" s="5">
        <f t="shared" si="16"/>
        <v>1</v>
      </c>
      <c r="M198" t="s">
        <v>818</v>
      </c>
      <c r="N198" t="s">
        <v>24</v>
      </c>
      <c r="O198" s="5">
        <v>0</v>
      </c>
      <c r="P198" s="5">
        <v>0</v>
      </c>
      <c r="Q198" s="5">
        <f t="shared" si="17"/>
        <v>0</v>
      </c>
      <c r="R198" s="5">
        <f t="shared" si="15"/>
        <v>1</v>
      </c>
      <c r="S198" t="str">
        <f t="shared" si="18"/>
        <v>Netherlands</v>
      </c>
      <c r="T198" t="str">
        <f t="shared" si="19"/>
        <v>Home Team</v>
      </c>
      <c r="U198" s="5">
        <v>62010</v>
      </c>
      <c r="V198" s="5">
        <v>0</v>
      </c>
      <c r="W198" s="5">
        <v>0</v>
      </c>
      <c r="X198" t="s">
        <v>1081</v>
      </c>
      <c r="Y198" t="s">
        <v>1082</v>
      </c>
      <c r="Z198" t="s">
        <v>1083</v>
      </c>
      <c r="AA198" t="s">
        <v>96</v>
      </c>
      <c r="AB198" t="s">
        <v>821</v>
      </c>
    </row>
    <row r="199" spans="1:28" x14ac:dyDescent="0.3">
      <c r="A199" s="5">
        <v>1986</v>
      </c>
      <c r="B199" s="5">
        <v>262</v>
      </c>
      <c r="C199">
        <v>1974</v>
      </c>
      <c r="D199" s="21">
        <v>27193</v>
      </c>
      <c r="E199" s="20" t="s">
        <v>1267</v>
      </c>
      <c r="F199" t="s">
        <v>38</v>
      </c>
      <c r="G199" t="s">
        <v>437</v>
      </c>
      <c r="H199" t="s">
        <v>438</v>
      </c>
      <c r="I199" t="s">
        <v>40</v>
      </c>
      <c r="J199" s="5">
        <v>0</v>
      </c>
      <c r="K199" s="5">
        <v>0</v>
      </c>
      <c r="L199" s="5">
        <f t="shared" si="16"/>
        <v>0</v>
      </c>
      <c r="M199" t="s">
        <v>39</v>
      </c>
      <c r="N199" t="s">
        <v>24</v>
      </c>
      <c r="O199" s="5">
        <v>0</v>
      </c>
      <c r="P199" s="5">
        <v>0</v>
      </c>
      <c r="Q199" s="5">
        <f t="shared" si="17"/>
        <v>0</v>
      </c>
      <c r="R199" s="5">
        <f t="shared" si="15"/>
        <v>0</v>
      </c>
      <c r="S199" t="str">
        <f t="shared" si="18"/>
        <v>Yugoslavia</v>
      </c>
      <c r="T199" t="str">
        <f t="shared" si="19"/>
        <v>Away Team</v>
      </c>
      <c r="U199" s="5">
        <v>62000</v>
      </c>
      <c r="V199" s="5">
        <v>0</v>
      </c>
      <c r="W199" s="5">
        <v>0</v>
      </c>
      <c r="X199" t="s">
        <v>401</v>
      </c>
      <c r="Y199" t="s">
        <v>411</v>
      </c>
      <c r="Z199" t="s">
        <v>439</v>
      </c>
      <c r="AA199" t="s">
        <v>45</v>
      </c>
      <c r="AB199" t="s">
        <v>44</v>
      </c>
    </row>
    <row r="200" spans="1:28" x14ac:dyDescent="0.3">
      <c r="A200" s="5">
        <v>1985</v>
      </c>
      <c r="B200" s="5">
        <v>262</v>
      </c>
      <c r="C200">
        <v>1974</v>
      </c>
      <c r="D200" s="21">
        <v>27198</v>
      </c>
      <c r="E200" s="20" t="s">
        <v>1277</v>
      </c>
      <c r="F200" t="s">
        <v>38</v>
      </c>
      <c r="G200" t="s">
        <v>437</v>
      </c>
      <c r="H200" t="s">
        <v>438</v>
      </c>
      <c r="I200" t="s">
        <v>228</v>
      </c>
      <c r="J200" s="5">
        <v>0</v>
      </c>
      <c r="K200" s="5">
        <v>0</v>
      </c>
      <c r="L200" s="5">
        <f t="shared" si="16"/>
        <v>0</v>
      </c>
      <c r="M200" t="s">
        <v>40</v>
      </c>
      <c r="N200" t="s">
        <v>24</v>
      </c>
      <c r="O200" s="5">
        <v>0</v>
      </c>
      <c r="P200" s="5">
        <v>0</v>
      </c>
      <c r="Q200" s="5">
        <f t="shared" si="17"/>
        <v>0</v>
      </c>
      <c r="R200" s="5">
        <f t="shared" si="15"/>
        <v>0</v>
      </c>
      <c r="S200" t="str">
        <f t="shared" si="18"/>
        <v>Brazil</v>
      </c>
      <c r="T200" t="str">
        <f t="shared" si="19"/>
        <v>Away Team</v>
      </c>
      <c r="U200" s="5">
        <v>62000</v>
      </c>
      <c r="V200" s="5">
        <v>0</v>
      </c>
      <c r="W200" s="5">
        <v>0</v>
      </c>
      <c r="X200" t="s">
        <v>480</v>
      </c>
      <c r="Y200" t="s">
        <v>462</v>
      </c>
      <c r="Z200" t="s">
        <v>481</v>
      </c>
      <c r="AA200" t="s">
        <v>231</v>
      </c>
      <c r="AB200" t="s">
        <v>45</v>
      </c>
    </row>
    <row r="201" spans="1:28" x14ac:dyDescent="0.3">
      <c r="A201" s="5">
        <v>2064</v>
      </c>
      <c r="B201" s="5">
        <v>263</v>
      </c>
      <c r="C201">
        <v>1974</v>
      </c>
      <c r="D201" s="21">
        <v>27213</v>
      </c>
      <c r="E201" s="20" t="s">
        <v>1267</v>
      </c>
      <c r="F201" t="s">
        <v>489</v>
      </c>
      <c r="G201" t="s">
        <v>437</v>
      </c>
      <c r="H201" t="s">
        <v>438</v>
      </c>
      <c r="I201" t="s">
        <v>164</v>
      </c>
      <c r="J201" s="5">
        <v>0</v>
      </c>
      <c r="K201" s="5">
        <v>1</v>
      </c>
      <c r="L201" s="5">
        <f t="shared" si="16"/>
        <v>-1</v>
      </c>
      <c r="M201" t="s">
        <v>240</v>
      </c>
      <c r="N201" t="s">
        <v>24</v>
      </c>
      <c r="O201" s="5">
        <v>0</v>
      </c>
      <c r="P201" s="5">
        <v>0</v>
      </c>
      <c r="Q201" s="5">
        <f t="shared" si="17"/>
        <v>0</v>
      </c>
      <c r="R201" s="5">
        <f t="shared" si="15"/>
        <v>1</v>
      </c>
      <c r="S201" t="str">
        <f t="shared" si="18"/>
        <v>Germany FR</v>
      </c>
      <c r="T201" t="str">
        <f t="shared" si="19"/>
        <v>Away Team</v>
      </c>
      <c r="U201" s="5">
        <v>62000</v>
      </c>
      <c r="V201" s="5">
        <v>0</v>
      </c>
      <c r="W201" s="5">
        <v>0</v>
      </c>
      <c r="X201" t="s">
        <v>481</v>
      </c>
      <c r="Y201" t="s">
        <v>462</v>
      </c>
      <c r="Z201" t="s">
        <v>401</v>
      </c>
      <c r="AA201" t="s">
        <v>168</v>
      </c>
      <c r="AB201" t="s">
        <v>244</v>
      </c>
    </row>
    <row r="202" spans="1:28" x14ac:dyDescent="0.3">
      <c r="A202" s="5">
        <v>300111113</v>
      </c>
      <c r="B202" s="5">
        <v>249717</v>
      </c>
      <c r="C202">
        <v>2010</v>
      </c>
      <c r="D202" s="21">
        <v>40357</v>
      </c>
      <c r="E202" s="20" t="s">
        <v>1258</v>
      </c>
      <c r="F202" t="s">
        <v>659</v>
      </c>
      <c r="G202" t="s">
        <v>1085</v>
      </c>
      <c r="H202" t="s">
        <v>1086</v>
      </c>
      <c r="I202" t="s">
        <v>91</v>
      </c>
      <c r="J202" s="5">
        <v>2</v>
      </c>
      <c r="K202" s="5">
        <v>1</v>
      </c>
      <c r="L202" s="5">
        <f t="shared" si="16"/>
        <v>1</v>
      </c>
      <c r="M202" t="s">
        <v>1097</v>
      </c>
      <c r="N202" t="s">
        <v>24</v>
      </c>
      <c r="O202" s="5">
        <v>0</v>
      </c>
      <c r="P202" s="5">
        <v>0</v>
      </c>
      <c r="Q202" s="5">
        <f t="shared" si="17"/>
        <v>0</v>
      </c>
      <c r="R202" s="5">
        <f t="shared" si="15"/>
        <v>3</v>
      </c>
      <c r="S202" t="str">
        <f t="shared" si="18"/>
        <v>Netherlands</v>
      </c>
      <c r="T202" t="str">
        <f t="shared" si="19"/>
        <v>Home Team</v>
      </c>
      <c r="U202" s="5">
        <v>61962</v>
      </c>
      <c r="V202" s="5">
        <v>1</v>
      </c>
      <c r="W202" s="5">
        <v>0</v>
      </c>
      <c r="X202" t="s">
        <v>1118</v>
      </c>
      <c r="Y202" t="s">
        <v>1119</v>
      </c>
      <c r="Z202" t="s">
        <v>1120</v>
      </c>
      <c r="AA202" t="s">
        <v>96</v>
      </c>
      <c r="AB202" t="s">
        <v>1100</v>
      </c>
    </row>
    <row r="203" spans="1:28" x14ac:dyDescent="0.3">
      <c r="A203" s="5">
        <v>300111115</v>
      </c>
      <c r="B203" s="5">
        <v>249722</v>
      </c>
      <c r="C203">
        <v>2010</v>
      </c>
      <c r="D203" s="21">
        <v>40351</v>
      </c>
      <c r="E203" s="20" t="s">
        <v>1290</v>
      </c>
      <c r="F203" t="s">
        <v>489</v>
      </c>
      <c r="G203" t="s">
        <v>1085</v>
      </c>
      <c r="H203" t="s">
        <v>1086</v>
      </c>
      <c r="I203" t="s">
        <v>759</v>
      </c>
      <c r="J203" s="5">
        <v>2</v>
      </c>
      <c r="K203" s="5">
        <v>2</v>
      </c>
      <c r="L203" s="5">
        <f t="shared" si="16"/>
        <v>0</v>
      </c>
      <c r="M203" t="s">
        <v>246</v>
      </c>
      <c r="N203" t="s">
        <v>24</v>
      </c>
      <c r="O203" s="5">
        <v>0</v>
      </c>
      <c r="P203" s="5">
        <v>0</v>
      </c>
      <c r="Q203" s="5">
        <f t="shared" si="17"/>
        <v>0</v>
      </c>
      <c r="R203" s="5">
        <f t="shared" si="15"/>
        <v>4</v>
      </c>
      <c r="S203" t="str">
        <f t="shared" si="18"/>
        <v>Korea Republic</v>
      </c>
      <c r="T203" t="str">
        <f t="shared" si="19"/>
        <v>Away Team</v>
      </c>
      <c r="U203" s="5">
        <v>61874</v>
      </c>
      <c r="V203" s="5">
        <v>1</v>
      </c>
      <c r="W203" s="5">
        <v>1</v>
      </c>
      <c r="X203" t="s">
        <v>1093</v>
      </c>
      <c r="Y203" t="s">
        <v>1094</v>
      </c>
      <c r="Z203" t="s">
        <v>1095</v>
      </c>
      <c r="AA203" t="s">
        <v>761</v>
      </c>
      <c r="AB203" t="s">
        <v>250</v>
      </c>
    </row>
    <row r="204" spans="1:28" x14ac:dyDescent="0.3">
      <c r="A204" s="5">
        <v>3062</v>
      </c>
      <c r="B204" s="5">
        <v>337</v>
      </c>
      <c r="C204">
        <v>1994</v>
      </c>
      <c r="D204" s="21">
        <v>34507</v>
      </c>
      <c r="E204" s="20" t="s">
        <v>1258</v>
      </c>
      <c r="F204" t="s">
        <v>490</v>
      </c>
      <c r="G204" t="s">
        <v>719</v>
      </c>
      <c r="H204" t="s">
        <v>720</v>
      </c>
      <c r="I204" t="s">
        <v>47</v>
      </c>
      <c r="J204" s="5">
        <v>1</v>
      </c>
      <c r="K204" s="5">
        <v>4</v>
      </c>
      <c r="L204" s="5">
        <f t="shared" si="16"/>
        <v>-3</v>
      </c>
      <c r="M204" t="s">
        <v>90</v>
      </c>
      <c r="N204" t="s">
        <v>24</v>
      </c>
      <c r="O204" s="5">
        <v>0</v>
      </c>
      <c r="P204" s="5">
        <v>0</v>
      </c>
      <c r="Q204" s="5">
        <f t="shared" si="17"/>
        <v>0</v>
      </c>
      <c r="R204" s="5">
        <f t="shared" si="15"/>
        <v>5</v>
      </c>
      <c r="S204" t="str">
        <f t="shared" si="18"/>
        <v>Switzerland</v>
      </c>
      <c r="T204" t="str">
        <f t="shared" si="19"/>
        <v>Away Team</v>
      </c>
      <c r="U204" s="5">
        <v>61428</v>
      </c>
      <c r="V204" s="5">
        <v>1</v>
      </c>
      <c r="W204" s="5">
        <v>1</v>
      </c>
      <c r="X204" t="s">
        <v>678</v>
      </c>
      <c r="Y204" t="s">
        <v>763</v>
      </c>
      <c r="Z204" t="s">
        <v>764</v>
      </c>
      <c r="AA204" t="s">
        <v>50</v>
      </c>
      <c r="AB204" t="s">
        <v>95</v>
      </c>
    </row>
    <row r="205" spans="1:28" x14ac:dyDescent="0.3">
      <c r="A205" s="5">
        <v>300186480</v>
      </c>
      <c r="B205" s="5">
        <v>255931</v>
      </c>
      <c r="C205">
        <v>2014</v>
      </c>
      <c r="D205" s="21">
        <v>41816</v>
      </c>
      <c r="E205" s="20" t="s">
        <v>1267</v>
      </c>
      <c r="F205" t="s">
        <v>817</v>
      </c>
      <c r="G205" t="s">
        <v>1131</v>
      </c>
      <c r="H205" t="s">
        <v>199</v>
      </c>
      <c r="I205" t="s">
        <v>246</v>
      </c>
      <c r="J205" s="5">
        <v>0</v>
      </c>
      <c r="K205" s="5">
        <v>1</v>
      </c>
      <c r="L205" s="5">
        <f t="shared" si="16"/>
        <v>-1</v>
      </c>
      <c r="M205" t="s">
        <v>33</v>
      </c>
      <c r="N205" t="s">
        <v>24</v>
      </c>
      <c r="O205" s="5">
        <v>0</v>
      </c>
      <c r="P205" s="5">
        <v>0</v>
      </c>
      <c r="Q205" s="5">
        <f t="shared" si="17"/>
        <v>0</v>
      </c>
      <c r="R205" s="5">
        <f t="shared" si="15"/>
        <v>1</v>
      </c>
      <c r="S205" t="str">
        <f t="shared" si="18"/>
        <v>Belgium</v>
      </c>
      <c r="T205" t="str">
        <f t="shared" si="19"/>
        <v>Away Team</v>
      </c>
      <c r="U205" s="5">
        <v>61397</v>
      </c>
      <c r="V205" s="5">
        <v>0</v>
      </c>
      <c r="W205" s="5">
        <v>0</v>
      </c>
      <c r="X205" t="s">
        <v>1199</v>
      </c>
      <c r="Y205" t="s">
        <v>1200</v>
      </c>
      <c r="Z205" t="s">
        <v>1201</v>
      </c>
      <c r="AA205" t="s">
        <v>250</v>
      </c>
      <c r="AB205" t="s">
        <v>37</v>
      </c>
    </row>
    <row r="206" spans="1:28" x14ac:dyDescent="0.3">
      <c r="A206" s="5">
        <v>25</v>
      </c>
      <c r="B206" s="5">
        <v>323</v>
      </c>
      <c r="C206">
        <v>1990</v>
      </c>
      <c r="D206" s="21">
        <v>33048</v>
      </c>
      <c r="E206" s="20" t="s">
        <v>1267</v>
      </c>
      <c r="F206" t="s">
        <v>659</v>
      </c>
      <c r="G206" t="s">
        <v>676</v>
      </c>
      <c r="H206" t="s">
        <v>72</v>
      </c>
      <c r="I206" t="s">
        <v>40</v>
      </c>
      <c r="J206" s="5">
        <v>0</v>
      </c>
      <c r="K206" s="5">
        <v>1</v>
      </c>
      <c r="L206" s="5">
        <f t="shared" si="16"/>
        <v>-1</v>
      </c>
      <c r="M206" t="s">
        <v>52</v>
      </c>
      <c r="N206" t="s">
        <v>24</v>
      </c>
      <c r="O206" s="5">
        <v>0</v>
      </c>
      <c r="P206" s="5">
        <v>0</v>
      </c>
      <c r="Q206" s="5">
        <f t="shared" si="17"/>
        <v>0</v>
      </c>
      <c r="R206" s="5">
        <f t="shared" si="15"/>
        <v>1</v>
      </c>
      <c r="S206" t="str">
        <f t="shared" si="18"/>
        <v>Argentina</v>
      </c>
      <c r="T206" t="str">
        <f t="shared" si="19"/>
        <v>Away Team</v>
      </c>
      <c r="U206" s="5">
        <v>61381</v>
      </c>
      <c r="V206" s="5">
        <v>0</v>
      </c>
      <c r="W206" s="5">
        <v>0</v>
      </c>
      <c r="X206" t="s">
        <v>628</v>
      </c>
      <c r="Y206" t="s">
        <v>696</v>
      </c>
      <c r="Z206" t="s">
        <v>701</v>
      </c>
      <c r="AA206" t="s">
        <v>45</v>
      </c>
      <c r="AB206" t="s">
        <v>55</v>
      </c>
    </row>
    <row r="207" spans="1:28" x14ac:dyDescent="0.3">
      <c r="A207" s="5">
        <v>3089</v>
      </c>
      <c r="B207" s="5">
        <v>338</v>
      </c>
      <c r="C207">
        <v>1994</v>
      </c>
      <c r="D207" s="21">
        <v>34519</v>
      </c>
      <c r="E207" s="20" t="s">
        <v>1278</v>
      </c>
      <c r="F207" t="s">
        <v>659</v>
      </c>
      <c r="G207" t="s">
        <v>733</v>
      </c>
      <c r="H207" t="s">
        <v>734</v>
      </c>
      <c r="I207" t="s">
        <v>91</v>
      </c>
      <c r="J207" s="5">
        <v>2</v>
      </c>
      <c r="K207" s="5">
        <v>0</v>
      </c>
      <c r="L207" s="5">
        <f t="shared" si="16"/>
        <v>2</v>
      </c>
      <c r="M207" t="s">
        <v>1352</v>
      </c>
      <c r="N207" t="s">
        <v>24</v>
      </c>
      <c r="O207" s="5">
        <v>0</v>
      </c>
      <c r="P207" s="5">
        <v>0</v>
      </c>
      <c r="Q207" s="5">
        <f t="shared" si="17"/>
        <v>0</v>
      </c>
      <c r="R207" s="5">
        <f t="shared" si="15"/>
        <v>2</v>
      </c>
      <c r="S207" t="str">
        <f t="shared" si="18"/>
        <v>Netherlands</v>
      </c>
      <c r="T207" t="str">
        <f t="shared" si="19"/>
        <v>Home Team</v>
      </c>
      <c r="U207" s="5">
        <v>61355</v>
      </c>
      <c r="V207" s="5">
        <v>2</v>
      </c>
      <c r="W207" s="5">
        <v>0</v>
      </c>
      <c r="X207" t="s">
        <v>679</v>
      </c>
      <c r="Y207" t="s">
        <v>718</v>
      </c>
      <c r="Z207" t="s">
        <v>717</v>
      </c>
      <c r="AA207" t="s">
        <v>96</v>
      </c>
      <c r="AB207" t="s">
        <v>688</v>
      </c>
    </row>
    <row r="208" spans="1:28" x14ac:dyDescent="0.3">
      <c r="A208" s="5">
        <v>3054</v>
      </c>
      <c r="B208" s="5">
        <v>337</v>
      </c>
      <c r="C208">
        <v>1994</v>
      </c>
      <c r="D208" s="21">
        <v>34504</v>
      </c>
      <c r="E208" s="20" t="s">
        <v>1288</v>
      </c>
      <c r="F208" t="s">
        <v>624</v>
      </c>
      <c r="G208" t="s">
        <v>733</v>
      </c>
      <c r="H208" t="s">
        <v>734</v>
      </c>
      <c r="I208" t="s">
        <v>33</v>
      </c>
      <c r="J208" s="5">
        <v>1</v>
      </c>
      <c r="K208" s="5">
        <v>0</v>
      </c>
      <c r="L208" s="5">
        <f t="shared" si="16"/>
        <v>1</v>
      </c>
      <c r="M208" t="s">
        <v>416</v>
      </c>
      <c r="N208" t="s">
        <v>24</v>
      </c>
      <c r="O208" s="5">
        <v>0</v>
      </c>
      <c r="P208" s="5">
        <v>0</v>
      </c>
      <c r="Q208" s="5">
        <f t="shared" si="17"/>
        <v>0</v>
      </c>
      <c r="R208" s="5">
        <f t="shared" si="15"/>
        <v>1</v>
      </c>
      <c r="S208" t="str">
        <f t="shared" si="18"/>
        <v>Belgium</v>
      </c>
      <c r="T208" t="str">
        <f t="shared" si="19"/>
        <v>Home Team</v>
      </c>
      <c r="U208" s="5">
        <v>61219</v>
      </c>
      <c r="V208" s="5">
        <v>1</v>
      </c>
      <c r="W208" s="5">
        <v>0</v>
      </c>
      <c r="X208" t="s">
        <v>735</v>
      </c>
      <c r="Y208" t="s">
        <v>736</v>
      </c>
      <c r="Z208" t="s">
        <v>737</v>
      </c>
      <c r="AA208" t="s">
        <v>37</v>
      </c>
      <c r="AB208" t="s">
        <v>420</v>
      </c>
    </row>
    <row r="209" spans="1:28" x14ac:dyDescent="0.3">
      <c r="A209" s="5">
        <v>1689</v>
      </c>
      <c r="B209" s="5">
        <v>238</v>
      </c>
      <c r="C209">
        <v>1966</v>
      </c>
      <c r="D209" s="21">
        <v>24307</v>
      </c>
      <c r="E209" s="20" t="s">
        <v>1264</v>
      </c>
      <c r="F209" t="s">
        <v>19</v>
      </c>
      <c r="G209" t="s">
        <v>355</v>
      </c>
      <c r="H209" t="s">
        <v>356</v>
      </c>
      <c r="I209" t="s">
        <v>64</v>
      </c>
      <c r="J209" s="5">
        <v>0</v>
      </c>
      <c r="K209" s="5">
        <v>0</v>
      </c>
      <c r="L209" s="5">
        <f t="shared" si="16"/>
        <v>0</v>
      </c>
      <c r="M209" t="s">
        <v>23</v>
      </c>
      <c r="N209" t="s">
        <v>24</v>
      </c>
      <c r="O209" s="5">
        <v>0</v>
      </c>
      <c r="P209" s="5">
        <v>0</v>
      </c>
      <c r="Q209" s="5">
        <f t="shared" si="17"/>
        <v>0</v>
      </c>
      <c r="R209" s="5">
        <f t="shared" si="15"/>
        <v>0</v>
      </c>
      <c r="S209" t="str">
        <f t="shared" si="18"/>
        <v>Mexico</v>
      </c>
      <c r="T209" t="str">
        <f t="shared" si="19"/>
        <v>Away Team</v>
      </c>
      <c r="U209" s="5">
        <v>61112</v>
      </c>
      <c r="V209" s="5">
        <v>0</v>
      </c>
      <c r="W209" s="5">
        <v>0</v>
      </c>
      <c r="X209" t="s">
        <v>303</v>
      </c>
      <c r="Y209" t="s">
        <v>349</v>
      </c>
      <c r="Z209" t="s">
        <v>392</v>
      </c>
      <c r="AA209" t="s">
        <v>65</v>
      </c>
      <c r="AB209" t="s">
        <v>29</v>
      </c>
    </row>
    <row r="210" spans="1:28" x14ac:dyDescent="0.3">
      <c r="A210" s="5">
        <v>43950062</v>
      </c>
      <c r="B210" s="5">
        <v>43950400</v>
      </c>
      <c r="C210">
        <v>2002</v>
      </c>
      <c r="D210" s="21">
        <v>37433</v>
      </c>
      <c r="E210" s="20" t="s">
        <v>1290</v>
      </c>
      <c r="F210" t="s">
        <v>68</v>
      </c>
      <c r="G210" t="s">
        <v>889</v>
      </c>
      <c r="H210" t="s">
        <v>890</v>
      </c>
      <c r="I210" t="s">
        <v>40</v>
      </c>
      <c r="J210" s="5">
        <v>1</v>
      </c>
      <c r="K210" s="5">
        <v>0</v>
      </c>
      <c r="L210" s="5">
        <f t="shared" si="16"/>
        <v>1</v>
      </c>
      <c r="M210" t="s">
        <v>241</v>
      </c>
      <c r="N210" t="s">
        <v>24</v>
      </c>
      <c r="O210" s="5">
        <v>0</v>
      </c>
      <c r="P210" s="5">
        <v>0</v>
      </c>
      <c r="Q210" s="5">
        <f t="shared" si="17"/>
        <v>0</v>
      </c>
      <c r="R210" s="5">
        <f t="shared" si="15"/>
        <v>1</v>
      </c>
      <c r="S210" t="str">
        <f t="shared" si="18"/>
        <v>Brazil</v>
      </c>
      <c r="T210" t="str">
        <f t="shared" si="19"/>
        <v>Home Team</v>
      </c>
      <c r="U210" s="5">
        <v>61058</v>
      </c>
      <c r="V210" s="5">
        <v>0</v>
      </c>
      <c r="W210" s="5">
        <v>0</v>
      </c>
      <c r="X210" t="s">
        <v>853</v>
      </c>
      <c r="Y210" t="s">
        <v>935</v>
      </c>
      <c r="Z210" t="s">
        <v>887</v>
      </c>
      <c r="AA210" t="s">
        <v>45</v>
      </c>
      <c r="AB210" t="s">
        <v>245</v>
      </c>
    </row>
    <row r="211" spans="1:28" x14ac:dyDescent="0.3">
      <c r="A211" s="5">
        <v>300111114</v>
      </c>
      <c r="B211" s="5">
        <v>249719</v>
      </c>
      <c r="C211">
        <v>2010</v>
      </c>
      <c r="D211" s="21">
        <v>40366</v>
      </c>
      <c r="E211" s="20" t="s">
        <v>1290</v>
      </c>
      <c r="F211" t="s">
        <v>68</v>
      </c>
      <c r="G211" t="s">
        <v>1085</v>
      </c>
      <c r="H211" t="s">
        <v>1086</v>
      </c>
      <c r="I211" t="s">
        <v>106</v>
      </c>
      <c r="J211" s="5">
        <v>0</v>
      </c>
      <c r="K211" s="5">
        <v>1</v>
      </c>
      <c r="L211" s="5">
        <f t="shared" si="16"/>
        <v>-1</v>
      </c>
      <c r="M211" t="s">
        <v>113</v>
      </c>
      <c r="N211" t="s">
        <v>24</v>
      </c>
      <c r="O211" s="5">
        <v>0</v>
      </c>
      <c r="P211" s="5">
        <v>0</v>
      </c>
      <c r="Q211" s="5">
        <f t="shared" si="17"/>
        <v>0</v>
      </c>
      <c r="R211" s="5">
        <f t="shared" si="15"/>
        <v>1</v>
      </c>
      <c r="S211" t="str">
        <f t="shared" si="18"/>
        <v>Spain</v>
      </c>
      <c r="T211" t="str">
        <f t="shared" si="19"/>
        <v>Away Team</v>
      </c>
      <c r="U211" s="5">
        <v>60960</v>
      </c>
      <c r="V211" s="5">
        <v>0</v>
      </c>
      <c r="W211" s="5">
        <v>0</v>
      </c>
      <c r="X211" t="s">
        <v>1102</v>
      </c>
      <c r="Y211" t="s">
        <v>1103</v>
      </c>
      <c r="Z211" t="s">
        <v>1104</v>
      </c>
      <c r="AA211" t="s">
        <v>110</v>
      </c>
      <c r="AB211" t="s">
        <v>117</v>
      </c>
    </row>
    <row r="212" spans="1:28" x14ac:dyDescent="0.3">
      <c r="A212" s="5">
        <v>3066</v>
      </c>
      <c r="B212" s="5">
        <v>337</v>
      </c>
      <c r="C212">
        <v>1994</v>
      </c>
      <c r="D212" s="21">
        <v>34509</v>
      </c>
      <c r="E212" s="20" t="s">
        <v>1288</v>
      </c>
      <c r="F212" t="s">
        <v>642</v>
      </c>
      <c r="G212" t="s">
        <v>733</v>
      </c>
      <c r="H212" t="s">
        <v>734</v>
      </c>
      <c r="I212" t="s">
        <v>23</v>
      </c>
      <c r="J212" s="5">
        <v>2</v>
      </c>
      <c r="K212" s="5">
        <v>1</v>
      </c>
      <c r="L212" s="5">
        <f t="shared" si="16"/>
        <v>1</v>
      </c>
      <c r="M212" t="s">
        <v>1352</v>
      </c>
      <c r="N212" t="s">
        <v>24</v>
      </c>
      <c r="O212" s="5">
        <v>0</v>
      </c>
      <c r="P212" s="5">
        <v>0</v>
      </c>
      <c r="Q212" s="5">
        <f t="shared" si="17"/>
        <v>0</v>
      </c>
      <c r="R212" s="5">
        <f t="shared" si="15"/>
        <v>3</v>
      </c>
      <c r="S212" t="str">
        <f t="shared" si="18"/>
        <v>Mexico</v>
      </c>
      <c r="T212" t="str">
        <f t="shared" si="19"/>
        <v>Home Team</v>
      </c>
      <c r="U212" s="5">
        <v>60790</v>
      </c>
      <c r="V212" s="5">
        <v>1</v>
      </c>
      <c r="W212" s="5">
        <v>0</v>
      </c>
      <c r="X212" t="s">
        <v>673</v>
      </c>
      <c r="Y212" t="s">
        <v>664</v>
      </c>
      <c r="Z212" t="s">
        <v>770</v>
      </c>
      <c r="AA212" t="s">
        <v>29</v>
      </c>
      <c r="AB212" t="s">
        <v>688</v>
      </c>
    </row>
    <row r="213" spans="1:28" x14ac:dyDescent="0.3">
      <c r="A213" s="5">
        <v>43950030</v>
      </c>
      <c r="B213" s="5">
        <v>43950100</v>
      </c>
      <c r="C213">
        <v>2002</v>
      </c>
      <c r="D213" s="21">
        <v>37417</v>
      </c>
      <c r="E213" s="20" t="s">
        <v>1269</v>
      </c>
      <c r="F213" t="s">
        <v>613</v>
      </c>
      <c r="G213" t="s">
        <v>930</v>
      </c>
      <c r="H213" t="s">
        <v>931</v>
      </c>
      <c r="I213" t="s">
        <v>246</v>
      </c>
      <c r="J213" s="5">
        <v>1</v>
      </c>
      <c r="K213" s="5">
        <v>1</v>
      </c>
      <c r="L213" s="5">
        <f t="shared" si="16"/>
        <v>0</v>
      </c>
      <c r="M213" t="s">
        <v>32</v>
      </c>
      <c r="N213" t="s">
        <v>24</v>
      </c>
      <c r="O213" s="5">
        <v>0</v>
      </c>
      <c r="P213" s="5">
        <v>0</v>
      </c>
      <c r="Q213" s="5">
        <f t="shared" si="17"/>
        <v>0</v>
      </c>
      <c r="R213" s="5">
        <f t="shared" si="15"/>
        <v>2</v>
      </c>
      <c r="S213" t="str">
        <f t="shared" si="18"/>
        <v>USA</v>
      </c>
      <c r="T213" t="str">
        <f t="shared" si="19"/>
        <v>Away Team</v>
      </c>
      <c r="U213" s="5">
        <v>60778</v>
      </c>
      <c r="V213" s="5">
        <v>0</v>
      </c>
      <c r="W213" s="5">
        <v>1</v>
      </c>
      <c r="X213" t="s">
        <v>855</v>
      </c>
      <c r="Y213" t="s">
        <v>898</v>
      </c>
      <c r="Z213" t="s">
        <v>897</v>
      </c>
      <c r="AA213" t="s">
        <v>250</v>
      </c>
      <c r="AB213" t="s">
        <v>32</v>
      </c>
    </row>
    <row r="214" spans="1:28" x14ac:dyDescent="0.3">
      <c r="A214" s="5">
        <v>3081</v>
      </c>
      <c r="B214" s="5">
        <v>337</v>
      </c>
      <c r="C214">
        <v>1994</v>
      </c>
      <c r="D214" s="21">
        <v>34514</v>
      </c>
      <c r="E214" s="20" t="s">
        <v>1288</v>
      </c>
      <c r="F214" t="s">
        <v>624</v>
      </c>
      <c r="G214" t="s">
        <v>733</v>
      </c>
      <c r="H214" t="s">
        <v>734</v>
      </c>
      <c r="I214" t="s">
        <v>416</v>
      </c>
      <c r="J214" s="5">
        <v>1</v>
      </c>
      <c r="K214" s="5">
        <v>2</v>
      </c>
      <c r="L214" s="5">
        <f t="shared" si="16"/>
        <v>-1</v>
      </c>
      <c r="M214" t="s">
        <v>91</v>
      </c>
      <c r="N214" t="s">
        <v>24</v>
      </c>
      <c r="O214" s="5">
        <v>0</v>
      </c>
      <c r="P214" s="5">
        <v>0</v>
      </c>
      <c r="Q214" s="5">
        <f t="shared" si="17"/>
        <v>0</v>
      </c>
      <c r="R214" s="5">
        <f t="shared" si="15"/>
        <v>3</v>
      </c>
      <c r="S214" t="str">
        <f t="shared" si="18"/>
        <v>Netherlands</v>
      </c>
      <c r="T214" t="str">
        <f t="shared" si="19"/>
        <v>Away Team</v>
      </c>
      <c r="U214" s="5">
        <v>60578</v>
      </c>
      <c r="V214" s="5">
        <v>0</v>
      </c>
      <c r="W214" s="5">
        <v>1</v>
      </c>
      <c r="X214" t="s">
        <v>743</v>
      </c>
      <c r="Y214" t="s">
        <v>723</v>
      </c>
      <c r="Z214" t="s">
        <v>769</v>
      </c>
      <c r="AA214" t="s">
        <v>420</v>
      </c>
      <c r="AB214" t="s">
        <v>96</v>
      </c>
    </row>
    <row r="215" spans="1:28" x14ac:dyDescent="0.3">
      <c r="A215" s="5">
        <v>300186509</v>
      </c>
      <c r="B215" s="5">
        <v>255931</v>
      </c>
      <c r="C215">
        <v>2014</v>
      </c>
      <c r="D215" s="21">
        <v>41807</v>
      </c>
      <c r="E215" s="20" t="s">
        <v>1258</v>
      </c>
      <c r="F215" t="s">
        <v>490</v>
      </c>
      <c r="G215" t="s">
        <v>1151</v>
      </c>
      <c r="H215" t="s">
        <v>1152</v>
      </c>
      <c r="I215" t="s">
        <v>40</v>
      </c>
      <c r="J215" s="5">
        <v>0</v>
      </c>
      <c r="K215" s="5">
        <v>0</v>
      </c>
      <c r="L215" s="5">
        <f t="shared" si="16"/>
        <v>0</v>
      </c>
      <c r="M215" t="s">
        <v>23</v>
      </c>
      <c r="N215" t="s">
        <v>24</v>
      </c>
      <c r="O215" s="5">
        <v>0</v>
      </c>
      <c r="P215" s="5">
        <v>0</v>
      </c>
      <c r="Q215" s="5">
        <f t="shared" si="17"/>
        <v>0</v>
      </c>
      <c r="R215" s="5">
        <f t="shared" si="15"/>
        <v>0</v>
      </c>
      <c r="S215" t="str">
        <f t="shared" si="18"/>
        <v>Mexico</v>
      </c>
      <c r="T215" t="str">
        <f t="shared" si="19"/>
        <v>Away Team</v>
      </c>
      <c r="U215" s="5">
        <v>60342</v>
      </c>
      <c r="V215" s="5">
        <v>0</v>
      </c>
      <c r="W215" s="5">
        <v>0</v>
      </c>
      <c r="X215" t="s">
        <v>1188</v>
      </c>
      <c r="Y215" t="s">
        <v>1189</v>
      </c>
      <c r="Z215" t="s">
        <v>1190</v>
      </c>
      <c r="AA215" t="s">
        <v>45</v>
      </c>
      <c r="AB215" t="s">
        <v>29</v>
      </c>
    </row>
    <row r="216" spans="1:28" x14ac:dyDescent="0.3">
      <c r="A216" s="5">
        <v>300186461</v>
      </c>
      <c r="B216" s="5">
        <v>255953</v>
      </c>
      <c r="C216">
        <v>2014</v>
      </c>
      <c r="D216" s="21">
        <v>41824</v>
      </c>
      <c r="E216" s="20" t="s">
        <v>1267</v>
      </c>
      <c r="F216" t="s">
        <v>131</v>
      </c>
      <c r="G216" t="s">
        <v>1151</v>
      </c>
      <c r="H216" t="s">
        <v>1152</v>
      </c>
      <c r="I216" t="s">
        <v>40</v>
      </c>
      <c r="J216" s="5">
        <v>2</v>
      </c>
      <c r="K216" s="5">
        <v>1</v>
      </c>
      <c r="L216" s="5">
        <f t="shared" si="16"/>
        <v>1</v>
      </c>
      <c r="M216" t="s">
        <v>319</v>
      </c>
      <c r="N216" t="s">
        <v>24</v>
      </c>
      <c r="O216" s="5">
        <v>0</v>
      </c>
      <c r="P216" s="5">
        <v>0</v>
      </c>
      <c r="Q216" s="5">
        <f t="shared" si="17"/>
        <v>0</v>
      </c>
      <c r="R216" s="5">
        <f t="shared" si="15"/>
        <v>3</v>
      </c>
      <c r="S216" t="str">
        <f t="shared" si="18"/>
        <v>Brazil</v>
      </c>
      <c r="T216" t="str">
        <f t="shared" si="19"/>
        <v>Home Team</v>
      </c>
      <c r="U216" s="5">
        <v>60342</v>
      </c>
      <c r="V216" s="5">
        <v>1</v>
      </c>
      <c r="W216" s="5">
        <v>0</v>
      </c>
      <c r="X216" t="s">
        <v>1197</v>
      </c>
      <c r="Y216" t="s">
        <v>1198</v>
      </c>
      <c r="Z216" t="s">
        <v>1120</v>
      </c>
      <c r="AA216" t="s">
        <v>45</v>
      </c>
      <c r="AB216" t="s">
        <v>323</v>
      </c>
    </row>
    <row r="217" spans="1:28" x14ac:dyDescent="0.3">
      <c r="A217" s="5">
        <v>3087</v>
      </c>
      <c r="B217" s="5">
        <v>338</v>
      </c>
      <c r="C217">
        <v>1994</v>
      </c>
      <c r="D217" s="21">
        <v>34518</v>
      </c>
      <c r="E217" s="20" t="s">
        <v>1278</v>
      </c>
      <c r="F217" t="s">
        <v>659</v>
      </c>
      <c r="G217" t="s">
        <v>710</v>
      </c>
      <c r="H217" t="s">
        <v>711</v>
      </c>
      <c r="I217" t="s">
        <v>744</v>
      </c>
      <c r="J217" s="5">
        <v>1</v>
      </c>
      <c r="K217" s="5">
        <v>3</v>
      </c>
      <c r="L217" s="5">
        <f t="shared" si="16"/>
        <v>-2</v>
      </c>
      <c r="M217" t="s">
        <v>99</v>
      </c>
      <c r="N217" t="s">
        <v>24</v>
      </c>
      <c r="O217" s="5">
        <v>0</v>
      </c>
      <c r="P217" s="5">
        <v>0</v>
      </c>
      <c r="Q217" s="5">
        <f t="shared" si="17"/>
        <v>0</v>
      </c>
      <c r="R217" s="5">
        <f t="shared" si="15"/>
        <v>4</v>
      </c>
      <c r="S217" t="str">
        <f t="shared" si="18"/>
        <v>Sweden</v>
      </c>
      <c r="T217" t="str">
        <f t="shared" si="19"/>
        <v>Away Team</v>
      </c>
      <c r="U217" s="5">
        <v>60277</v>
      </c>
      <c r="V217" s="5">
        <v>0</v>
      </c>
      <c r="W217" s="5">
        <v>1</v>
      </c>
      <c r="X217" t="s">
        <v>771</v>
      </c>
      <c r="Y217" t="s">
        <v>770</v>
      </c>
      <c r="Z217" t="s">
        <v>736</v>
      </c>
      <c r="AA217" t="s">
        <v>746</v>
      </c>
      <c r="AB217" t="s">
        <v>103</v>
      </c>
    </row>
    <row r="218" spans="1:28" x14ac:dyDescent="0.3">
      <c r="A218" s="5">
        <v>3085</v>
      </c>
      <c r="B218" s="5">
        <v>338</v>
      </c>
      <c r="C218">
        <v>1994</v>
      </c>
      <c r="D218" s="21">
        <v>34517</v>
      </c>
      <c r="E218" s="20" t="s">
        <v>1278</v>
      </c>
      <c r="F218" t="s">
        <v>659</v>
      </c>
      <c r="G218" t="s">
        <v>714</v>
      </c>
      <c r="H218" t="s">
        <v>715</v>
      </c>
      <c r="I218" t="s">
        <v>106</v>
      </c>
      <c r="J218" s="5">
        <v>3</v>
      </c>
      <c r="K218" s="5">
        <v>2</v>
      </c>
      <c r="L218" s="5">
        <f t="shared" si="16"/>
        <v>1</v>
      </c>
      <c r="M218" t="s">
        <v>33</v>
      </c>
      <c r="N218" t="s">
        <v>24</v>
      </c>
      <c r="O218" s="5">
        <v>0</v>
      </c>
      <c r="P218" s="5">
        <v>0</v>
      </c>
      <c r="Q218" s="5">
        <f t="shared" si="17"/>
        <v>0</v>
      </c>
      <c r="R218" s="5">
        <f t="shared" si="15"/>
        <v>5</v>
      </c>
      <c r="S218" t="str">
        <f t="shared" si="18"/>
        <v>Germany</v>
      </c>
      <c r="T218" t="str">
        <f t="shared" si="19"/>
        <v>Home Team</v>
      </c>
      <c r="U218" s="5">
        <v>60246</v>
      </c>
      <c r="V218" s="5">
        <v>3</v>
      </c>
      <c r="W218" s="5">
        <v>1</v>
      </c>
      <c r="X218" t="s">
        <v>673</v>
      </c>
      <c r="Y218" t="s">
        <v>664</v>
      </c>
      <c r="Z218" t="s">
        <v>712</v>
      </c>
      <c r="AA218" t="s">
        <v>110</v>
      </c>
      <c r="AB218" t="s">
        <v>37</v>
      </c>
    </row>
    <row r="219" spans="1:28" x14ac:dyDescent="0.3">
      <c r="A219" s="5">
        <v>2062</v>
      </c>
      <c r="B219" s="5">
        <v>262</v>
      </c>
      <c r="C219">
        <v>1974</v>
      </c>
      <c r="D219" s="21">
        <v>27202</v>
      </c>
      <c r="E219" s="20" t="s">
        <v>1277</v>
      </c>
      <c r="F219" t="s">
        <v>19</v>
      </c>
      <c r="G219" t="s">
        <v>444</v>
      </c>
      <c r="H219" t="s">
        <v>445</v>
      </c>
      <c r="I219" t="s">
        <v>446</v>
      </c>
      <c r="J219" s="5">
        <v>1</v>
      </c>
      <c r="K219" s="5">
        <v>0</v>
      </c>
      <c r="L219" s="5">
        <f t="shared" si="16"/>
        <v>1</v>
      </c>
      <c r="M219" t="s">
        <v>240</v>
      </c>
      <c r="N219" t="s">
        <v>24</v>
      </c>
      <c r="O219" s="5">
        <v>0</v>
      </c>
      <c r="P219" s="5">
        <v>0</v>
      </c>
      <c r="Q219" s="5">
        <f t="shared" si="17"/>
        <v>0</v>
      </c>
      <c r="R219" s="5">
        <f t="shared" si="15"/>
        <v>1</v>
      </c>
      <c r="S219" t="str">
        <f t="shared" si="18"/>
        <v>German DR</v>
      </c>
      <c r="T219" t="str">
        <f t="shared" si="19"/>
        <v>Home Team</v>
      </c>
      <c r="U219" s="5">
        <v>60200</v>
      </c>
      <c r="V219" s="5">
        <v>0</v>
      </c>
      <c r="W219" s="5">
        <v>0</v>
      </c>
      <c r="X219" t="s">
        <v>421</v>
      </c>
      <c r="Y219" t="s">
        <v>388</v>
      </c>
      <c r="Z219" t="s">
        <v>439</v>
      </c>
      <c r="AA219" t="s">
        <v>451</v>
      </c>
      <c r="AB219" t="s">
        <v>244</v>
      </c>
    </row>
    <row r="220" spans="1:28" x14ac:dyDescent="0.3">
      <c r="A220" s="5">
        <v>395</v>
      </c>
      <c r="B220" s="5">
        <v>308</v>
      </c>
      <c r="C220">
        <v>1986</v>
      </c>
      <c r="D220" s="21">
        <v>31565</v>
      </c>
      <c r="E220" s="20" t="s">
        <v>1278</v>
      </c>
      <c r="F220" t="s">
        <v>490</v>
      </c>
      <c r="G220" t="s">
        <v>621</v>
      </c>
      <c r="H220" t="s">
        <v>396</v>
      </c>
      <c r="I220" t="s">
        <v>52</v>
      </c>
      <c r="J220" s="5">
        <v>3</v>
      </c>
      <c r="K220" s="5">
        <v>1</v>
      </c>
      <c r="L220" s="5">
        <f t="shared" si="16"/>
        <v>2</v>
      </c>
      <c r="M220" t="s">
        <v>246</v>
      </c>
      <c r="N220" t="s">
        <v>24</v>
      </c>
      <c r="O220" s="5">
        <v>0</v>
      </c>
      <c r="P220" s="5">
        <v>0</v>
      </c>
      <c r="Q220" s="5">
        <f t="shared" si="17"/>
        <v>0</v>
      </c>
      <c r="R220" s="5">
        <f t="shared" si="15"/>
        <v>4</v>
      </c>
      <c r="S220" t="str">
        <f t="shared" si="18"/>
        <v>Argentina</v>
      </c>
      <c r="T220" t="str">
        <f t="shared" si="19"/>
        <v>Home Team</v>
      </c>
      <c r="U220" s="5">
        <v>60000</v>
      </c>
      <c r="V220" s="5">
        <v>2</v>
      </c>
      <c r="W220" s="5">
        <v>0</v>
      </c>
      <c r="X220" t="s">
        <v>540</v>
      </c>
      <c r="Y220" t="s">
        <v>622</v>
      </c>
      <c r="Z220" t="s">
        <v>623</v>
      </c>
      <c r="AA220" t="s">
        <v>55</v>
      </c>
      <c r="AB220" t="s">
        <v>250</v>
      </c>
    </row>
    <row r="221" spans="1:28" x14ac:dyDescent="0.3">
      <c r="A221" s="5">
        <v>28</v>
      </c>
      <c r="B221" s="5">
        <v>3464</v>
      </c>
      <c r="C221">
        <v>1990</v>
      </c>
      <c r="D221" s="21">
        <v>33057</v>
      </c>
      <c r="E221" s="20" t="s">
        <v>1283</v>
      </c>
      <c r="F221" t="s">
        <v>68</v>
      </c>
      <c r="G221" t="s">
        <v>697</v>
      </c>
      <c r="H221" t="s">
        <v>80</v>
      </c>
      <c r="I221" t="s">
        <v>120</v>
      </c>
      <c r="J221" s="5">
        <v>1</v>
      </c>
      <c r="K221" s="5">
        <v>1</v>
      </c>
      <c r="L221" s="5">
        <f t="shared" si="16"/>
        <v>0</v>
      </c>
      <c r="M221" t="s">
        <v>52</v>
      </c>
      <c r="N221" t="s">
        <v>1297</v>
      </c>
      <c r="O221" s="5">
        <v>3</v>
      </c>
      <c r="P221" s="5">
        <v>4</v>
      </c>
      <c r="Q221" s="5">
        <f t="shared" si="17"/>
        <v>-1</v>
      </c>
      <c r="R221" s="5">
        <f t="shared" si="15"/>
        <v>2</v>
      </c>
      <c r="S221" t="str">
        <f t="shared" si="18"/>
        <v>Argentina</v>
      </c>
      <c r="T221" t="str">
        <f t="shared" si="19"/>
        <v>Away Team</v>
      </c>
      <c r="U221" s="5">
        <v>59978</v>
      </c>
      <c r="V221" s="5">
        <v>0</v>
      </c>
      <c r="W221" s="5">
        <v>0</v>
      </c>
      <c r="X221" t="s">
        <v>536</v>
      </c>
      <c r="Y221" t="s">
        <v>664</v>
      </c>
      <c r="Z221" t="s">
        <v>679</v>
      </c>
      <c r="AA221" t="s">
        <v>124</v>
      </c>
      <c r="AB221" t="s">
        <v>55</v>
      </c>
    </row>
    <row r="222" spans="1:28" x14ac:dyDescent="0.3">
      <c r="A222" s="5">
        <v>1982</v>
      </c>
      <c r="B222" s="5">
        <v>263</v>
      </c>
      <c r="C222">
        <v>1974</v>
      </c>
      <c r="D222" s="21">
        <v>27206</v>
      </c>
      <c r="E222" s="20" t="s">
        <v>1277</v>
      </c>
      <c r="F222" t="s">
        <v>490</v>
      </c>
      <c r="G222" t="s">
        <v>460</v>
      </c>
      <c r="H222" t="s">
        <v>461</v>
      </c>
      <c r="I222" t="s">
        <v>40</v>
      </c>
      <c r="J222" s="5">
        <v>1</v>
      </c>
      <c r="K222" s="5">
        <v>0</v>
      </c>
      <c r="L222" s="5">
        <f t="shared" si="16"/>
        <v>1</v>
      </c>
      <c r="M222" t="s">
        <v>446</v>
      </c>
      <c r="N222" t="s">
        <v>24</v>
      </c>
      <c r="O222" s="5">
        <v>0</v>
      </c>
      <c r="P222" s="5">
        <v>0</v>
      </c>
      <c r="Q222" s="5">
        <f t="shared" si="17"/>
        <v>0</v>
      </c>
      <c r="R222" s="5">
        <f t="shared" si="15"/>
        <v>1</v>
      </c>
      <c r="S222" t="str">
        <f t="shared" si="18"/>
        <v>Brazil</v>
      </c>
      <c r="T222" t="str">
        <f t="shared" si="19"/>
        <v>Home Team</v>
      </c>
      <c r="U222" s="5">
        <v>59863</v>
      </c>
      <c r="V222" s="5">
        <v>0</v>
      </c>
      <c r="W222" s="5">
        <v>0</v>
      </c>
      <c r="X222" t="s">
        <v>477</v>
      </c>
      <c r="Y222" t="s">
        <v>442</v>
      </c>
      <c r="Z222" t="s">
        <v>457</v>
      </c>
      <c r="AA222" t="s">
        <v>45</v>
      </c>
      <c r="AB222" t="s">
        <v>451</v>
      </c>
    </row>
    <row r="223" spans="1:28" x14ac:dyDescent="0.3">
      <c r="A223" s="5">
        <v>1532</v>
      </c>
      <c r="B223" s="5">
        <v>231</v>
      </c>
      <c r="C223">
        <v>1962</v>
      </c>
      <c r="D223" s="21">
        <v>22804</v>
      </c>
      <c r="E223" s="20" t="s">
        <v>1255</v>
      </c>
      <c r="F223" t="s">
        <v>38</v>
      </c>
      <c r="G223" t="s">
        <v>334</v>
      </c>
      <c r="H223" t="s">
        <v>335</v>
      </c>
      <c r="I223" t="s">
        <v>120</v>
      </c>
      <c r="J223" s="5">
        <v>3</v>
      </c>
      <c r="K223" s="5">
        <v>0</v>
      </c>
      <c r="L223" s="5">
        <f t="shared" si="16"/>
        <v>3</v>
      </c>
      <c r="M223" t="s">
        <v>90</v>
      </c>
      <c r="N223" t="s">
        <v>24</v>
      </c>
      <c r="O223" s="5">
        <v>0</v>
      </c>
      <c r="P223" s="5">
        <v>0</v>
      </c>
      <c r="Q223" s="5">
        <f t="shared" si="17"/>
        <v>0</v>
      </c>
      <c r="R223" s="5">
        <f t="shared" si="15"/>
        <v>3</v>
      </c>
      <c r="S223" t="str">
        <f t="shared" si="18"/>
        <v>Italy</v>
      </c>
      <c r="T223" t="str">
        <f t="shared" si="19"/>
        <v>Home Team</v>
      </c>
      <c r="U223" s="5">
        <v>59828</v>
      </c>
      <c r="V223" s="5">
        <v>1</v>
      </c>
      <c r="W223" s="5">
        <v>0</v>
      </c>
      <c r="X223" t="s">
        <v>266</v>
      </c>
      <c r="Y223" t="s">
        <v>343</v>
      </c>
      <c r="Z223" t="s">
        <v>353</v>
      </c>
      <c r="AA223" t="s">
        <v>124</v>
      </c>
      <c r="AB223" t="s">
        <v>95</v>
      </c>
    </row>
    <row r="224" spans="1:28" x14ac:dyDescent="0.3">
      <c r="A224" s="5">
        <v>300186493</v>
      </c>
      <c r="B224" s="5">
        <v>255931</v>
      </c>
      <c r="C224">
        <v>2014</v>
      </c>
      <c r="D224" s="21">
        <v>41811</v>
      </c>
      <c r="E224" s="20" t="s">
        <v>1258</v>
      </c>
      <c r="F224" t="s">
        <v>833</v>
      </c>
      <c r="G224" t="s">
        <v>1151</v>
      </c>
      <c r="H224" t="s">
        <v>1152</v>
      </c>
      <c r="I224" t="s">
        <v>106</v>
      </c>
      <c r="J224" s="5">
        <v>2</v>
      </c>
      <c r="K224" s="5">
        <v>2</v>
      </c>
      <c r="L224" s="5">
        <f t="shared" si="16"/>
        <v>0</v>
      </c>
      <c r="M224" t="s">
        <v>1021</v>
      </c>
      <c r="N224" t="s">
        <v>24</v>
      </c>
      <c r="O224" s="5">
        <v>0</v>
      </c>
      <c r="P224" s="5">
        <v>0</v>
      </c>
      <c r="Q224" s="5">
        <f t="shared" si="17"/>
        <v>0</v>
      </c>
      <c r="R224" s="5">
        <f t="shared" si="15"/>
        <v>4</v>
      </c>
      <c r="S224" t="str">
        <f t="shared" si="18"/>
        <v>Ghana</v>
      </c>
      <c r="T224" t="str">
        <f t="shared" si="19"/>
        <v>Away Team</v>
      </c>
      <c r="U224" s="5">
        <v>59621</v>
      </c>
      <c r="V224" s="5">
        <v>0</v>
      </c>
      <c r="W224" s="5">
        <v>0</v>
      </c>
      <c r="X224" t="s">
        <v>1169</v>
      </c>
      <c r="Y224" t="s">
        <v>1170</v>
      </c>
      <c r="Z224" t="s">
        <v>1171</v>
      </c>
      <c r="AA224" t="s">
        <v>110</v>
      </c>
      <c r="AB224" t="s">
        <v>1024</v>
      </c>
    </row>
    <row r="225" spans="1:28" x14ac:dyDescent="0.3">
      <c r="A225" s="5">
        <v>300186455</v>
      </c>
      <c r="B225" s="5">
        <v>255931</v>
      </c>
      <c r="C225">
        <v>2014</v>
      </c>
      <c r="D225" s="21">
        <v>41814</v>
      </c>
      <c r="E225" s="20" t="s">
        <v>1267</v>
      </c>
      <c r="F225" t="s">
        <v>608</v>
      </c>
      <c r="G225" t="s">
        <v>1151</v>
      </c>
      <c r="H225" t="s">
        <v>1152</v>
      </c>
      <c r="I225" t="s">
        <v>756</v>
      </c>
      <c r="J225" s="5">
        <v>2</v>
      </c>
      <c r="K225" s="5">
        <v>1</v>
      </c>
      <c r="L225" s="5">
        <f t="shared" si="16"/>
        <v>1</v>
      </c>
      <c r="M225" t="s">
        <v>989</v>
      </c>
      <c r="N225" t="s">
        <v>24</v>
      </c>
      <c r="O225" s="5">
        <v>0</v>
      </c>
      <c r="P225" s="5">
        <v>0</v>
      </c>
      <c r="Q225" s="5">
        <f t="shared" si="17"/>
        <v>0</v>
      </c>
      <c r="R225" s="5">
        <f t="shared" si="15"/>
        <v>3</v>
      </c>
      <c r="S225" t="str">
        <f t="shared" si="18"/>
        <v>Greece</v>
      </c>
      <c r="T225" t="str">
        <f t="shared" si="19"/>
        <v>Home Team</v>
      </c>
      <c r="U225" s="5">
        <v>59095</v>
      </c>
      <c r="V225" s="5">
        <v>1</v>
      </c>
      <c r="W225" s="5">
        <v>0</v>
      </c>
      <c r="X225" t="s">
        <v>1181</v>
      </c>
      <c r="Y225" t="s">
        <v>1182</v>
      </c>
      <c r="Z225" t="s">
        <v>1183</v>
      </c>
      <c r="AA225" t="s">
        <v>758</v>
      </c>
      <c r="AB225" t="s">
        <v>993</v>
      </c>
    </row>
    <row r="226" spans="1:28" x14ac:dyDescent="0.3">
      <c r="A226" s="5">
        <v>300186508</v>
      </c>
      <c r="B226" s="5">
        <v>255951</v>
      </c>
      <c r="C226">
        <v>2014</v>
      </c>
      <c r="D226" s="21">
        <v>41819</v>
      </c>
      <c r="E226" s="20" t="s">
        <v>1262</v>
      </c>
      <c r="F226" t="s">
        <v>659</v>
      </c>
      <c r="G226" t="s">
        <v>1151</v>
      </c>
      <c r="H226" t="s">
        <v>1152</v>
      </c>
      <c r="I226" t="s">
        <v>91</v>
      </c>
      <c r="J226" s="5">
        <v>2</v>
      </c>
      <c r="K226" s="5">
        <v>1</v>
      </c>
      <c r="L226" s="5">
        <f t="shared" si="16"/>
        <v>1</v>
      </c>
      <c r="M226" t="s">
        <v>23</v>
      </c>
      <c r="N226" t="s">
        <v>24</v>
      </c>
      <c r="O226" s="5">
        <v>0</v>
      </c>
      <c r="P226" s="5">
        <v>0</v>
      </c>
      <c r="Q226" s="5">
        <f t="shared" si="17"/>
        <v>0</v>
      </c>
      <c r="R226" s="5">
        <f t="shared" si="15"/>
        <v>3</v>
      </c>
      <c r="S226" t="str">
        <f t="shared" si="18"/>
        <v>Netherlands</v>
      </c>
      <c r="T226" t="str">
        <f t="shared" si="19"/>
        <v>Home Team</v>
      </c>
      <c r="U226" s="5">
        <v>58817</v>
      </c>
      <c r="V226" s="5">
        <v>0</v>
      </c>
      <c r="W226" s="5">
        <v>0</v>
      </c>
      <c r="X226" t="s">
        <v>1195</v>
      </c>
      <c r="Y226" t="s">
        <v>1095</v>
      </c>
      <c r="Z226" t="s">
        <v>1196</v>
      </c>
      <c r="AA226" t="s">
        <v>96</v>
      </c>
      <c r="AB226" t="s">
        <v>29</v>
      </c>
    </row>
    <row r="227" spans="1:28" x14ac:dyDescent="0.3">
      <c r="A227" s="5">
        <v>300186489</v>
      </c>
      <c r="B227" s="5">
        <v>255931</v>
      </c>
      <c r="C227">
        <v>2014</v>
      </c>
      <c r="D227" s="21">
        <v>41804</v>
      </c>
      <c r="E227" s="20" t="s">
        <v>1258</v>
      </c>
      <c r="F227" t="s">
        <v>613</v>
      </c>
      <c r="G227" t="s">
        <v>1151</v>
      </c>
      <c r="H227" t="s">
        <v>1152</v>
      </c>
      <c r="I227" t="s">
        <v>64</v>
      </c>
      <c r="J227" s="5">
        <v>1</v>
      </c>
      <c r="K227" s="5">
        <v>3</v>
      </c>
      <c r="L227" s="5">
        <f t="shared" si="16"/>
        <v>-2</v>
      </c>
      <c r="M227" t="s">
        <v>681</v>
      </c>
      <c r="N227" t="s">
        <v>24</v>
      </c>
      <c r="O227" s="5">
        <v>0</v>
      </c>
      <c r="P227" s="5">
        <v>0</v>
      </c>
      <c r="Q227" s="5">
        <f t="shared" si="17"/>
        <v>0</v>
      </c>
      <c r="R227" s="5">
        <f t="shared" si="15"/>
        <v>4</v>
      </c>
      <c r="S227" t="str">
        <f t="shared" si="18"/>
        <v>Costa Rica</v>
      </c>
      <c r="T227" t="str">
        <f t="shared" si="19"/>
        <v>Away Team</v>
      </c>
      <c r="U227" s="5">
        <v>58679</v>
      </c>
      <c r="V227" s="5">
        <v>1</v>
      </c>
      <c r="W227" s="5">
        <v>0</v>
      </c>
      <c r="X227" t="s">
        <v>1153</v>
      </c>
      <c r="Y227" t="s">
        <v>1154</v>
      </c>
      <c r="Z227" t="s">
        <v>1155</v>
      </c>
      <c r="AA227" t="s">
        <v>65</v>
      </c>
      <c r="AB227" t="s">
        <v>685</v>
      </c>
    </row>
    <row r="228" spans="1:28" x14ac:dyDescent="0.3">
      <c r="A228" s="5">
        <v>1598</v>
      </c>
      <c r="B228" s="5">
        <v>238</v>
      </c>
      <c r="C228">
        <v>1966</v>
      </c>
      <c r="D228" s="21">
        <v>24307</v>
      </c>
      <c r="E228" s="20" t="s">
        <v>1277</v>
      </c>
      <c r="F228" t="s">
        <v>46</v>
      </c>
      <c r="G228" t="s">
        <v>362</v>
      </c>
      <c r="H228" t="s">
        <v>363</v>
      </c>
      <c r="I228" t="s">
        <v>375</v>
      </c>
      <c r="J228" s="5">
        <v>3</v>
      </c>
      <c r="K228" s="5">
        <v>1</v>
      </c>
      <c r="L228" s="5">
        <f t="shared" si="16"/>
        <v>2</v>
      </c>
      <c r="M228" t="s">
        <v>40</v>
      </c>
      <c r="N228" t="s">
        <v>24</v>
      </c>
      <c r="O228" s="5">
        <v>0</v>
      </c>
      <c r="P228" s="5">
        <v>0</v>
      </c>
      <c r="Q228" s="5">
        <f t="shared" si="17"/>
        <v>0</v>
      </c>
      <c r="R228" s="5">
        <f t="shared" si="15"/>
        <v>4</v>
      </c>
      <c r="S228" t="str">
        <f t="shared" si="18"/>
        <v>Portugal</v>
      </c>
      <c r="T228" t="str">
        <f t="shared" si="19"/>
        <v>Home Team</v>
      </c>
      <c r="U228" s="5">
        <v>58479</v>
      </c>
      <c r="V228" s="5">
        <v>2</v>
      </c>
      <c r="W228" s="5">
        <v>0</v>
      </c>
      <c r="X228" t="s">
        <v>365</v>
      </c>
      <c r="Y228" t="s">
        <v>376</v>
      </c>
      <c r="Z228" t="s">
        <v>389</v>
      </c>
      <c r="AA228" t="s">
        <v>379</v>
      </c>
      <c r="AB228" t="s">
        <v>45</v>
      </c>
    </row>
    <row r="229" spans="1:28" x14ac:dyDescent="0.3">
      <c r="A229" s="5">
        <v>1164</v>
      </c>
      <c r="B229" s="5">
        <v>429</v>
      </c>
      <c r="C229">
        <v>1938</v>
      </c>
      <c r="D229" s="21">
        <v>14043</v>
      </c>
      <c r="E229" s="20" t="s">
        <v>1267</v>
      </c>
      <c r="F229" t="s">
        <v>131</v>
      </c>
      <c r="G229" t="s">
        <v>146</v>
      </c>
      <c r="H229" t="s">
        <v>147</v>
      </c>
      <c r="I229" t="s">
        <v>120</v>
      </c>
      <c r="J229" s="5">
        <v>3</v>
      </c>
      <c r="K229" s="5">
        <v>1</v>
      </c>
      <c r="L229" s="5">
        <f t="shared" si="16"/>
        <v>2</v>
      </c>
      <c r="M229" t="s">
        <v>22</v>
      </c>
      <c r="N229" t="s">
        <v>24</v>
      </c>
      <c r="O229" s="5">
        <v>0</v>
      </c>
      <c r="P229" s="5">
        <v>0</v>
      </c>
      <c r="Q229" s="5">
        <f t="shared" si="17"/>
        <v>0</v>
      </c>
      <c r="R229" s="5">
        <f t="shared" si="15"/>
        <v>4</v>
      </c>
      <c r="S229" t="str">
        <f t="shared" si="18"/>
        <v>Italy</v>
      </c>
      <c r="T229" t="str">
        <f t="shared" si="19"/>
        <v>Home Team</v>
      </c>
      <c r="U229" s="5">
        <v>58455</v>
      </c>
      <c r="V229" s="5">
        <v>1</v>
      </c>
      <c r="W229" s="5">
        <v>1</v>
      </c>
      <c r="X229" t="s">
        <v>77</v>
      </c>
      <c r="Y229" t="s">
        <v>148</v>
      </c>
      <c r="Z229" t="s">
        <v>92</v>
      </c>
      <c r="AA229" t="s">
        <v>124</v>
      </c>
      <c r="AB229" t="s">
        <v>28</v>
      </c>
    </row>
    <row r="230" spans="1:28" x14ac:dyDescent="0.3">
      <c r="A230" s="5">
        <v>300186474</v>
      </c>
      <c r="B230" s="5">
        <v>255955</v>
      </c>
      <c r="C230">
        <v>2014</v>
      </c>
      <c r="D230" s="21">
        <v>41828</v>
      </c>
      <c r="E230" s="20" t="s">
        <v>1267</v>
      </c>
      <c r="F230" t="s">
        <v>68</v>
      </c>
      <c r="G230" t="s">
        <v>1147</v>
      </c>
      <c r="H230" t="s">
        <v>203</v>
      </c>
      <c r="I230" t="s">
        <v>40</v>
      </c>
      <c r="J230" s="5">
        <v>1</v>
      </c>
      <c r="K230" s="5">
        <v>7</v>
      </c>
      <c r="L230" s="5">
        <f t="shared" si="16"/>
        <v>-6</v>
      </c>
      <c r="M230" t="s">
        <v>106</v>
      </c>
      <c r="N230" t="s">
        <v>24</v>
      </c>
      <c r="O230" s="5">
        <v>0</v>
      </c>
      <c r="P230" s="5">
        <v>0</v>
      </c>
      <c r="Q230" s="5">
        <f t="shared" si="17"/>
        <v>0</v>
      </c>
      <c r="R230" s="5">
        <f t="shared" si="15"/>
        <v>8</v>
      </c>
      <c r="S230" t="str">
        <f t="shared" si="18"/>
        <v>Germany</v>
      </c>
      <c r="T230" t="str">
        <f t="shared" si="19"/>
        <v>Away Team</v>
      </c>
      <c r="U230" s="5">
        <v>58141</v>
      </c>
      <c r="V230" s="5">
        <v>0</v>
      </c>
      <c r="W230" s="5">
        <v>5</v>
      </c>
      <c r="X230" t="s">
        <v>980</v>
      </c>
      <c r="Y230" t="s">
        <v>1096</v>
      </c>
      <c r="Z230" t="s">
        <v>1187</v>
      </c>
      <c r="AA230" t="s">
        <v>45</v>
      </c>
      <c r="AB230" t="s">
        <v>110</v>
      </c>
    </row>
    <row r="231" spans="1:28" x14ac:dyDescent="0.3">
      <c r="A231" s="5">
        <v>73</v>
      </c>
      <c r="B231" s="5">
        <v>322</v>
      </c>
      <c r="C231">
        <v>1990</v>
      </c>
      <c r="D231" s="21">
        <v>33040</v>
      </c>
      <c r="E231" s="20" t="s">
        <v>1267</v>
      </c>
      <c r="F231" t="s">
        <v>608</v>
      </c>
      <c r="G231" t="s">
        <v>676</v>
      </c>
      <c r="H231" t="s">
        <v>72</v>
      </c>
      <c r="I231" t="s">
        <v>40</v>
      </c>
      <c r="J231" s="5">
        <v>1</v>
      </c>
      <c r="K231" s="5">
        <v>0</v>
      </c>
      <c r="L231" s="5">
        <f t="shared" si="16"/>
        <v>1</v>
      </c>
      <c r="M231" t="s">
        <v>681</v>
      </c>
      <c r="N231" t="s">
        <v>24</v>
      </c>
      <c r="O231" s="5">
        <v>0</v>
      </c>
      <c r="P231" s="5">
        <v>0</v>
      </c>
      <c r="Q231" s="5">
        <f t="shared" si="17"/>
        <v>0</v>
      </c>
      <c r="R231" s="5">
        <f t="shared" si="15"/>
        <v>1</v>
      </c>
      <c r="S231" t="str">
        <f t="shared" si="18"/>
        <v>Brazil</v>
      </c>
      <c r="T231" t="str">
        <f t="shared" si="19"/>
        <v>Home Team</v>
      </c>
      <c r="U231" s="5">
        <v>58007</v>
      </c>
      <c r="V231" s="5">
        <v>1</v>
      </c>
      <c r="W231" s="5">
        <v>0</v>
      </c>
      <c r="X231" t="s">
        <v>678</v>
      </c>
      <c r="Y231" t="s">
        <v>698</v>
      </c>
      <c r="Z231" t="s">
        <v>680</v>
      </c>
      <c r="AA231" t="s">
        <v>45</v>
      </c>
      <c r="AB231" t="s">
        <v>685</v>
      </c>
    </row>
    <row r="232" spans="1:28" x14ac:dyDescent="0.3">
      <c r="A232" s="5">
        <v>1233</v>
      </c>
      <c r="B232" s="5">
        <v>462</v>
      </c>
      <c r="C232">
        <v>1954</v>
      </c>
      <c r="D232" s="21">
        <v>19905</v>
      </c>
      <c r="E232" s="20" t="s">
        <v>1265</v>
      </c>
      <c r="F232" t="s">
        <v>68</v>
      </c>
      <c r="G232" t="s">
        <v>251</v>
      </c>
      <c r="H232" t="s">
        <v>252</v>
      </c>
      <c r="I232" t="s">
        <v>240</v>
      </c>
      <c r="J232" s="5">
        <v>6</v>
      </c>
      <c r="K232" s="5">
        <v>1</v>
      </c>
      <c r="L232" s="5">
        <f t="shared" si="16"/>
        <v>5</v>
      </c>
      <c r="M232" t="s">
        <v>73</v>
      </c>
      <c r="N232" t="s">
        <v>24</v>
      </c>
      <c r="O232" s="5">
        <v>0</v>
      </c>
      <c r="P232" s="5">
        <v>0</v>
      </c>
      <c r="Q232" s="5">
        <f t="shared" si="17"/>
        <v>0</v>
      </c>
      <c r="R232" s="5">
        <f t="shared" si="15"/>
        <v>7</v>
      </c>
      <c r="S232" t="str">
        <f t="shared" si="18"/>
        <v>Germany FR</v>
      </c>
      <c r="T232" t="str">
        <f t="shared" si="19"/>
        <v>Home Team</v>
      </c>
      <c r="U232" s="5">
        <v>58000</v>
      </c>
      <c r="V232" s="5">
        <v>1</v>
      </c>
      <c r="W232" s="5">
        <v>0</v>
      </c>
      <c r="X232" t="s">
        <v>256</v>
      </c>
      <c r="Y232" t="s">
        <v>217</v>
      </c>
      <c r="Z232" t="s">
        <v>254</v>
      </c>
      <c r="AA232" t="s">
        <v>244</v>
      </c>
      <c r="AB232" t="s">
        <v>78</v>
      </c>
    </row>
    <row r="233" spans="1:28" x14ac:dyDescent="0.3">
      <c r="A233" s="5">
        <v>2170</v>
      </c>
      <c r="B233" s="5">
        <v>263</v>
      </c>
      <c r="C233">
        <v>1974</v>
      </c>
      <c r="D233" s="21">
        <v>27210</v>
      </c>
      <c r="E233" s="20" t="s">
        <v>1258</v>
      </c>
      <c r="F233" t="s">
        <v>489</v>
      </c>
      <c r="G233" t="s">
        <v>437</v>
      </c>
      <c r="H233" t="s">
        <v>438</v>
      </c>
      <c r="I233" t="s">
        <v>164</v>
      </c>
      <c r="J233" s="5">
        <v>2</v>
      </c>
      <c r="K233" s="5">
        <v>1</v>
      </c>
      <c r="L233" s="5">
        <f t="shared" si="16"/>
        <v>1</v>
      </c>
      <c r="M233" t="s">
        <v>39</v>
      </c>
      <c r="N233" t="s">
        <v>24</v>
      </c>
      <c r="O233" s="5">
        <v>0</v>
      </c>
      <c r="P233" s="5">
        <v>0</v>
      </c>
      <c r="Q233" s="5">
        <f t="shared" si="17"/>
        <v>0</v>
      </c>
      <c r="R233" s="5">
        <f t="shared" si="15"/>
        <v>3</v>
      </c>
      <c r="S233" t="str">
        <f t="shared" si="18"/>
        <v>Poland</v>
      </c>
      <c r="T233" t="str">
        <f t="shared" si="19"/>
        <v>Home Team</v>
      </c>
      <c r="U233" s="5">
        <v>58000</v>
      </c>
      <c r="V233" s="5">
        <v>1</v>
      </c>
      <c r="W233" s="5">
        <v>1</v>
      </c>
      <c r="X233" t="s">
        <v>425</v>
      </c>
      <c r="Y233" t="s">
        <v>388</v>
      </c>
      <c r="Z233" t="s">
        <v>443</v>
      </c>
      <c r="AA233" t="s">
        <v>168</v>
      </c>
      <c r="AB233" t="s">
        <v>44</v>
      </c>
    </row>
    <row r="234" spans="1:28" x14ac:dyDescent="0.3">
      <c r="A234" s="5">
        <v>300186484</v>
      </c>
      <c r="B234" s="5">
        <v>255931</v>
      </c>
      <c r="C234">
        <v>2014</v>
      </c>
      <c r="D234" s="21">
        <v>41814</v>
      </c>
      <c r="E234" s="20" t="s">
        <v>1262</v>
      </c>
      <c r="F234" t="s">
        <v>613</v>
      </c>
      <c r="G234" t="s">
        <v>1147</v>
      </c>
      <c r="H234" t="s">
        <v>203</v>
      </c>
      <c r="I234" t="s">
        <v>681</v>
      </c>
      <c r="J234" s="5">
        <v>0</v>
      </c>
      <c r="K234" s="5">
        <v>0</v>
      </c>
      <c r="L234" s="5">
        <f t="shared" si="16"/>
        <v>0</v>
      </c>
      <c r="M234" t="s">
        <v>189</v>
      </c>
      <c r="N234" t="s">
        <v>24</v>
      </c>
      <c r="O234" s="5">
        <v>0</v>
      </c>
      <c r="P234" s="5">
        <v>0</v>
      </c>
      <c r="Q234" s="5">
        <f t="shared" si="17"/>
        <v>0</v>
      </c>
      <c r="R234" s="5">
        <f t="shared" si="15"/>
        <v>0</v>
      </c>
      <c r="S234" t="str">
        <f t="shared" si="18"/>
        <v>England</v>
      </c>
      <c r="T234" t="str">
        <f t="shared" si="19"/>
        <v>Away Team</v>
      </c>
      <c r="U234" s="5">
        <v>57823</v>
      </c>
      <c r="V234" s="5">
        <v>0</v>
      </c>
      <c r="W234" s="5">
        <v>0</v>
      </c>
      <c r="X234" t="s">
        <v>1193</v>
      </c>
      <c r="Y234" t="s">
        <v>1122</v>
      </c>
      <c r="Z234" t="s">
        <v>1194</v>
      </c>
      <c r="AA234" t="s">
        <v>685</v>
      </c>
      <c r="AB234" t="s">
        <v>193</v>
      </c>
    </row>
    <row r="235" spans="1:28" x14ac:dyDescent="0.3">
      <c r="A235" s="5">
        <v>1099</v>
      </c>
      <c r="B235" s="5">
        <v>201</v>
      </c>
      <c r="C235">
        <v>1930</v>
      </c>
      <c r="D235" s="21">
        <v>11157</v>
      </c>
      <c r="E235" s="20" t="s">
        <v>1260</v>
      </c>
      <c r="F235" t="s">
        <v>46</v>
      </c>
      <c r="G235" t="s">
        <v>63</v>
      </c>
      <c r="H235" t="s">
        <v>21</v>
      </c>
      <c r="I235" t="s">
        <v>64</v>
      </c>
      <c r="J235" s="5">
        <v>1</v>
      </c>
      <c r="K235" s="5">
        <v>0</v>
      </c>
      <c r="L235" s="5">
        <f t="shared" si="16"/>
        <v>1</v>
      </c>
      <c r="M235" t="s">
        <v>48</v>
      </c>
      <c r="N235" t="s">
        <v>24</v>
      </c>
      <c r="O235" s="5">
        <v>0</v>
      </c>
      <c r="P235" s="5">
        <v>0</v>
      </c>
      <c r="Q235" s="5">
        <f t="shared" si="17"/>
        <v>0</v>
      </c>
      <c r="R235" s="5">
        <f t="shared" si="15"/>
        <v>1</v>
      </c>
      <c r="S235" t="str">
        <f t="shared" si="18"/>
        <v>Uruguay</v>
      </c>
      <c r="T235" t="str">
        <f t="shared" si="19"/>
        <v>Home Team</v>
      </c>
      <c r="U235" s="5">
        <v>57735</v>
      </c>
      <c r="V235" s="5">
        <v>0</v>
      </c>
      <c r="W235" s="5">
        <v>0</v>
      </c>
      <c r="X235" t="s">
        <v>49</v>
      </c>
      <c r="Y235" t="s">
        <v>43</v>
      </c>
      <c r="Z235" t="s">
        <v>26</v>
      </c>
      <c r="AA235" t="s">
        <v>65</v>
      </c>
      <c r="AB235" t="s">
        <v>51</v>
      </c>
    </row>
    <row r="236" spans="1:28" x14ac:dyDescent="0.3">
      <c r="A236" s="5">
        <v>300186487</v>
      </c>
      <c r="B236" s="5">
        <v>255951</v>
      </c>
      <c r="C236">
        <v>2014</v>
      </c>
      <c r="D236" s="21">
        <v>41818</v>
      </c>
      <c r="E236" s="20" t="s">
        <v>1262</v>
      </c>
      <c r="F236" t="s">
        <v>659</v>
      </c>
      <c r="G236" t="s">
        <v>1147</v>
      </c>
      <c r="H236" t="s">
        <v>203</v>
      </c>
      <c r="I236" t="s">
        <v>40</v>
      </c>
      <c r="J236" s="5">
        <v>1</v>
      </c>
      <c r="K236" s="5">
        <v>1</v>
      </c>
      <c r="L236" s="5">
        <f t="shared" si="16"/>
        <v>0</v>
      </c>
      <c r="M236" t="s">
        <v>56</v>
      </c>
      <c r="N236" t="s">
        <v>1304</v>
      </c>
      <c r="O236" s="5">
        <v>3</v>
      </c>
      <c r="P236" s="5">
        <v>2</v>
      </c>
      <c r="Q236" s="5">
        <f t="shared" si="17"/>
        <v>1</v>
      </c>
      <c r="R236" s="5">
        <f t="shared" si="15"/>
        <v>2</v>
      </c>
      <c r="S236" t="str">
        <f t="shared" si="18"/>
        <v>Brazil</v>
      </c>
      <c r="T236" t="str">
        <f t="shared" si="19"/>
        <v>Home Team</v>
      </c>
      <c r="U236" s="5">
        <v>57714</v>
      </c>
      <c r="V236" s="5">
        <v>0</v>
      </c>
      <c r="W236" s="5">
        <v>0</v>
      </c>
      <c r="X236" t="s">
        <v>1110</v>
      </c>
      <c r="Y236" t="s">
        <v>1112</v>
      </c>
      <c r="Z236" t="s">
        <v>1111</v>
      </c>
      <c r="AA236" t="s">
        <v>45</v>
      </c>
      <c r="AB236" t="s">
        <v>58</v>
      </c>
    </row>
    <row r="237" spans="1:28" x14ac:dyDescent="0.3">
      <c r="A237" s="5">
        <v>300186466</v>
      </c>
      <c r="B237" s="5">
        <v>255931</v>
      </c>
      <c r="C237">
        <v>2014</v>
      </c>
      <c r="D237" s="21">
        <v>41811</v>
      </c>
      <c r="E237" s="20" t="s">
        <v>1262</v>
      </c>
      <c r="F237" t="s">
        <v>624</v>
      </c>
      <c r="G237" t="s">
        <v>1147</v>
      </c>
      <c r="H237" t="s">
        <v>203</v>
      </c>
      <c r="I237" t="s">
        <v>52</v>
      </c>
      <c r="J237" s="5">
        <v>1</v>
      </c>
      <c r="K237" s="5">
        <v>0</v>
      </c>
      <c r="L237" s="5">
        <f t="shared" si="16"/>
        <v>1</v>
      </c>
      <c r="M237" t="s">
        <v>517</v>
      </c>
      <c r="N237" t="s">
        <v>24</v>
      </c>
      <c r="O237" s="5">
        <v>0</v>
      </c>
      <c r="P237" s="5">
        <v>0</v>
      </c>
      <c r="Q237" s="5">
        <f t="shared" si="17"/>
        <v>0</v>
      </c>
      <c r="R237" s="5">
        <f t="shared" si="15"/>
        <v>1</v>
      </c>
      <c r="S237" t="str">
        <f t="shared" si="18"/>
        <v>Argentina</v>
      </c>
      <c r="T237" t="str">
        <f t="shared" si="19"/>
        <v>Home Team</v>
      </c>
      <c r="U237" s="5">
        <v>57698</v>
      </c>
      <c r="V237" s="5">
        <v>0</v>
      </c>
      <c r="W237" s="5">
        <v>0</v>
      </c>
      <c r="X237" t="s">
        <v>1177</v>
      </c>
      <c r="Y237" t="s">
        <v>1178</v>
      </c>
      <c r="Z237" t="s">
        <v>1179</v>
      </c>
      <c r="AA237" t="s">
        <v>55</v>
      </c>
      <c r="AB237" t="s">
        <v>519</v>
      </c>
    </row>
    <row r="238" spans="1:28" x14ac:dyDescent="0.3">
      <c r="A238" s="5">
        <v>300186471</v>
      </c>
      <c r="B238" s="5">
        <v>255931</v>
      </c>
      <c r="C238">
        <v>2014</v>
      </c>
      <c r="D238" s="21">
        <v>41804</v>
      </c>
      <c r="E238" s="20" t="s">
        <v>1262</v>
      </c>
      <c r="F238" t="s">
        <v>608</v>
      </c>
      <c r="G238" t="s">
        <v>1147</v>
      </c>
      <c r="H238" t="s">
        <v>203</v>
      </c>
      <c r="I238" t="s">
        <v>319</v>
      </c>
      <c r="J238" s="5">
        <v>3</v>
      </c>
      <c r="K238" s="5">
        <v>0</v>
      </c>
      <c r="L238" s="5">
        <f t="shared" si="16"/>
        <v>3</v>
      </c>
      <c r="M238" t="s">
        <v>756</v>
      </c>
      <c r="N238" t="s">
        <v>24</v>
      </c>
      <c r="O238" s="5">
        <v>0</v>
      </c>
      <c r="P238" s="5">
        <v>0</v>
      </c>
      <c r="Q238" s="5">
        <f t="shared" si="17"/>
        <v>0</v>
      </c>
      <c r="R238" s="5">
        <f t="shared" si="15"/>
        <v>3</v>
      </c>
      <c r="S238" t="str">
        <f t="shared" si="18"/>
        <v>Colombia</v>
      </c>
      <c r="T238" t="str">
        <f t="shared" si="19"/>
        <v>Home Team</v>
      </c>
      <c r="U238" s="5">
        <v>57174</v>
      </c>
      <c r="V238" s="5">
        <v>1</v>
      </c>
      <c r="W238" s="5">
        <v>0</v>
      </c>
      <c r="X238" t="s">
        <v>1148</v>
      </c>
      <c r="Y238" t="s">
        <v>1149</v>
      </c>
      <c r="Z238" t="s">
        <v>1150</v>
      </c>
      <c r="AA238" t="s">
        <v>323</v>
      </c>
      <c r="AB238" t="s">
        <v>758</v>
      </c>
    </row>
    <row r="239" spans="1:28" x14ac:dyDescent="0.3">
      <c r="A239" s="5">
        <v>1919</v>
      </c>
      <c r="B239" s="5">
        <v>250</v>
      </c>
      <c r="C239">
        <v>1970</v>
      </c>
      <c r="D239" s="21">
        <v>25725</v>
      </c>
      <c r="E239" s="20" t="s">
        <v>1258</v>
      </c>
      <c r="F239" t="s">
        <v>46</v>
      </c>
      <c r="G239" t="s">
        <v>409</v>
      </c>
      <c r="H239" t="s">
        <v>410</v>
      </c>
      <c r="I239" t="s">
        <v>47</v>
      </c>
      <c r="J239" s="5">
        <v>2</v>
      </c>
      <c r="K239" s="5">
        <v>1</v>
      </c>
      <c r="L239" s="5">
        <f t="shared" si="16"/>
        <v>1</v>
      </c>
      <c r="M239" t="s">
        <v>127</v>
      </c>
      <c r="N239" t="s">
        <v>24</v>
      </c>
      <c r="O239" s="5">
        <v>0</v>
      </c>
      <c r="P239" s="5">
        <v>0</v>
      </c>
      <c r="Q239" s="5">
        <f t="shared" si="17"/>
        <v>0</v>
      </c>
      <c r="R239" s="5">
        <f t="shared" si="15"/>
        <v>3</v>
      </c>
      <c r="S239" t="str">
        <f t="shared" si="18"/>
        <v>Romania</v>
      </c>
      <c r="T239" t="str">
        <f t="shared" si="19"/>
        <v>Home Team</v>
      </c>
      <c r="U239" s="5">
        <v>56818</v>
      </c>
      <c r="V239" s="5">
        <v>0</v>
      </c>
      <c r="W239" s="5">
        <v>1</v>
      </c>
      <c r="X239" t="s">
        <v>413</v>
      </c>
      <c r="Y239" t="s">
        <v>428</v>
      </c>
      <c r="Z239" t="s">
        <v>411</v>
      </c>
      <c r="AA239" t="s">
        <v>50</v>
      </c>
      <c r="AB239" t="s">
        <v>130</v>
      </c>
    </row>
    <row r="240" spans="1:28" x14ac:dyDescent="0.3">
      <c r="A240" s="5">
        <v>300186479</v>
      </c>
      <c r="B240" s="5">
        <v>255931</v>
      </c>
      <c r="C240">
        <v>2014</v>
      </c>
      <c r="D240" s="21">
        <v>41807</v>
      </c>
      <c r="E240" s="20" t="s">
        <v>1262</v>
      </c>
      <c r="F240" t="s">
        <v>817</v>
      </c>
      <c r="G240" t="s">
        <v>1147</v>
      </c>
      <c r="H240" t="s">
        <v>203</v>
      </c>
      <c r="I240" t="s">
        <v>33</v>
      </c>
      <c r="J240" s="5">
        <v>2</v>
      </c>
      <c r="K240" s="5">
        <v>1</v>
      </c>
      <c r="L240" s="5">
        <f t="shared" si="16"/>
        <v>1</v>
      </c>
      <c r="M240" t="s">
        <v>560</v>
      </c>
      <c r="N240" t="s">
        <v>24</v>
      </c>
      <c r="O240" s="5">
        <v>0</v>
      </c>
      <c r="P240" s="5">
        <v>0</v>
      </c>
      <c r="Q240" s="5">
        <f t="shared" si="17"/>
        <v>0</v>
      </c>
      <c r="R240" s="5">
        <f t="shared" si="15"/>
        <v>3</v>
      </c>
      <c r="S240" t="str">
        <f t="shared" si="18"/>
        <v>Belgium</v>
      </c>
      <c r="T240" t="str">
        <f t="shared" si="19"/>
        <v>Home Team</v>
      </c>
      <c r="U240" s="5">
        <v>56800</v>
      </c>
      <c r="V240" s="5">
        <v>0</v>
      </c>
      <c r="W240" s="5">
        <v>1</v>
      </c>
      <c r="X240" t="s">
        <v>980</v>
      </c>
      <c r="Y240" t="s">
        <v>1096</v>
      </c>
      <c r="Z240" t="s">
        <v>1187</v>
      </c>
      <c r="AA240" t="s">
        <v>37</v>
      </c>
      <c r="AB240" t="s">
        <v>564</v>
      </c>
    </row>
    <row r="241" spans="1:28" x14ac:dyDescent="0.3">
      <c r="A241" s="5">
        <v>1948</v>
      </c>
      <c r="B241" s="5">
        <v>263</v>
      </c>
      <c r="C241">
        <v>1974</v>
      </c>
      <c r="D241" s="21">
        <v>27206</v>
      </c>
      <c r="E241" s="20" t="s">
        <v>1277</v>
      </c>
      <c r="F241" t="s">
        <v>490</v>
      </c>
      <c r="G241" t="s">
        <v>483</v>
      </c>
      <c r="H241" t="s">
        <v>484</v>
      </c>
      <c r="I241" t="s">
        <v>91</v>
      </c>
      <c r="J241" s="5">
        <v>4</v>
      </c>
      <c r="K241" s="5">
        <v>0</v>
      </c>
      <c r="L241" s="5">
        <f t="shared" si="16"/>
        <v>4</v>
      </c>
      <c r="M241" t="s">
        <v>52</v>
      </c>
      <c r="N241" t="s">
        <v>24</v>
      </c>
      <c r="O241" s="5">
        <v>0</v>
      </c>
      <c r="P241" s="5">
        <v>0</v>
      </c>
      <c r="Q241" s="5">
        <f t="shared" si="17"/>
        <v>0</v>
      </c>
      <c r="R241" s="5">
        <f t="shared" si="15"/>
        <v>4</v>
      </c>
      <c r="S241" t="str">
        <f t="shared" si="18"/>
        <v>Netherlands</v>
      </c>
      <c r="T241" t="str">
        <f t="shared" si="19"/>
        <v>Home Team</v>
      </c>
      <c r="U241" s="5">
        <v>56548</v>
      </c>
      <c r="V241" s="5">
        <v>2</v>
      </c>
      <c r="W241" s="5">
        <v>0</v>
      </c>
      <c r="X241" t="s">
        <v>343</v>
      </c>
      <c r="Y241" t="s">
        <v>364</v>
      </c>
      <c r="Z241" t="s">
        <v>463</v>
      </c>
      <c r="AA241" t="s">
        <v>96</v>
      </c>
      <c r="AB241" t="s">
        <v>55</v>
      </c>
    </row>
    <row r="242" spans="1:28" x14ac:dyDescent="0.3">
      <c r="A242" s="5">
        <v>3050</v>
      </c>
      <c r="B242" s="5">
        <v>337</v>
      </c>
      <c r="C242">
        <v>1994</v>
      </c>
      <c r="D242" s="21">
        <v>34502</v>
      </c>
      <c r="E242" s="20" t="s">
        <v>1277</v>
      </c>
      <c r="F242" t="s">
        <v>608</v>
      </c>
      <c r="G242" t="s">
        <v>710</v>
      </c>
      <c r="H242" t="s">
        <v>711</v>
      </c>
      <c r="I242" t="s">
        <v>113</v>
      </c>
      <c r="J242" s="5">
        <v>2</v>
      </c>
      <c r="K242" s="5">
        <v>2</v>
      </c>
      <c r="L242" s="5">
        <f t="shared" si="16"/>
        <v>0</v>
      </c>
      <c r="M242" t="s">
        <v>246</v>
      </c>
      <c r="N242" t="s">
        <v>24</v>
      </c>
      <c r="O242" s="5">
        <v>0</v>
      </c>
      <c r="P242" s="5">
        <v>0</v>
      </c>
      <c r="Q242" s="5">
        <f t="shared" si="17"/>
        <v>0</v>
      </c>
      <c r="R242" s="5">
        <f t="shared" si="15"/>
        <v>4</v>
      </c>
      <c r="S242" t="str">
        <f t="shared" si="18"/>
        <v>Korea Republic</v>
      </c>
      <c r="T242" t="str">
        <f t="shared" si="19"/>
        <v>Away Team</v>
      </c>
      <c r="U242" s="5">
        <v>56247</v>
      </c>
      <c r="V242" s="5">
        <v>0</v>
      </c>
      <c r="W242" s="5">
        <v>0</v>
      </c>
      <c r="X242" t="s">
        <v>679</v>
      </c>
      <c r="Y242" t="s">
        <v>712</v>
      </c>
      <c r="Z242" t="s">
        <v>713</v>
      </c>
      <c r="AA242" t="s">
        <v>117</v>
      </c>
      <c r="AB242" t="s">
        <v>250</v>
      </c>
    </row>
    <row r="243" spans="1:28" x14ac:dyDescent="0.3">
      <c r="A243" s="5">
        <v>1277</v>
      </c>
      <c r="B243" s="5">
        <v>211</v>
      </c>
      <c r="C243">
        <v>1954</v>
      </c>
      <c r="D243" s="21">
        <v>19895</v>
      </c>
      <c r="E243" s="20" t="s">
        <v>1273</v>
      </c>
      <c r="F243" t="s">
        <v>38</v>
      </c>
      <c r="G243" t="s">
        <v>251</v>
      </c>
      <c r="H243" t="s">
        <v>252</v>
      </c>
      <c r="I243" t="s">
        <v>81</v>
      </c>
      <c r="J243" s="5">
        <v>8</v>
      </c>
      <c r="K243" s="5">
        <v>3</v>
      </c>
      <c r="L243" s="5">
        <f t="shared" si="16"/>
        <v>5</v>
      </c>
      <c r="M243" t="s">
        <v>240</v>
      </c>
      <c r="N243" t="s">
        <v>24</v>
      </c>
      <c r="O243" s="5">
        <v>0</v>
      </c>
      <c r="P243" s="5">
        <v>0</v>
      </c>
      <c r="Q243" s="5">
        <f t="shared" si="17"/>
        <v>0</v>
      </c>
      <c r="R243" s="5">
        <f t="shared" si="15"/>
        <v>11</v>
      </c>
      <c r="S243" t="str">
        <f t="shared" si="18"/>
        <v>Hungary</v>
      </c>
      <c r="T243" t="str">
        <f t="shared" si="19"/>
        <v>Home Team</v>
      </c>
      <c r="U243" s="5">
        <v>56000</v>
      </c>
      <c r="V243" s="5">
        <v>3</v>
      </c>
      <c r="W243" s="5">
        <v>1</v>
      </c>
      <c r="X243" t="s">
        <v>224</v>
      </c>
      <c r="Y243" t="s">
        <v>225</v>
      </c>
      <c r="Z243" t="s">
        <v>187</v>
      </c>
      <c r="AA243" t="s">
        <v>86</v>
      </c>
      <c r="AB243" t="s">
        <v>244</v>
      </c>
    </row>
    <row r="244" spans="1:28" x14ac:dyDescent="0.3">
      <c r="A244" s="5">
        <v>2175</v>
      </c>
      <c r="B244" s="5">
        <v>262</v>
      </c>
      <c r="C244">
        <v>1974</v>
      </c>
      <c r="D244" s="21">
        <v>27202</v>
      </c>
      <c r="E244" s="20" t="s">
        <v>1258</v>
      </c>
      <c r="F244" t="s">
        <v>38</v>
      </c>
      <c r="G244" t="s">
        <v>437</v>
      </c>
      <c r="H244" t="s">
        <v>438</v>
      </c>
      <c r="I244" t="s">
        <v>228</v>
      </c>
      <c r="J244" s="5">
        <v>1</v>
      </c>
      <c r="K244" s="5">
        <v>1</v>
      </c>
      <c r="L244" s="5">
        <f t="shared" si="16"/>
        <v>0</v>
      </c>
      <c r="M244" t="s">
        <v>39</v>
      </c>
      <c r="N244" t="s">
        <v>24</v>
      </c>
      <c r="O244" s="5">
        <v>0</v>
      </c>
      <c r="P244" s="5">
        <v>0</v>
      </c>
      <c r="Q244" s="5">
        <f t="shared" si="17"/>
        <v>0</v>
      </c>
      <c r="R244" s="5">
        <f t="shared" si="15"/>
        <v>2</v>
      </c>
      <c r="S244" t="str">
        <f t="shared" si="18"/>
        <v>Yugoslavia</v>
      </c>
      <c r="T244" t="str">
        <f t="shared" si="19"/>
        <v>Away Team</v>
      </c>
      <c r="U244" s="5">
        <v>56000</v>
      </c>
      <c r="V244" s="5">
        <v>0</v>
      </c>
      <c r="W244" s="5">
        <v>0</v>
      </c>
      <c r="X244" t="s">
        <v>468</v>
      </c>
      <c r="Y244" t="s">
        <v>425</v>
      </c>
      <c r="Z244" t="s">
        <v>364</v>
      </c>
      <c r="AA244" t="s">
        <v>231</v>
      </c>
      <c r="AB244" t="s">
        <v>44</v>
      </c>
    </row>
    <row r="245" spans="1:28" x14ac:dyDescent="0.3">
      <c r="A245" s="5">
        <v>30</v>
      </c>
      <c r="B245" s="5">
        <v>322</v>
      </c>
      <c r="C245">
        <v>1990</v>
      </c>
      <c r="D245" s="21">
        <v>33037</v>
      </c>
      <c r="E245" s="20" t="s">
        <v>1285</v>
      </c>
      <c r="F245" t="s">
        <v>489</v>
      </c>
      <c r="G245" t="s">
        <v>697</v>
      </c>
      <c r="H245" t="s">
        <v>80</v>
      </c>
      <c r="I245" t="s">
        <v>52</v>
      </c>
      <c r="J245" s="5">
        <v>2</v>
      </c>
      <c r="K245" s="5">
        <v>0</v>
      </c>
      <c r="L245" s="5">
        <f t="shared" si="16"/>
        <v>2</v>
      </c>
      <c r="M245" t="s">
        <v>271</v>
      </c>
      <c r="N245" t="s">
        <v>24</v>
      </c>
      <c r="O245" s="5">
        <v>0</v>
      </c>
      <c r="P245" s="5">
        <v>0</v>
      </c>
      <c r="Q245" s="5">
        <f t="shared" si="17"/>
        <v>0</v>
      </c>
      <c r="R245" s="5">
        <f t="shared" si="15"/>
        <v>2</v>
      </c>
      <c r="S245" t="str">
        <f t="shared" si="18"/>
        <v>Argentina</v>
      </c>
      <c r="T245" t="str">
        <f t="shared" si="19"/>
        <v>Home Team</v>
      </c>
      <c r="U245" s="5">
        <v>55759</v>
      </c>
      <c r="V245" s="5">
        <v>1</v>
      </c>
      <c r="W245" s="5">
        <v>0</v>
      </c>
      <c r="X245" t="s">
        <v>587</v>
      </c>
      <c r="Y245" t="s">
        <v>670</v>
      </c>
      <c r="Z245" t="s">
        <v>637</v>
      </c>
      <c r="AA245" t="s">
        <v>55</v>
      </c>
      <c r="AB245" t="s">
        <v>274</v>
      </c>
    </row>
    <row r="246" spans="1:28" x14ac:dyDescent="0.3">
      <c r="A246" s="5">
        <v>300061460</v>
      </c>
      <c r="B246" s="5">
        <v>249722</v>
      </c>
      <c r="C246">
        <v>2010</v>
      </c>
      <c r="D246" s="21">
        <v>40341</v>
      </c>
      <c r="E246" s="20" t="s">
        <v>1258</v>
      </c>
      <c r="F246" t="s">
        <v>489</v>
      </c>
      <c r="G246" t="s">
        <v>1068</v>
      </c>
      <c r="H246" t="s">
        <v>1054</v>
      </c>
      <c r="I246" t="s">
        <v>52</v>
      </c>
      <c r="J246" s="5">
        <v>1</v>
      </c>
      <c r="K246" s="5">
        <v>0</v>
      </c>
      <c r="L246" s="5">
        <f t="shared" si="16"/>
        <v>1</v>
      </c>
      <c r="M246" t="s">
        <v>759</v>
      </c>
      <c r="N246" t="s">
        <v>24</v>
      </c>
      <c r="O246" s="5">
        <v>0</v>
      </c>
      <c r="P246" s="5">
        <v>0</v>
      </c>
      <c r="Q246" s="5">
        <f t="shared" si="17"/>
        <v>0</v>
      </c>
      <c r="R246" s="5">
        <f t="shared" si="15"/>
        <v>1</v>
      </c>
      <c r="S246" t="str">
        <f t="shared" si="18"/>
        <v>Argentina</v>
      </c>
      <c r="T246" t="str">
        <f t="shared" si="19"/>
        <v>Home Team</v>
      </c>
      <c r="U246" s="5">
        <v>55686</v>
      </c>
      <c r="V246" s="5">
        <v>1</v>
      </c>
      <c r="W246" s="5">
        <v>0</v>
      </c>
      <c r="X246" t="s">
        <v>1069</v>
      </c>
      <c r="Y246" t="s">
        <v>997</v>
      </c>
      <c r="Z246" t="s">
        <v>1070</v>
      </c>
      <c r="AA246" t="s">
        <v>55</v>
      </c>
      <c r="AB246" t="s">
        <v>761</v>
      </c>
    </row>
    <row r="247" spans="1:28" x14ac:dyDescent="0.3">
      <c r="A247" s="5">
        <v>300061506</v>
      </c>
      <c r="B247" s="5">
        <v>249718</v>
      </c>
      <c r="C247">
        <v>2010</v>
      </c>
      <c r="D247" s="21">
        <v>40362</v>
      </c>
      <c r="E247" s="20" t="s">
        <v>1290</v>
      </c>
      <c r="F247" t="s">
        <v>131</v>
      </c>
      <c r="G247" t="s">
        <v>1068</v>
      </c>
      <c r="H247" t="s">
        <v>1054</v>
      </c>
      <c r="I247" t="s">
        <v>61</v>
      </c>
      <c r="J247" s="5">
        <v>0</v>
      </c>
      <c r="K247" s="5">
        <v>1</v>
      </c>
      <c r="L247" s="5">
        <f t="shared" si="16"/>
        <v>-1</v>
      </c>
      <c r="M247" t="s">
        <v>113</v>
      </c>
      <c r="N247" t="s">
        <v>24</v>
      </c>
      <c r="O247" s="5">
        <v>0</v>
      </c>
      <c r="P247" s="5">
        <v>0</v>
      </c>
      <c r="Q247" s="5">
        <f t="shared" si="17"/>
        <v>0</v>
      </c>
      <c r="R247" s="5">
        <f t="shared" si="15"/>
        <v>1</v>
      </c>
      <c r="S247" t="str">
        <f t="shared" si="18"/>
        <v>Spain</v>
      </c>
      <c r="T247" t="str">
        <f t="shared" si="19"/>
        <v>Away Team</v>
      </c>
      <c r="U247" s="5">
        <v>55359</v>
      </c>
      <c r="V247" s="5">
        <v>0</v>
      </c>
      <c r="W247" s="5">
        <v>0</v>
      </c>
      <c r="X247" t="s">
        <v>932</v>
      </c>
      <c r="Y247" t="s">
        <v>982</v>
      </c>
      <c r="Z247" t="s">
        <v>1077</v>
      </c>
      <c r="AA247" t="s">
        <v>62</v>
      </c>
      <c r="AB247" t="s">
        <v>117</v>
      </c>
    </row>
    <row r="248" spans="1:28" x14ac:dyDescent="0.3">
      <c r="A248" s="5">
        <v>43950013</v>
      </c>
      <c r="B248" s="5">
        <v>43950100</v>
      </c>
      <c r="C248">
        <v>2002</v>
      </c>
      <c r="D248" s="21">
        <v>37411</v>
      </c>
      <c r="E248" s="20" t="s">
        <v>1265</v>
      </c>
      <c r="F248" t="s">
        <v>817</v>
      </c>
      <c r="G248" t="s">
        <v>889</v>
      </c>
      <c r="H248" t="s">
        <v>890</v>
      </c>
      <c r="I248" t="s">
        <v>818</v>
      </c>
      <c r="J248" s="5">
        <v>2</v>
      </c>
      <c r="K248" s="5">
        <v>2</v>
      </c>
      <c r="L248" s="5">
        <f t="shared" si="16"/>
        <v>0</v>
      </c>
      <c r="M248" t="s">
        <v>33</v>
      </c>
      <c r="N248" t="s">
        <v>24</v>
      </c>
      <c r="O248" s="5">
        <v>0</v>
      </c>
      <c r="P248" s="5">
        <v>0</v>
      </c>
      <c r="Q248" s="5">
        <f t="shared" si="17"/>
        <v>0</v>
      </c>
      <c r="R248" s="5">
        <f t="shared" si="15"/>
        <v>4</v>
      </c>
      <c r="S248" t="str">
        <f t="shared" si="18"/>
        <v>Belgium</v>
      </c>
      <c r="T248" t="str">
        <f t="shared" si="19"/>
        <v>Away Team</v>
      </c>
      <c r="U248" s="5">
        <v>55256</v>
      </c>
      <c r="V248" s="5">
        <v>0</v>
      </c>
      <c r="W248" s="5">
        <v>0</v>
      </c>
      <c r="X248" t="s">
        <v>916</v>
      </c>
      <c r="Y248" t="s">
        <v>917</v>
      </c>
      <c r="Z248" t="s">
        <v>808</v>
      </c>
      <c r="AA248" t="s">
        <v>821</v>
      </c>
      <c r="AB248" t="s">
        <v>37</v>
      </c>
    </row>
    <row r="249" spans="1:28" x14ac:dyDescent="0.3">
      <c r="A249" s="5">
        <v>103</v>
      </c>
      <c r="B249" s="5">
        <v>751</v>
      </c>
      <c r="C249">
        <v>1990</v>
      </c>
      <c r="D249" s="21">
        <v>33055</v>
      </c>
      <c r="E249" s="20" t="s">
        <v>1285</v>
      </c>
      <c r="F249" t="s">
        <v>131</v>
      </c>
      <c r="G249" t="s">
        <v>697</v>
      </c>
      <c r="H249" t="s">
        <v>80</v>
      </c>
      <c r="I249" t="s">
        <v>189</v>
      </c>
      <c r="J249" s="5">
        <v>3</v>
      </c>
      <c r="K249" s="5">
        <v>2</v>
      </c>
      <c r="L249" s="5">
        <f t="shared" si="16"/>
        <v>1</v>
      </c>
      <c r="M249" t="s">
        <v>544</v>
      </c>
      <c r="N249" t="s">
        <v>394</v>
      </c>
      <c r="O249" s="5">
        <v>0</v>
      </c>
      <c r="P249" s="5">
        <v>0</v>
      </c>
      <c r="Q249" s="5">
        <f t="shared" si="17"/>
        <v>0</v>
      </c>
      <c r="R249" s="5">
        <f t="shared" si="15"/>
        <v>5</v>
      </c>
      <c r="S249" t="str">
        <f t="shared" si="18"/>
        <v>England</v>
      </c>
      <c r="T249" t="str">
        <f t="shared" si="19"/>
        <v>Home Team</v>
      </c>
      <c r="U249" s="5">
        <v>55205</v>
      </c>
      <c r="V249" s="5">
        <v>0</v>
      </c>
      <c r="W249" s="5">
        <v>0</v>
      </c>
      <c r="X249" t="s">
        <v>606</v>
      </c>
      <c r="Y249" t="s">
        <v>663</v>
      </c>
      <c r="Z249" t="s">
        <v>680</v>
      </c>
      <c r="AA249" t="s">
        <v>193</v>
      </c>
      <c r="AB249" t="s">
        <v>546</v>
      </c>
    </row>
    <row r="250" spans="1:28" x14ac:dyDescent="0.3">
      <c r="A250" s="5">
        <v>2098</v>
      </c>
      <c r="B250" s="5">
        <v>262</v>
      </c>
      <c r="C250">
        <v>1974</v>
      </c>
      <c r="D250" s="21">
        <v>27195</v>
      </c>
      <c r="E250" s="20" t="s">
        <v>1258</v>
      </c>
      <c r="F250" t="s">
        <v>46</v>
      </c>
      <c r="G250" t="s">
        <v>460</v>
      </c>
      <c r="H250" t="s">
        <v>461</v>
      </c>
      <c r="I250" t="s">
        <v>64</v>
      </c>
      <c r="J250" s="5">
        <v>0</v>
      </c>
      <c r="K250" s="5">
        <v>2</v>
      </c>
      <c r="L250" s="5">
        <f t="shared" si="16"/>
        <v>-2</v>
      </c>
      <c r="M250" t="s">
        <v>91</v>
      </c>
      <c r="N250" t="s">
        <v>24</v>
      </c>
      <c r="O250" s="5">
        <v>0</v>
      </c>
      <c r="P250" s="5">
        <v>0</v>
      </c>
      <c r="Q250" s="5">
        <f t="shared" si="17"/>
        <v>0</v>
      </c>
      <c r="R250" s="5">
        <f t="shared" si="15"/>
        <v>2</v>
      </c>
      <c r="S250" t="str">
        <f t="shared" si="18"/>
        <v>Netherlands</v>
      </c>
      <c r="T250" t="str">
        <f t="shared" si="19"/>
        <v>Away Team</v>
      </c>
      <c r="U250" s="5">
        <v>55100</v>
      </c>
      <c r="V250" s="5">
        <v>0</v>
      </c>
      <c r="W250" s="5">
        <v>1</v>
      </c>
      <c r="X250" t="s">
        <v>462</v>
      </c>
      <c r="Y250" t="s">
        <v>463</v>
      </c>
      <c r="Z250" t="s">
        <v>464</v>
      </c>
      <c r="AA250" t="s">
        <v>65</v>
      </c>
      <c r="AB250" t="s">
        <v>96</v>
      </c>
    </row>
    <row r="251" spans="1:28" x14ac:dyDescent="0.3">
      <c r="A251" s="5">
        <v>1134</v>
      </c>
      <c r="B251" s="5">
        <v>3490</v>
      </c>
      <c r="C251">
        <v>1934</v>
      </c>
      <c r="D251" s="21">
        <v>12580</v>
      </c>
      <c r="E251" s="20" t="s">
        <v>1266</v>
      </c>
      <c r="F251" t="s">
        <v>69</v>
      </c>
      <c r="G251" t="s">
        <v>118</v>
      </c>
      <c r="H251" t="s">
        <v>119</v>
      </c>
      <c r="I251" t="s">
        <v>120</v>
      </c>
      <c r="J251" s="5">
        <v>2</v>
      </c>
      <c r="K251" s="5">
        <v>1</v>
      </c>
      <c r="L251" s="5">
        <f t="shared" si="16"/>
        <v>1</v>
      </c>
      <c r="M251" t="s">
        <v>127</v>
      </c>
      <c r="N251" t="s">
        <v>134</v>
      </c>
      <c r="O251" s="5">
        <v>0</v>
      </c>
      <c r="P251" s="5">
        <v>0</v>
      </c>
      <c r="Q251" s="5">
        <f t="shared" si="17"/>
        <v>0</v>
      </c>
      <c r="R251" s="5">
        <f t="shared" si="15"/>
        <v>3</v>
      </c>
      <c r="S251" t="str">
        <f t="shared" si="18"/>
        <v>Italy</v>
      </c>
      <c r="T251" t="str">
        <f t="shared" si="19"/>
        <v>Home Team</v>
      </c>
      <c r="U251" s="5">
        <v>55000</v>
      </c>
      <c r="V251" s="5">
        <v>0</v>
      </c>
      <c r="W251" s="5">
        <v>0</v>
      </c>
      <c r="X251" t="s">
        <v>92</v>
      </c>
      <c r="Y251" t="s">
        <v>77</v>
      </c>
      <c r="Z251" t="s">
        <v>116</v>
      </c>
      <c r="AA251" t="s">
        <v>124</v>
      </c>
      <c r="AB251" t="s">
        <v>130</v>
      </c>
    </row>
    <row r="252" spans="1:28" x14ac:dyDescent="0.3">
      <c r="A252" s="5">
        <v>8730</v>
      </c>
      <c r="B252" s="5">
        <v>1014</v>
      </c>
      <c r="C252">
        <v>1998</v>
      </c>
      <c r="D252" s="21">
        <v>35958</v>
      </c>
      <c r="E252" s="20" t="s">
        <v>1285</v>
      </c>
      <c r="F252" t="s">
        <v>608</v>
      </c>
      <c r="G252" t="s">
        <v>156</v>
      </c>
      <c r="H252" t="s">
        <v>157</v>
      </c>
      <c r="I252" t="s">
        <v>22</v>
      </c>
      <c r="J252" s="5">
        <v>3</v>
      </c>
      <c r="K252" s="5">
        <v>0</v>
      </c>
      <c r="L252" s="5">
        <f t="shared" si="16"/>
        <v>3</v>
      </c>
      <c r="M252" t="s">
        <v>799</v>
      </c>
      <c r="N252" t="s">
        <v>24</v>
      </c>
      <c r="O252" s="5">
        <v>0</v>
      </c>
      <c r="P252" s="5">
        <v>0</v>
      </c>
      <c r="Q252" s="5">
        <f t="shared" si="17"/>
        <v>0</v>
      </c>
      <c r="R252" s="5">
        <f t="shared" si="15"/>
        <v>3</v>
      </c>
      <c r="S252" t="str">
        <f t="shared" si="18"/>
        <v>France</v>
      </c>
      <c r="T252" t="str">
        <f t="shared" si="19"/>
        <v>Home Team</v>
      </c>
      <c r="U252" s="5">
        <v>55000</v>
      </c>
      <c r="V252" s="5">
        <v>1</v>
      </c>
      <c r="W252" s="5">
        <v>0</v>
      </c>
      <c r="X252" t="s">
        <v>800</v>
      </c>
      <c r="Y252" t="s">
        <v>801</v>
      </c>
      <c r="Z252" t="s">
        <v>802</v>
      </c>
      <c r="AA252" t="s">
        <v>28</v>
      </c>
      <c r="AB252" t="s">
        <v>803</v>
      </c>
    </row>
    <row r="253" spans="1:28" x14ac:dyDescent="0.3">
      <c r="A253" s="5">
        <v>8740</v>
      </c>
      <c r="B253" s="5">
        <v>1014</v>
      </c>
      <c r="C253">
        <v>1998</v>
      </c>
      <c r="D253" s="21">
        <v>35961</v>
      </c>
      <c r="E253" s="20" t="s">
        <v>1260</v>
      </c>
      <c r="F253" t="s">
        <v>833</v>
      </c>
      <c r="G253" t="s">
        <v>156</v>
      </c>
      <c r="H253" t="s">
        <v>157</v>
      </c>
      <c r="I253" t="s">
        <v>189</v>
      </c>
      <c r="J253" s="5">
        <v>2</v>
      </c>
      <c r="K253" s="5">
        <v>0</v>
      </c>
      <c r="L253" s="5">
        <f t="shared" si="16"/>
        <v>2</v>
      </c>
      <c r="M253" t="s">
        <v>500</v>
      </c>
      <c r="N253" t="s">
        <v>24</v>
      </c>
      <c r="O253" s="5">
        <v>0</v>
      </c>
      <c r="P253" s="5">
        <v>0</v>
      </c>
      <c r="Q253" s="5">
        <f t="shared" si="17"/>
        <v>0</v>
      </c>
      <c r="R253" s="5">
        <f t="shared" si="15"/>
        <v>2</v>
      </c>
      <c r="S253" t="str">
        <f t="shared" si="18"/>
        <v>England</v>
      </c>
      <c r="T253" t="str">
        <f t="shared" si="19"/>
        <v>Home Team</v>
      </c>
      <c r="U253" s="5">
        <v>55000</v>
      </c>
      <c r="V253" s="5">
        <v>1</v>
      </c>
      <c r="W253" s="5">
        <v>0</v>
      </c>
      <c r="X253" t="s">
        <v>834</v>
      </c>
      <c r="Y253" t="s">
        <v>835</v>
      </c>
      <c r="Z253" t="s">
        <v>786</v>
      </c>
      <c r="AA253" t="s">
        <v>193</v>
      </c>
      <c r="AB253" t="s">
        <v>504</v>
      </c>
    </row>
    <row r="254" spans="1:28" x14ac:dyDescent="0.3">
      <c r="A254" s="5">
        <v>8749</v>
      </c>
      <c r="B254" s="5">
        <v>1014</v>
      </c>
      <c r="C254">
        <v>1998</v>
      </c>
      <c r="D254" s="21">
        <v>35966</v>
      </c>
      <c r="E254" s="20" t="s">
        <v>1285</v>
      </c>
      <c r="F254" t="s">
        <v>642</v>
      </c>
      <c r="G254" t="s">
        <v>156</v>
      </c>
      <c r="H254" t="s">
        <v>157</v>
      </c>
      <c r="I254" t="s">
        <v>91</v>
      </c>
      <c r="J254" s="5">
        <v>5</v>
      </c>
      <c r="K254" s="5">
        <v>0</v>
      </c>
      <c r="L254" s="5">
        <f t="shared" si="16"/>
        <v>5</v>
      </c>
      <c r="M254" t="s">
        <v>246</v>
      </c>
      <c r="N254" t="s">
        <v>24</v>
      </c>
      <c r="O254" s="5">
        <v>0</v>
      </c>
      <c r="P254" s="5">
        <v>0</v>
      </c>
      <c r="Q254" s="5">
        <f t="shared" si="17"/>
        <v>0</v>
      </c>
      <c r="R254" s="5">
        <f t="shared" si="15"/>
        <v>5</v>
      </c>
      <c r="S254" t="str">
        <f t="shared" si="18"/>
        <v>Netherlands</v>
      </c>
      <c r="T254" t="str">
        <f t="shared" si="19"/>
        <v>Home Team</v>
      </c>
      <c r="U254" s="5">
        <v>55000</v>
      </c>
      <c r="V254" s="5">
        <v>2</v>
      </c>
      <c r="W254" s="5">
        <v>0</v>
      </c>
      <c r="X254" t="s">
        <v>852</v>
      </c>
      <c r="Y254" t="s">
        <v>825</v>
      </c>
      <c r="Z254" t="s">
        <v>808</v>
      </c>
      <c r="AA254" t="s">
        <v>96</v>
      </c>
      <c r="AB254" t="s">
        <v>250</v>
      </c>
    </row>
    <row r="255" spans="1:28" x14ac:dyDescent="0.3">
      <c r="A255" s="5">
        <v>8759</v>
      </c>
      <c r="B255" s="5">
        <v>1014</v>
      </c>
      <c r="C255">
        <v>1998</v>
      </c>
      <c r="D255" s="21">
        <v>35969</v>
      </c>
      <c r="E255" s="20" t="s">
        <v>1285</v>
      </c>
      <c r="F255" t="s">
        <v>490</v>
      </c>
      <c r="G255" t="s">
        <v>156</v>
      </c>
      <c r="H255" t="s">
        <v>157</v>
      </c>
      <c r="I255" t="s">
        <v>40</v>
      </c>
      <c r="J255" s="5">
        <v>1</v>
      </c>
      <c r="K255" s="5">
        <v>2</v>
      </c>
      <c r="L255" s="5">
        <f t="shared" si="16"/>
        <v>-1</v>
      </c>
      <c r="M255" t="s">
        <v>158</v>
      </c>
      <c r="N255" t="s">
        <v>24</v>
      </c>
      <c r="O255" s="5">
        <v>0</v>
      </c>
      <c r="P255" s="5">
        <v>0</v>
      </c>
      <c r="Q255" s="5">
        <f t="shared" si="17"/>
        <v>0</v>
      </c>
      <c r="R255" s="5">
        <f t="shared" si="15"/>
        <v>3</v>
      </c>
      <c r="S255" t="str">
        <f t="shared" si="18"/>
        <v>Norway</v>
      </c>
      <c r="T255" t="str">
        <f t="shared" si="19"/>
        <v>Away Team</v>
      </c>
      <c r="U255" s="5">
        <v>55000</v>
      </c>
      <c r="V255" s="5">
        <v>0</v>
      </c>
      <c r="W255" s="5">
        <v>0</v>
      </c>
      <c r="X255" t="s">
        <v>806</v>
      </c>
      <c r="Y255" t="s">
        <v>815</v>
      </c>
      <c r="Z255" t="s">
        <v>786</v>
      </c>
      <c r="AA255" t="s">
        <v>45</v>
      </c>
      <c r="AB255" t="s">
        <v>161</v>
      </c>
    </row>
    <row r="256" spans="1:28" x14ac:dyDescent="0.3">
      <c r="A256" s="5">
        <v>8774</v>
      </c>
      <c r="B256" s="5">
        <v>1024</v>
      </c>
      <c r="C256">
        <v>1998</v>
      </c>
      <c r="D256" s="21">
        <v>35973</v>
      </c>
      <c r="E256" s="20" t="s">
        <v>1264</v>
      </c>
      <c r="F256" t="s">
        <v>659</v>
      </c>
      <c r="G256" t="s">
        <v>156</v>
      </c>
      <c r="H256" t="s">
        <v>157</v>
      </c>
      <c r="I256" t="s">
        <v>120</v>
      </c>
      <c r="J256" s="5">
        <v>1</v>
      </c>
      <c r="K256" s="5">
        <v>0</v>
      </c>
      <c r="L256" s="5">
        <f t="shared" si="16"/>
        <v>1</v>
      </c>
      <c r="M256" t="s">
        <v>158</v>
      </c>
      <c r="N256" t="s">
        <v>24</v>
      </c>
      <c r="O256" s="5">
        <v>0</v>
      </c>
      <c r="P256" s="5">
        <v>0</v>
      </c>
      <c r="Q256" s="5">
        <f t="shared" si="17"/>
        <v>0</v>
      </c>
      <c r="R256" s="5">
        <f t="shared" si="15"/>
        <v>1</v>
      </c>
      <c r="S256" t="str">
        <f t="shared" si="18"/>
        <v>Italy</v>
      </c>
      <c r="T256" t="str">
        <f t="shared" si="19"/>
        <v>Home Team</v>
      </c>
      <c r="U256" s="5">
        <v>55000</v>
      </c>
      <c r="V256" s="5">
        <v>1</v>
      </c>
      <c r="W256" s="5">
        <v>0</v>
      </c>
      <c r="X256" t="s">
        <v>856</v>
      </c>
      <c r="Y256" t="s">
        <v>813</v>
      </c>
      <c r="Z256" t="s">
        <v>819</v>
      </c>
      <c r="AA256" t="s">
        <v>124</v>
      </c>
      <c r="AB256" t="s">
        <v>161</v>
      </c>
    </row>
    <row r="257" spans="1:28" x14ac:dyDescent="0.3">
      <c r="A257" s="5">
        <v>8784</v>
      </c>
      <c r="B257" s="5">
        <v>1025</v>
      </c>
      <c r="C257">
        <v>1998</v>
      </c>
      <c r="D257" s="21">
        <v>35980</v>
      </c>
      <c r="E257" s="20" t="s">
        <v>1264</v>
      </c>
      <c r="F257" t="s">
        <v>131</v>
      </c>
      <c r="G257" t="s">
        <v>156</v>
      </c>
      <c r="H257" t="s">
        <v>157</v>
      </c>
      <c r="I257" t="s">
        <v>91</v>
      </c>
      <c r="J257" s="5">
        <v>2</v>
      </c>
      <c r="K257" s="5">
        <v>1</v>
      </c>
      <c r="L257" s="5">
        <f t="shared" si="16"/>
        <v>1</v>
      </c>
      <c r="M257" t="s">
        <v>52</v>
      </c>
      <c r="N257" t="s">
        <v>24</v>
      </c>
      <c r="O257" s="5">
        <v>0</v>
      </c>
      <c r="P257" s="5">
        <v>0</v>
      </c>
      <c r="Q257" s="5">
        <f t="shared" si="17"/>
        <v>0</v>
      </c>
      <c r="R257" s="5">
        <f t="shared" si="15"/>
        <v>3</v>
      </c>
      <c r="S257" t="str">
        <f t="shared" si="18"/>
        <v>Netherlands</v>
      </c>
      <c r="T257" t="str">
        <f t="shared" si="19"/>
        <v>Home Team</v>
      </c>
      <c r="U257" s="5">
        <v>55000</v>
      </c>
      <c r="V257" s="5">
        <v>1</v>
      </c>
      <c r="W257" s="5">
        <v>1</v>
      </c>
      <c r="X257" t="s">
        <v>716</v>
      </c>
      <c r="Y257" t="s">
        <v>824</v>
      </c>
      <c r="Z257" t="s">
        <v>790</v>
      </c>
      <c r="AA257" t="s">
        <v>96</v>
      </c>
      <c r="AB257" t="s">
        <v>55</v>
      </c>
    </row>
    <row r="258" spans="1:28" x14ac:dyDescent="0.3">
      <c r="A258" s="5">
        <v>3059</v>
      </c>
      <c r="B258" s="5">
        <v>337</v>
      </c>
      <c r="C258">
        <v>1994</v>
      </c>
      <c r="D258" s="21">
        <v>34506</v>
      </c>
      <c r="E258" s="20" t="s">
        <v>1288</v>
      </c>
      <c r="F258" t="s">
        <v>613</v>
      </c>
      <c r="G258" t="s">
        <v>754</v>
      </c>
      <c r="H258" t="s">
        <v>755</v>
      </c>
      <c r="I258" t="s">
        <v>52</v>
      </c>
      <c r="J258" s="5">
        <v>4</v>
      </c>
      <c r="K258" s="5">
        <v>0</v>
      </c>
      <c r="L258" s="5">
        <f t="shared" si="16"/>
        <v>4</v>
      </c>
      <c r="M258" t="s">
        <v>756</v>
      </c>
      <c r="N258" t="s">
        <v>24</v>
      </c>
      <c r="O258" s="5">
        <v>0</v>
      </c>
      <c r="P258" s="5">
        <v>0</v>
      </c>
      <c r="Q258" s="5">
        <f t="shared" si="17"/>
        <v>0</v>
      </c>
      <c r="R258" s="5">
        <f t="shared" ref="R258:R321" si="20">J258+K258</f>
        <v>4</v>
      </c>
      <c r="S258" t="str">
        <f t="shared" si="18"/>
        <v>Argentina</v>
      </c>
      <c r="T258" t="str">
        <f t="shared" si="19"/>
        <v>Home Team</v>
      </c>
      <c r="U258" s="5">
        <v>54456</v>
      </c>
      <c r="V258" s="5">
        <v>2</v>
      </c>
      <c r="W258" s="5">
        <v>0</v>
      </c>
      <c r="X258" t="s">
        <v>757</v>
      </c>
      <c r="Y258" t="s">
        <v>728</v>
      </c>
      <c r="Z258" t="s">
        <v>727</v>
      </c>
      <c r="AA258" t="s">
        <v>55</v>
      </c>
      <c r="AB258" t="s">
        <v>758</v>
      </c>
    </row>
    <row r="259" spans="1:28" x14ac:dyDescent="0.3">
      <c r="A259" s="5">
        <v>3065</v>
      </c>
      <c r="B259" s="5">
        <v>337</v>
      </c>
      <c r="C259">
        <v>1994</v>
      </c>
      <c r="D259" s="21">
        <v>34508</v>
      </c>
      <c r="E259" s="20" t="s">
        <v>1277</v>
      </c>
      <c r="F259" t="s">
        <v>608</v>
      </c>
      <c r="G259" t="s">
        <v>754</v>
      </c>
      <c r="H259" t="s">
        <v>755</v>
      </c>
      <c r="I259" t="s">
        <v>246</v>
      </c>
      <c r="J259" s="5">
        <v>0</v>
      </c>
      <c r="K259" s="5">
        <v>0</v>
      </c>
      <c r="L259" s="5">
        <f t="shared" ref="L259:L322" si="21">J259-K259</f>
        <v>0</v>
      </c>
      <c r="M259" t="s">
        <v>59</v>
      </c>
      <c r="N259" t="s">
        <v>24</v>
      </c>
      <c r="O259" s="5">
        <v>0</v>
      </c>
      <c r="P259" s="5">
        <v>0</v>
      </c>
      <c r="Q259" s="5">
        <f t="shared" ref="Q259:Q322" si="22">O259-P259</f>
        <v>0</v>
      </c>
      <c r="R259" s="5">
        <f t="shared" si="20"/>
        <v>0</v>
      </c>
      <c r="S259" t="str">
        <f t="shared" ref="S259:S322" si="23">IF(OR(L259&gt;0,Q259&gt;0),I259,M259)</f>
        <v>Bolivia</v>
      </c>
      <c r="T259" t="str">
        <f t="shared" ref="T259:T322" si="24">IF(OR(L259&gt;0,Q259&gt;0),"Home Team","Away Team")</f>
        <v>Away Team</v>
      </c>
      <c r="U259" s="5">
        <v>54453</v>
      </c>
      <c r="V259" s="5">
        <v>0</v>
      </c>
      <c r="W259" s="5">
        <v>0</v>
      </c>
      <c r="X259" t="s">
        <v>767</v>
      </c>
      <c r="Y259" t="s">
        <v>768</v>
      </c>
      <c r="Z259" t="s">
        <v>769</v>
      </c>
      <c r="AA259" t="s">
        <v>250</v>
      </c>
      <c r="AB259" t="s">
        <v>60</v>
      </c>
    </row>
    <row r="260" spans="1:28" x14ac:dyDescent="0.3">
      <c r="A260" s="5">
        <v>3071</v>
      </c>
      <c r="B260" s="5">
        <v>337</v>
      </c>
      <c r="C260">
        <v>1994</v>
      </c>
      <c r="D260" s="21">
        <v>34510</v>
      </c>
      <c r="E260" s="20" t="s">
        <v>1258</v>
      </c>
      <c r="F260" t="s">
        <v>613</v>
      </c>
      <c r="G260" t="s">
        <v>754</v>
      </c>
      <c r="H260" t="s">
        <v>755</v>
      </c>
      <c r="I260" t="s">
        <v>52</v>
      </c>
      <c r="J260" s="5">
        <v>2</v>
      </c>
      <c r="K260" s="5">
        <v>1</v>
      </c>
      <c r="L260" s="5">
        <f t="shared" si="21"/>
        <v>1</v>
      </c>
      <c r="M260" t="s">
        <v>759</v>
      </c>
      <c r="N260" t="s">
        <v>24</v>
      </c>
      <c r="O260" s="5">
        <v>0</v>
      </c>
      <c r="P260" s="5">
        <v>0</v>
      </c>
      <c r="Q260" s="5">
        <f t="shared" si="22"/>
        <v>0</v>
      </c>
      <c r="R260" s="5">
        <f t="shared" si="20"/>
        <v>3</v>
      </c>
      <c r="S260" t="str">
        <f t="shared" si="23"/>
        <v>Argentina</v>
      </c>
      <c r="T260" t="str">
        <f t="shared" si="24"/>
        <v>Home Team</v>
      </c>
      <c r="U260" s="5">
        <v>54453</v>
      </c>
      <c r="V260" s="5">
        <v>2</v>
      </c>
      <c r="W260" s="5">
        <v>1</v>
      </c>
      <c r="X260" t="s">
        <v>773</v>
      </c>
      <c r="Y260" t="s">
        <v>769</v>
      </c>
      <c r="Z260" t="s">
        <v>768</v>
      </c>
      <c r="AA260" t="s">
        <v>55</v>
      </c>
      <c r="AB260" t="s">
        <v>761</v>
      </c>
    </row>
    <row r="261" spans="1:28" x14ac:dyDescent="0.3">
      <c r="A261" s="5">
        <v>300061494</v>
      </c>
      <c r="B261" s="5">
        <v>249722</v>
      </c>
      <c r="C261">
        <v>2010</v>
      </c>
      <c r="D261" s="21">
        <v>40350</v>
      </c>
      <c r="E261" s="20" t="s">
        <v>1290</v>
      </c>
      <c r="F261" t="s">
        <v>817</v>
      </c>
      <c r="G261" t="s">
        <v>1068</v>
      </c>
      <c r="H261" t="s">
        <v>1054</v>
      </c>
      <c r="I261" t="s">
        <v>113</v>
      </c>
      <c r="J261" s="5">
        <v>2</v>
      </c>
      <c r="K261" s="5">
        <v>0</v>
      </c>
      <c r="L261" s="5">
        <f t="shared" si="21"/>
        <v>2</v>
      </c>
      <c r="M261" t="s">
        <v>571</v>
      </c>
      <c r="N261" t="s">
        <v>24</v>
      </c>
      <c r="O261" s="5">
        <v>0</v>
      </c>
      <c r="P261" s="5">
        <v>0</v>
      </c>
      <c r="Q261" s="5">
        <f t="shared" si="22"/>
        <v>0</v>
      </c>
      <c r="R261" s="5">
        <f t="shared" si="20"/>
        <v>2</v>
      </c>
      <c r="S261" t="str">
        <f t="shared" si="23"/>
        <v>Spain</v>
      </c>
      <c r="T261" t="str">
        <f t="shared" si="24"/>
        <v>Home Team</v>
      </c>
      <c r="U261" s="5">
        <v>54386</v>
      </c>
      <c r="V261" s="5">
        <v>1</v>
      </c>
      <c r="W261" s="5">
        <v>0</v>
      </c>
      <c r="X261" t="s">
        <v>1060</v>
      </c>
      <c r="Y261" t="s">
        <v>1061</v>
      </c>
      <c r="Z261" t="s">
        <v>1062</v>
      </c>
      <c r="AA261" t="s">
        <v>117</v>
      </c>
      <c r="AB261" t="s">
        <v>574</v>
      </c>
    </row>
    <row r="262" spans="1:28" x14ac:dyDescent="0.3">
      <c r="A262" s="5">
        <v>3091</v>
      </c>
      <c r="B262" s="5">
        <v>338</v>
      </c>
      <c r="C262">
        <v>1994</v>
      </c>
      <c r="D262" s="21">
        <v>34520</v>
      </c>
      <c r="E262" s="20" t="s">
        <v>1262</v>
      </c>
      <c r="F262" t="s">
        <v>659</v>
      </c>
      <c r="G262" t="s">
        <v>754</v>
      </c>
      <c r="H262" t="s">
        <v>755</v>
      </c>
      <c r="I262" t="s">
        <v>759</v>
      </c>
      <c r="J262" s="5">
        <v>1</v>
      </c>
      <c r="K262" s="5">
        <v>2</v>
      </c>
      <c r="L262" s="5">
        <f t="shared" si="21"/>
        <v>-1</v>
      </c>
      <c r="M262" t="s">
        <v>120</v>
      </c>
      <c r="N262" t="s">
        <v>134</v>
      </c>
      <c r="O262" s="5">
        <v>0</v>
      </c>
      <c r="P262" s="5">
        <v>0</v>
      </c>
      <c r="Q262" s="5">
        <f t="shared" si="22"/>
        <v>0</v>
      </c>
      <c r="R262" s="5">
        <f t="shared" si="20"/>
        <v>3</v>
      </c>
      <c r="S262" t="str">
        <f t="shared" si="23"/>
        <v>Italy</v>
      </c>
      <c r="T262" t="str">
        <f t="shared" si="24"/>
        <v>Away Team</v>
      </c>
      <c r="U262" s="5">
        <v>54367</v>
      </c>
      <c r="V262" s="5">
        <v>0</v>
      </c>
      <c r="W262" s="5">
        <v>0</v>
      </c>
      <c r="X262" t="s">
        <v>716</v>
      </c>
      <c r="Y262" t="s">
        <v>722</v>
      </c>
      <c r="Z262" t="s">
        <v>723</v>
      </c>
      <c r="AA262" t="s">
        <v>761</v>
      </c>
      <c r="AB262" t="s">
        <v>124</v>
      </c>
    </row>
    <row r="263" spans="1:28" x14ac:dyDescent="0.3">
      <c r="A263" s="5">
        <v>300061490</v>
      </c>
      <c r="B263" s="5">
        <v>249722</v>
      </c>
      <c r="C263">
        <v>2010</v>
      </c>
      <c r="D263" s="21">
        <v>40344</v>
      </c>
      <c r="E263" s="20" t="s">
        <v>1290</v>
      </c>
      <c r="F263" t="s">
        <v>833</v>
      </c>
      <c r="G263" t="s">
        <v>1068</v>
      </c>
      <c r="H263" t="s">
        <v>1054</v>
      </c>
      <c r="I263" t="s">
        <v>40</v>
      </c>
      <c r="J263" s="5">
        <v>2</v>
      </c>
      <c r="K263" s="5">
        <v>1</v>
      </c>
      <c r="L263" s="5">
        <f t="shared" si="21"/>
        <v>1</v>
      </c>
      <c r="M263" t="s">
        <v>369</v>
      </c>
      <c r="N263" t="s">
        <v>24</v>
      </c>
      <c r="O263" s="5">
        <v>0</v>
      </c>
      <c r="P263" s="5">
        <v>0</v>
      </c>
      <c r="Q263" s="5">
        <f t="shared" si="22"/>
        <v>0</v>
      </c>
      <c r="R263" s="5">
        <f t="shared" si="20"/>
        <v>3</v>
      </c>
      <c r="S263" t="str">
        <f t="shared" si="23"/>
        <v>Brazil</v>
      </c>
      <c r="T263" t="str">
        <f t="shared" si="24"/>
        <v>Home Team</v>
      </c>
      <c r="U263" s="5">
        <v>54331</v>
      </c>
      <c r="V263" s="5">
        <v>0</v>
      </c>
      <c r="W263" s="5">
        <v>0</v>
      </c>
      <c r="X263" t="s">
        <v>1102</v>
      </c>
      <c r="Y263" t="s">
        <v>1103</v>
      </c>
      <c r="Z263" t="s">
        <v>1104</v>
      </c>
      <c r="AA263" t="s">
        <v>45</v>
      </c>
      <c r="AB263" t="s">
        <v>371</v>
      </c>
    </row>
    <row r="264" spans="1:28" x14ac:dyDescent="0.3">
      <c r="A264" s="5">
        <v>1946</v>
      </c>
      <c r="B264" s="5">
        <v>263</v>
      </c>
      <c r="C264">
        <v>1974</v>
      </c>
      <c r="D264" s="21">
        <v>27213</v>
      </c>
      <c r="E264" s="20" t="s">
        <v>1277</v>
      </c>
      <c r="F264" t="s">
        <v>490</v>
      </c>
      <c r="G264" t="s">
        <v>483</v>
      </c>
      <c r="H264" t="s">
        <v>484</v>
      </c>
      <c r="I264" t="s">
        <v>52</v>
      </c>
      <c r="J264" s="5">
        <v>1</v>
      </c>
      <c r="K264" s="5">
        <v>1</v>
      </c>
      <c r="L264" s="5">
        <f t="shared" si="21"/>
        <v>0</v>
      </c>
      <c r="M264" t="s">
        <v>446</v>
      </c>
      <c r="N264" t="s">
        <v>24</v>
      </c>
      <c r="O264" s="5">
        <v>0</v>
      </c>
      <c r="P264" s="5">
        <v>0</v>
      </c>
      <c r="Q264" s="5">
        <f t="shared" si="22"/>
        <v>0</v>
      </c>
      <c r="R264" s="5">
        <f t="shared" si="20"/>
        <v>2</v>
      </c>
      <c r="S264" t="str">
        <f t="shared" si="23"/>
        <v>German DR</v>
      </c>
      <c r="T264" t="str">
        <f t="shared" si="24"/>
        <v>Away Team</v>
      </c>
      <c r="U264" s="5">
        <v>54254</v>
      </c>
      <c r="V264" s="5">
        <v>1</v>
      </c>
      <c r="W264" s="5">
        <v>1</v>
      </c>
      <c r="X264" t="s">
        <v>366</v>
      </c>
      <c r="Y264" t="s">
        <v>479</v>
      </c>
      <c r="Z264" t="s">
        <v>477</v>
      </c>
      <c r="AA264" t="s">
        <v>55</v>
      </c>
      <c r="AB264" t="s">
        <v>451</v>
      </c>
    </row>
    <row r="265" spans="1:28" x14ac:dyDescent="0.3">
      <c r="A265" s="5">
        <v>1768</v>
      </c>
      <c r="B265" s="5">
        <v>251</v>
      </c>
      <c r="C265">
        <v>1970</v>
      </c>
      <c r="D265" s="21">
        <v>25733</v>
      </c>
      <c r="E265" s="20" t="s">
        <v>1278</v>
      </c>
      <c r="F265" t="s">
        <v>131</v>
      </c>
      <c r="G265" t="s">
        <v>409</v>
      </c>
      <c r="H265" t="s">
        <v>410</v>
      </c>
      <c r="I265" t="s">
        <v>40</v>
      </c>
      <c r="J265" s="5">
        <v>4</v>
      </c>
      <c r="K265" s="5">
        <v>2</v>
      </c>
      <c r="L265" s="5">
        <f t="shared" si="21"/>
        <v>2</v>
      </c>
      <c r="M265" t="s">
        <v>48</v>
      </c>
      <c r="N265" t="s">
        <v>24</v>
      </c>
      <c r="O265" s="5">
        <v>0</v>
      </c>
      <c r="P265" s="5">
        <v>0</v>
      </c>
      <c r="Q265" s="5">
        <f t="shared" si="22"/>
        <v>0</v>
      </c>
      <c r="R265" s="5">
        <f t="shared" si="20"/>
        <v>6</v>
      </c>
      <c r="S265" t="str">
        <f t="shared" si="23"/>
        <v>Brazil</v>
      </c>
      <c r="T265" t="str">
        <f t="shared" si="24"/>
        <v>Home Team</v>
      </c>
      <c r="U265" s="5">
        <v>54233</v>
      </c>
      <c r="V265" s="5">
        <v>2</v>
      </c>
      <c r="W265" s="5">
        <v>1</v>
      </c>
      <c r="X265" t="s">
        <v>411</v>
      </c>
      <c r="Y265" t="s">
        <v>431</v>
      </c>
      <c r="Z265" t="s">
        <v>428</v>
      </c>
      <c r="AA265" t="s">
        <v>45</v>
      </c>
      <c r="AB265" t="s">
        <v>51</v>
      </c>
    </row>
    <row r="266" spans="1:28" x14ac:dyDescent="0.3">
      <c r="A266" s="5">
        <v>300061500</v>
      </c>
      <c r="B266" s="5">
        <v>249717</v>
      </c>
      <c r="C266">
        <v>2010</v>
      </c>
      <c r="D266" s="21">
        <v>40357</v>
      </c>
      <c r="E266" s="20" t="s">
        <v>1290</v>
      </c>
      <c r="F266" t="s">
        <v>659</v>
      </c>
      <c r="G266" t="s">
        <v>1068</v>
      </c>
      <c r="H266" t="s">
        <v>1054</v>
      </c>
      <c r="I266" t="s">
        <v>40</v>
      </c>
      <c r="J266" s="5">
        <v>3</v>
      </c>
      <c r="K266" s="5">
        <v>0</v>
      </c>
      <c r="L266" s="5">
        <f t="shared" si="21"/>
        <v>3</v>
      </c>
      <c r="M266" t="s">
        <v>56</v>
      </c>
      <c r="N266" t="s">
        <v>24</v>
      </c>
      <c r="O266" s="5">
        <v>0</v>
      </c>
      <c r="P266" s="5">
        <v>0</v>
      </c>
      <c r="Q266" s="5">
        <f t="shared" si="22"/>
        <v>0</v>
      </c>
      <c r="R266" s="5">
        <f t="shared" si="20"/>
        <v>3</v>
      </c>
      <c r="S266" t="str">
        <f t="shared" si="23"/>
        <v>Brazil</v>
      </c>
      <c r="T266" t="str">
        <f t="shared" si="24"/>
        <v>Home Team</v>
      </c>
      <c r="U266" s="5">
        <v>54096</v>
      </c>
      <c r="V266" s="5">
        <v>2</v>
      </c>
      <c r="W266" s="5">
        <v>0</v>
      </c>
      <c r="X266" t="s">
        <v>1110</v>
      </c>
      <c r="Y266" t="s">
        <v>1111</v>
      </c>
      <c r="Z266" t="s">
        <v>1112</v>
      </c>
      <c r="AA266" t="s">
        <v>45</v>
      </c>
      <c r="AB266" t="s">
        <v>58</v>
      </c>
    </row>
    <row r="267" spans="1:28" x14ac:dyDescent="0.3">
      <c r="A267" s="5">
        <v>8785</v>
      </c>
      <c r="B267" s="5">
        <v>1026</v>
      </c>
      <c r="C267">
        <v>1998</v>
      </c>
      <c r="D267" s="21">
        <v>35983</v>
      </c>
      <c r="E267" s="20" t="s">
        <v>1285</v>
      </c>
      <c r="F267" t="s">
        <v>68</v>
      </c>
      <c r="G267" t="s">
        <v>156</v>
      </c>
      <c r="H267" t="s">
        <v>157</v>
      </c>
      <c r="I267" t="s">
        <v>40</v>
      </c>
      <c r="J267" s="5">
        <v>1</v>
      </c>
      <c r="K267" s="5">
        <v>1</v>
      </c>
      <c r="L267" s="5">
        <f t="shared" si="21"/>
        <v>0</v>
      </c>
      <c r="M267" t="s">
        <v>91</v>
      </c>
      <c r="N267" t="s">
        <v>1304</v>
      </c>
      <c r="O267" s="5">
        <v>4</v>
      </c>
      <c r="P267" s="5">
        <v>2</v>
      </c>
      <c r="Q267" s="5">
        <f t="shared" si="22"/>
        <v>2</v>
      </c>
      <c r="R267" s="5">
        <f t="shared" si="20"/>
        <v>2</v>
      </c>
      <c r="S267" t="str">
        <f t="shared" si="23"/>
        <v>Brazil</v>
      </c>
      <c r="T267" t="str">
        <f t="shared" si="24"/>
        <v>Home Team</v>
      </c>
      <c r="U267" s="5">
        <v>54000</v>
      </c>
      <c r="V267" s="5">
        <v>0</v>
      </c>
      <c r="W267" s="5">
        <v>0</v>
      </c>
      <c r="X267" t="s">
        <v>774</v>
      </c>
      <c r="Y267" t="s">
        <v>793</v>
      </c>
      <c r="Z267" t="s">
        <v>836</v>
      </c>
      <c r="AA267" t="s">
        <v>45</v>
      </c>
      <c r="AB267" t="s">
        <v>96</v>
      </c>
    </row>
    <row r="268" spans="1:28" x14ac:dyDescent="0.3">
      <c r="A268" s="5">
        <v>2097</v>
      </c>
      <c r="B268" s="5">
        <v>262</v>
      </c>
      <c r="C268">
        <v>1974</v>
      </c>
      <c r="D268" s="21">
        <v>27199</v>
      </c>
      <c r="E268" s="20" t="s">
        <v>1277</v>
      </c>
      <c r="F268" t="s">
        <v>46</v>
      </c>
      <c r="G268" t="s">
        <v>453</v>
      </c>
      <c r="H268" t="s">
        <v>454</v>
      </c>
      <c r="I268" t="s">
        <v>91</v>
      </c>
      <c r="J268" s="5">
        <v>0</v>
      </c>
      <c r="K268" s="5">
        <v>0</v>
      </c>
      <c r="L268" s="5">
        <f t="shared" si="21"/>
        <v>0</v>
      </c>
      <c r="M268" t="s">
        <v>99</v>
      </c>
      <c r="N268" t="s">
        <v>24</v>
      </c>
      <c r="O268" s="5">
        <v>0</v>
      </c>
      <c r="P268" s="5">
        <v>0</v>
      </c>
      <c r="Q268" s="5">
        <f t="shared" si="22"/>
        <v>0</v>
      </c>
      <c r="R268" s="5">
        <f t="shared" si="20"/>
        <v>0</v>
      </c>
      <c r="S268" t="str">
        <f t="shared" si="23"/>
        <v>Sweden</v>
      </c>
      <c r="T268" t="str">
        <f t="shared" si="24"/>
        <v>Away Team</v>
      </c>
      <c r="U268" s="5">
        <v>53700</v>
      </c>
      <c r="V268" s="5">
        <v>0</v>
      </c>
      <c r="W268" s="5">
        <v>0</v>
      </c>
      <c r="X268" t="s">
        <v>443</v>
      </c>
      <c r="Y268" t="s">
        <v>364</v>
      </c>
      <c r="Z268" t="s">
        <v>477</v>
      </c>
      <c r="AA268" t="s">
        <v>96</v>
      </c>
      <c r="AB268" t="s">
        <v>103</v>
      </c>
    </row>
    <row r="269" spans="1:28" x14ac:dyDescent="0.3">
      <c r="A269" s="5">
        <v>1983</v>
      </c>
      <c r="B269" s="5">
        <v>263</v>
      </c>
      <c r="C269">
        <v>1974</v>
      </c>
      <c r="D269" s="21">
        <v>27213</v>
      </c>
      <c r="E269" s="20" t="s">
        <v>1277</v>
      </c>
      <c r="F269" t="s">
        <v>490</v>
      </c>
      <c r="G269" t="s">
        <v>453</v>
      </c>
      <c r="H269" t="s">
        <v>454</v>
      </c>
      <c r="I269" t="s">
        <v>91</v>
      </c>
      <c r="J269" s="5">
        <v>2</v>
      </c>
      <c r="K269" s="5">
        <v>0</v>
      </c>
      <c r="L269" s="5">
        <f t="shared" si="21"/>
        <v>2</v>
      </c>
      <c r="M269" t="s">
        <v>40</v>
      </c>
      <c r="N269" t="s">
        <v>24</v>
      </c>
      <c r="O269" s="5">
        <v>0</v>
      </c>
      <c r="P269" s="5">
        <v>0</v>
      </c>
      <c r="Q269" s="5">
        <f t="shared" si="22"/>
        <v>0</v>
      </c>
      <c r="R269" s="5">
        <f t="shared" si="20"/>
        <v>2</v>
      </c>
      <c r="S269" t="str">
        <f t="shared" si="23"/>
        <v>Netherlands</v>
      </c>
      <c r="T269" t="str">
        <f t="shared" si="24"/>
        <v>Home Team</v>
      </c>
      <c r="U269" s="5">
        <v>53700</v>
      </c>
      <c r="V269" s="5">
        <v>0</v>
      </c>
      <c r="W269" s="5">
        <v>0</v>
      </c>
      <c r="X269" t="s">
        <v>364</v>
      </c>
      <c r="Y269" t="s">
        <v>343</v>
      </c>
      <c r="Z269" t="s">
        <v>469</v>
      </c>
      <c r="AA269" t="s">
        <v>96</v>
      </c>
      <c r="AB269" t="s">
        <v>45</v>
      </c>
    </row>
    <row r="270" spans="1:28" x14ac:dyDescent="0.3">
      <c r="A270" s="5">
        <v>300061480</v>
      </c>
      <c r="B270" s="5">
        <v>249722</v>
      </c>
      <c r="C270">
        <v>2010</v>
      </c>
      <c r="D270" s="21">
        <v>40353</v>
      </c>
      <c r="E270" s="20" t="s">
        <v>1258</v>
      </c>
      <c r="F270" t="s">
        <v>624</v>
      </c>
      <c r="G270" t="s">
        <v>1068</v>
      </c>
      <c r="H270" t="s">
        <v>1054</v>
      </c>
      <c r="I270" t="s">
        <v>1097</v>
      </c>
      <c r="J270" s="5">
        <v>3</v>
      </c>
      <c r="K270" s="5">
        <v>2</v>
      </c>
      <c r="L270" s="5">
        <f t="shared" si="21"/>
        <v>1</v>
      </c>
      <c r="M270" t="s">
        <v>120</v>
      </c>
      <c r="N270" t="s">
        <v>24</v>
      </c>
      <c r="O270" s="5">
        <v>0</v>
      </c>
      <c r="P270" s="5">
        <v>0</v>
      </c>
      <c r="Q270" s="5">
        <f t="shared" si="22"/>
        <v>0</v>
      </c>
      <c r="R270" s="5">
        <f t="shared" si="20"/>
        <v>5</v>
      </c>
      <c r="S270" t="str">
        <f t="shared" si="23"/>
        <v>Slovakia</v>
      </c>
      <c r="T270" t="str">
        <f t="shared" si="24"/>
        <v>Home Team</v>
      </c>
      <c r="U270" s="5">
        <v>53412</v>
      </c>
      <c r="V270" s="5">
        <v>1</v>
      </c>
      <c r="W270" s="5">
        <v>0</v>
      </c>
      <c r="X270" t="s">
        <v>1110</v>
      </c>
      <c r="Y270" t="s">
        <v>1111</v>
      </c>
      <c r="Z270" t="s">
        <v>1112</v>
      </c>
      <c r="AA270" t="s">
        <v>1100</v>
      </c>
      <c r="AB270" t="s">
        <v>124</v>
      </c>
    </row>
    <row r="271" spans="1:28" x14ac:dyDescent="0.3">
      <c r="A271" s="5">
        <v>3097</v>
      </c>
      <c r="B271" s="5">
        <v>796</v>
      </c>
      <c r="C271">
        <v>1994</v>
      </c>
      <c r="D271" s="21">
        <v>34524</v>
      </c>
      <c r="E271" s="20" t="s">
        <v>1278</v>
      </c>
      <c r="F271" t="s">
        <v>131</v>
      </c>
      <c r="G271" t="s">
        <v>754</v>
      </c>
      <c r="H271" t="s">
        <v>755</v>
      </c>
      <c r="I271" t="s">
        <v>120</v>
      </c>
      <c r="J271" s="5">
        <v>2</v>
      </c>
      <c r="K271" s="5">
        <v>1</v>
      </c>
      <c r="L271" s="5">
        <f t="shared" si="21"/>
        <v>1</v>
      </c>
      <c r="M271" t="s">
        <v>113</v>
      </c>
      <c r="N271" t="s">
        <v>24</v>
      </c>
      <c r="O271" s="5">
        <v>0</v>
      </c>
      <c r="P271" s="5">
        <v>0</v>
      </c>
      <c r="Q271" s="5">
        <f t="shared" si="22"/>
        <v>0</v>
      </c>
      <c r="R271" s="5">
        <f t="shared" si="20"/>
        <v>3</v>
      </c>
      <c r="S271" t="str">
        <f t="shared" si="23"/>
        <v>Italy</v>
      </c>
      <c r="T271" t="str">
        <f t="shared" si="24"/>
        <v>Home Team</v>
      </c>
      <c r="U271" s="5">
        <v>53400</v>
      </c>
      <c r="V271" s="5">
        <v>1</v>
      </c>
      <c r="W271" s="5">
        <v>0</v>
      </c>
      <c r="X271" t="s">
        <v>740</v>
      </c>
      <c r="Y271" t="s">
        <v>718</v>
      </c>
      <c r="Z271" t="s">
        <v>768</v>
      </c>
      <c r="AA271" t="s">
        <v>124</v>
      </c>
      <c r="AB271" t="s">
        <v>117</v>
      </c>
    </row>
    <row r="272" spans="1:28" x14ac:dyDescent="0.3">
      <c r="A272" s="5">
        <v>1954</v>
      </c>
      <c r="B272" s="5">
        <v>262</v>
      </c>
      <c r="C272">
        <v>1974</v>
      </c>
      <c r="D272" s="21">
        <v>27198</v>
      </c>
      <c r="E272" s="20" t="s">
        <v>1258</v>
      </c>
      <c r="F272" t="s">
        <v>19</v>
      </c>
      <c r="G272" t="s">
        <v>444</v>
      </c>
      <c r="H272" t="s">
        <v>445</v>
      </c>
      <c r="I272" t="s">
        <v>447</v>
      </c>
      <c r="J272" s="5">
        <v>0</v>
      </c>
      <c r="K272" s="5">
        <v>3</v>
      </c>
      <c r="L272" s="5">
        <f t="shared" si="21"/>
        <v>-3</v>
      </c>
      <c r="M272" t="s">
        <v>240</v>
      </c>
      <c r="N272" t="s">
        <v>24</v>
      </c>
      <c r="O272" s="5">
        <v>0</v>
      </c>
      <c r="P272" s="5">
        <v>0</v>
      </c>
      <c r="Q272" s="5">
        <f t="shared" si="22"/>
        <v>0</v>
      </c>
      <c r="R272" s="5">
        <f t="shared" si="20"/>
        <v>3</v>
      </c>
      <c r="S272" t="str">
        <f t="shared" si="23"/>
        <v>Germany FR</v>
      </c>
      <c r="T272" t="str">
        <f t="shared" si="24"/>
        <v>Away Team</v>
      </c>
      <c r="U272" s="5">
        <v>53300</v>
      </c>
      <c r="V272" s="5">
        <v>0</v>
      </c>
      <c r="W272" s="5">
        <v>2</v>
      </c>
      <c r="X272" t="s">
        <v>479</v>
      </c>
      <c r="Y272" t="s">
        <v>468</v>
      </c>
      <c r="Z272" t="s">
        <v>467</v>
      </c>
      <c r="AA272" t="s">
        <v>452</v>
      </c>
      <c r="AB272" t="s">
        <v>244</v>
      </c>
    </row>
    <row r="273" spans="1:28" x14ac:dyDescent="0.3">
      <c r="A273" s="5">
        <v>1990</v>
      </c>
      <c r="B273" s="5">
        <v>262</v>
      </c>
      <c r="C273">
        <v>1974</v>
      </c>
      <c r="D273" s="21">
        <v>27203</v>
      </c>
      <c r="E273" s="20" t="s">
        <v>1258</v>
      </c>
      <c r="F273" t="s">
        <v>46</v>
      </c>
      <c r="G273" t="s">
        <v>453</v>
      </c>
      <c r="H273" t="s">
        <v>454</v>
      </c>
      <c r="I273" t="s">
        <v>330</v>
      </c>
      <c r="J273" s="5">
        <v>1</v>
      </c>
      <c r="K273" s="5">
        <v>4</v>
      </c>
      <c r="L273" s="5">
        <f t="shared" si="21"/>
        <v>-3</v>
      </c>
      <c r="M273" t="s">
        <v>91</v>
      </c>
      <c r="N273" t="s">
        <v>24</v>
      </c>
      <c r="O273" s="5">
        <v>0</v>
      </c>
      <c r="P273" s="5">
        <v>0</v>
      </c>
      <c r="Q273" s="5">
        <f t="shared" si="22"/>
        <v>0</v>
      </c>
      <c r="R273" s="5">
        <f t="shared" si="20"/>
        <v>5</v>
      </c>
      <c r="S273" t="str">
        <f t="shared" si="23"/>
        <v>Netherlands</v>
      </c>
      <c r="T273" t="str">
        <f t="shared" si="24"/>
        <v>Away Team</v>
      </c>
      <c r="U273" s="5">
        <v>53300</v>
      </c>
      <c r="V273" s="5">
        <v>0</v>
      </c>
      <c r="W273" s="5">
        <v>2</v>
      </c>
      <c r="X273" t="s">
        <v>457</v>
      </c>
      <c r="Y273" t="s">
        <v>486</v>
      </c>
      <c r="Z273" t="s">
        <v>487</v>
      </c>
      <c r="AA273" t="s">
        <v>333</v>
      </c>
      <c r="AB273" t="s">
        <v>96</v>
      </c>
    </row>
    <row r="274" spans="1:28" x14ac:dyDescent="0.3">
      <c r="A274" s="5">
        <v>3086</v>
      </c>
      <c r="B274" s="5">
        <v>338</v>
      </c>
      <c r="C274">
        <v>1994</v>
      </c>
      <c r="D274" s="21">
        <v>34517</v>
      </c>
      <c r="E274" s="20" t="s">
        <v>1264</v>
      </c>
      <c r="F274" t="s">
        <v>659</v>
      </c>
      <c r="G274" t="s">
        <v>738</v>
      </c>
      <c r="H274" t="s">
        <v>739</v>
      </c>
      <c r="I274" t="s">
        <v>113</v>
      </c>
      <c r="J274" s="5">
        <v>3</v>
      </c>
      <c r="K274" s="5">
        <v>0</v>
      </c>
      <c r="L274" s="5">
        <f t="shared" si="21"/>
        <v>3</v>
      </c>
      <c r="M274" t="s">
        <v>90</v>
      </c>
      <c r="N274" t="s">
        <v>24</v>
      </c>
      <c r="O274" s="5">
        <v>0</v>
      </c>
      <c r="P274" s="5">
        <v>0</v>
      </c>
      <c r="Q274" s="5">
        <f t="shared" si="22"/>
        <v>0</v>
      </c>
      <c r="R274" s="5">
        <f t="shared" si="20"/>
        <v>3</v>
      </c>
      <c r="S274" t="str">
        <f t="shared" si="23"/>
        <v>Spain</v>
      </c>
      <c r="T274" t="str">
        <f t="shared" si="24"/>
        <v>Home Team</v>
      </c>
      <c r="U274" s="5">
        <v>53121</v>
      </c>
      <c r="V274" s="5">
        <v>1</v>
      </c>
      <c r="W274" s="5">
        <v>0</v>
      </c>
      <c r="X274" t="s">
        <v>726</v>
      </c>
      <c r="Y274" t="s">
        <v>727</v>
      </c>
      <c r="Z274" t="s">
        <v>741</v>
      </c>
      <c r="AA274" t="s">
        <v>117</v>
      </c>
      <c r="AB274" t="s">
        <v>95</v>
      </c>
    </row>
    <row r="275" spans="1:28" x14ac:dyDescent="0.3">
      <c r="A275" s="5">
        <v>3083</v>
      </c>
      <c r="B275" s="5">
        <v>337</v>
      </c>
      <c r="C275">
        <v>1994</v>
      </c>
      <c r="D275" s="21">
        <v>34515</v>
      </c>
      <c r="E275" s="20" t="s">
        <v>1277</v>
      </c>
      <c r="F275" t="s">
        <v>613</v>
      </c>
      <c r="G275" t="s">
        <v>754</v>
      </c>
      <c r="H275" t="s">
        <v>755</v>
      </c>
      <c r="I275" t="s">
        <v>756</v>
      </c>
      <c r="J275" s="5">
        <v>0</v>
      </c>
      <c r="K275" s="5">
        <v>2</v>
      </c>
      <c r="L275" s="5">
        <f t="shared" si="21"/>
        <v>-2</v>
      </c>
      <c r="M275" t="s">
        <v>759</v>
      </c>
      <c r="N275" t="s">
        <v>24</v>
      </c>
      <c r="O275" s="5">
        <v>0</v>
      </c>
      <c r="P275" s="5">
        <v>0</v>
      </c>
      <c r="Q275" s="5">
        <f t="shared" si="22"/>
        <v>0</v>
      </c>
      <c r="R275" s="5">
        <f t="shared" si="20"/>
        <v>2</v>
      </c>
      <c r="S275" t="str">
        <f t="shared" si="23"/>
        <v>Nigeria</v>
      </c>
      <c r="T275" t="str">
        <f t="shared" si="24"/>
        <v>Away Team</v>
      </c>
      <c r="U275" s="5">
        <v>53001</v>
      </c>
      <c r="V275" s="5">
        <v>0</v>
      </c>
      <c r="W275" s="5">
        <v>1</v>
      </c>
      <c r="X275" t="s">
        <v>767</v>
      </c>
      <c r="Y275" t="s">
        <v>728</v>
      </c>
      <c r="Z275" t="s">
        <v>770</v>
      </c>
      <c r="AA275" t="s">
        <v>758</v>
      </c>
      <c r="AB275" t="s">
        <v>761</v>
      </c>
    </row>
    <row r="276" spans="1:28" x14ac:dyDescent="0.3">
      <c r="A276" s="5">
        <v>2083</v>
      </c>
      <c r="B276" s="5">
        <v>262</v>
      </c>
      <c r="C276">
        <v>1974</v>
      </c>
      <c r="D276" s="21">
        <v>27195</v>
      </c>
      <c r="E276" s="20" t="s">
        <v>1265</v>
      </c>
      <c r="F276" t="s">
        <v>30</v>
      </c>
      <c r="G276" t="s">
        <v>440</v>
      </c>
      <c r="H276" t="s">
        <v>470</v>
      </c>
      <c r="I276" t="s">
        <v>120</v>
      </c>
      <c r="J276" s="5">
        <v>3</v>
      </c>
      <c r="K276" s="5">
        <v>1</v>
      </c>
      <c r="L276" s="5">
        <f t="shared" si="21"/>
        <v>2</v>
      </c>
      <c r="M276" t="s">
        <v>471</v>
      </c>
      <c r="N276" t="s">
        <v>24</v>
      </c>
      <c r="O276" s="5">
        <v>0</v>
      </c>
      <c r="P276" s="5">
        <v>0</v>
      </c>
      <c r="Q276" s="5">
        <f t="shared" si="22"/>
        <v>0</v>
      </c>
      <c r="R276" s="5">
        <f t="shared" si="20"/>
        <v>4</v>
      </c>
      <c r="S276" t="str">
        <f t="shared" si="23"/>
        <v>Italy</v>
      </c>
      <c r="T276" t="str">
        <f t="shared" si="24"/>
        <v>Home Team</v>
      </c>
      <c r="U276" s="5">
        <v>53000</v>
      </c>
      <c r="V276" s="5">
        <v>0</v>
      </c>
      <c r="W276" s="5">
        <v>0</v>
      </c>
      <c r="X276" t="s">
        <v>472</v>
      </c>
      <c r="Y276" t="s">
        <v>473</v>
      </c>
      <c r="Z276" t="s">
        <v>388</v>
      </c>
      <c r="AA276" t="s">
        <v>124</v>
      </c>
      <c r="AB276" t="s">
        <v>474</v>
      </c>
    </row>
    <row r="277" spans="1:28" x14ac:dyDescent="0.3">
      <c r="A277" s="5">
        <v>3082</v>
      </c>
      <c r="B277" s="5">
        <v>337</v>
      </c>
      <c r="C277">
        <v>1994</v>
      </c>
      <c r="D277" s="21">
        <v>34514</v>
      </c>
      <c r="E277" s="20" t="s">
        <v>1288</v>
      </c>
      <c r="F277" t="s">
        <v>624</v>
      </c>
      <c r="G277" t="s">
        <v>738</v>
      </c>
      <c r="H277" t="s">
        <v>739</v>
      </c>
      <c r="I277" t="s">
        <v>33</v>
      </c>
      <c r="J277" s="5">
        <v>0</v>
      </c>
      <c r="K277" s="5">
        <v>1</v>
      </c>
      <c r="L277" s="5">
        <f t="shared" si="21"/>
        <v>-1</v>
      </c>
      <c r="M277" t="s">
        <v>744</v>
      </c>
      <c r="N277" t="s">
        <v>24</v>
      </c>
      <c r="O277" s="5">
        <v>0</v>
      </c>
      <c r="P277" s="5">
        <v>0</v>
      </c>
      <c r="Q277" s="5">
        <f t="shared" si="22"/>
        <v>0</v>
      </c>
      <c r="R277" s="5">
        <f t="shared" si="20"/>
        <v>1</v>
      </c>
      <c r="S277" t="str">
        <f t="shared" si="23"/>
        <v>Saudi Arabia</v>
      </c>
      <c r="T277" t="str">
        <f t="shared" si="24"/>
        <v>Away Team</v>
      </c>
      <c r="U277" s="5">
        <v>52959</v>
      </c>
      <c r="V277" s="5">
        <v>0</v>
      </c>
      <c r="W277" s="5">
        <v>1</v>
      </c>
      <c r="X277" t="s">
        <v>766</v>
      </c>
      <c r="Y277" t="s">
        <v>717</v>
      </c>
      <c r="Z277" t="s">
        <v>722</v>
      </c>
      <c r="AA277" t="s">
        <v>37</v>
      </c>
      <c r="AB277" t="s">
        <v>746</v>
      </c>
    </row>
    <row r="278" spans="1:28" x14ac:dyDescent="0.3">
      <c r="A278" s="5">
        <v>1770</v>
      </c>
      <c r="B278" s="5">
        <v>250</v>
      </c>
      <c r="C278">
        <v>1970</v>
      </c>
      <c r="D278" s="21">
        <v>25722</v>
      </c>
      <c r="E278" s="20" t="s">
        <v>1258</v>
      </c>
      <c r="F278" t="s">
        <v>46</v>
      </c>
      <c r="G278" t="s">
        <v>409</v>
      </c>
      <c r="H278" t="s">
        <v>410</v>
      </c>
      <c r="I278" t="s">
        <v>40</v>
      </c>
      <c r="J278" s="5">
        <v>4</v>
      </c>
      <c r="K278" s="5">
        <v>1</v>
      </c>
      <c r="L278" s="5">
        <f t="shared" si="21"/>
        <v>3</v>
      </c>
      <c r="M278" t="s">
        <v>127</v>
      </c>
      <c r="N278" t="s">
        <v>24</v>
      </c>
      <c r="O278" s="5">
        <v>0</v>
      </c>
      <c r="P278" s="5">
        <v>0</v>
      </c>
      <c r="Q278" s="5">
        <f t="shared" si="22"/>
        <v>0</v>
      </c>
      <c r="R278" s="5">
        <f t="shared" si="20"/>
        <v>5</v>
      </c>
      <c r="S278" t="str">
        <f t="shared" si="23"/>
        <v>Brazil</v>
      </c>
      <c r="T278" t="str">
        <f t="shared" si="24"/>
        <v>Home Team</v>
      </c>
      <c r="U278" s="5">
        <v>52897</v>
      </c>
      <c r="V278" s="5">
        <v>1</v>
      </c>
      <c r="W278" s="5">
        <v>1</v>
      </c>
      <c r="X278" t="s">
        <v>421</v>
      </c>
      <c r="Y278" t="s">
        <v>422</v>
      </c>
      <c r="Z278" t="s">
        <v>338</v>
      </c>
      <c r="AA278" t="s">
        <v>45</v>
      </c>
      <c r="AB278" t="s">
        <v>130</v>
      </c>
    </row>
    <row r="279" spans="1:28" x14ac:dyDescent="0.3">
      <c r="A279" s="5">
        <v>29</v>
      </c>
      <c r="B279" s="5">
        <v>322</v>
      </c>
      <c r="C279">
        <v>1990</v>
      </c>
      <c r="D279" s="21">
        <v>33042</v>
      </c>
      <c r="E279" s="20" t="s">
        <v>1285</v>
      </c>
      <c r="F279" t="s">
        <v>489</v>
      </c>
      <c r="G279" t="s">
        <v>697</v>
      </c>
      <c r="H279" t="s">
        <v>80</v>
      </c>
      <c r="I279" t="s">
        <v>52</v>
      </c>
      <c r="J279" s="5">
        <v>1</v>
      </c>
      <c r="K279" s="5">
        <v>1</v>
      </c>
      <c r="L279" s="5">
        <f t="shared" si="21"/>
        <v>0</v>
      </c>
      <c r="M279" t="s">
        <v>47</v>
      </c>
      <c r="N279" t="s">
        <v>24</v>
      </c>
      <c r="O279" s="5">
        <v>0</v>
      </c>
      <c r="P279" s="5">
        <v>0</v>
      </c>
      <c r="Q279" s="5">
        <f t="shared" si="22"/>
        <v>0</v>
      </c>
      <c r="R279" s="5">
        <f t="shared" si="20"/>
        <v>2</v>
      </c>
      <c r="S279" t="str">
        <f t="shared" si="23"/>
        <v>Romania</v>
      </c>
      <c r="T279" t="str">
        <f t="shared" si="24"/>
        <v>Away Team</v>
      </c>
      <c r="U279" s="5">
        <v>52733</v>
      </c>
      <c r="V279" s="5">
        <v>0</v>
      </c>
      <c r="W279" s="5">
        <v>0</v>
      </c>
      <c r="X279" t="s">
        <v>635</v>
      </c>
      <c r="Y279" t="s">
        <v>611</v>
      </c>
      <c r="Z279" t="s">
        <v>705</v>
      </c>
      <c r="AA279" t="s">
        <v>55</v>
      </c>
      <c r="AB279" t="s">
        <v>50</v>
      </c>
    </row>
    <row r="280" spans="1:28" x14ac:dyDescent="0.3">
      <c r="A280" s="5">
        <v>43950005</v>
      </c>
      <c r="B280" s="5">
        <v>43950100</v>
      </c>
      <c r="C280">
        <v>2002</v>
      </c>
      <c r="D280" s="21">
        <v>37409</v>
      </c>
      <c r="E280" s="20" t="s">
        <v>1268</v>
      </c>
      <c r="F280" t="s">
        <v>624</v>
      </c>
      <c r="G280" t="s">
        <v>889</v>
      </c>
      <c r="H280" t="s">
        <v>890</v>
      </c>
      <c r="I280" t="s">
        <v>189</v>
      </c>
      <c r="J280" s="5">
        <v>1</v>
      </c>
      <c r="K280" s="5">
        <v>1</v>
      </c>
      <c r="L280" s="5">
        <f t="shared" si="21"/>
        <v>0</v>
      </c>
      <c r="M280" t="s">
        <v>99</v>
      </c>
      <c r="N280" t="s">
        <v>24</v>
      </c>
      <c r="O280" s="5">
        <v>0</v>
      </c>
      <c r="P280" s="5">
        <v>0</v>
      </c>
      <c r="Q280" s="5">
        <f t="shared" si="22"/>
        <v>0</v>
      </c>
      <c r="R280" s="5">
        <f t="shared" si="20"/>
        <v>2</v>
      </c>
      <c r="S280" t="str">
        <f t="shared" si="23"/>
        <v>Sweden</v>
      </c>
      <c r="T280" t="str">
        <f t="shared" si="24"/>
        <v>Away Team</v>
      </c>
      <c r="U280" s="5">
        <v>52721</v>
      </c>
      <c r="V280" s="5">
        <v>1</v>
      </c>
      <c r="W280" s="5">
        <v>0</v>
      </c>
      <c r="X280" t="s">
        <v>891</v>
      </c>
      <c r="Y280" t="s">
        <v>892</v>
      </c>
      <c r="Z280" t="s">
        <v>808</v>
      </c>
      <c r="AA280" t="s">
        <v>193</v>
      </c>
      <c r="AB280" t="s">
        <v>103</v>
      </c>
    </row>
    <row r="281" spans="1:28" x14ac:dyDescent="0.3">
      <c r="A281" s="5">
        <v>3078</v>
      </c>
      <c r="B281" s="5">
        <v>337</v>
      </c>
      <c r="C281">
        <v>1994</v>
      </c>
      <c r="D281" s="21">
        <v>34513</v>
      </c>
      <c r="E281" s="20" t="s">
        <v>1288</v>
      </c>
      <c r="F281" t="s">
        <v>642</v>
      </c>
      <c r="G281" t="s">
        <v>738</v>
      </c>
      <c r="H281" t="s">
        <v>739</v>
      </c>
      <c r="I281" t="s">
        <v>120</v>
      </c>
      <c r="J281" s="5">
        <v>1</v>
      </c>
      <c r="K281" s="5">
        <v>1</v>
      </c>
      <c r="L281" s="5">
        <f t="shared" si="21"/>
        <v>0</v>
      </c>
      <c r="M281" t="s">
        <v>23</v>
      </c>
      <c r="N281" t="s">
        <v>24</v>
      </c>
      <c r="O281" s="5">
        <v>0</v>
      </c>
      <c r="P281" s="5">
        <v>0</v>
      </c>
      <c r="Q281" s="5">
        <f t="shared" si="22"/>
        <v>0</v>
      </c>
      <c r="R281" s="5">
        <f t="shared" si="20"/>
        <v>2</v>
      </c>
      <c r="S281" t="str">
        <f t="shared" si="23"/>
        <v>Mexico</v>
      </c>
      <c r="T281" t="str">
        <f t="shared" si="24"/>
        <v>Away Team</v>
      </c>
      <c r="U281" s="5">
        <v>52535</v>
      </c>
      <c r="V281" s="5">
        <v>0</v>
      </c>
      <c r="W281" s="5">
        <v>0</v>
      </c>
      <c r="X281" t="s">
        <v>721</v>
      </c>
      <c r="Y281" t="s">
        <v>722</v>
      </c>
      <c r="Z281" t="s">
        <v>717</v>
      </c>
      <c r="AA281" t="s">
        <v>124</v>
      </c>
      <c r="AB281" t="s">
        <v>29</v>
      </c>
    </row>
    <row r="282" spans="1:28" x14ac:dyDescent="0.3">
      <c r="A282" s="5">
        <v>3055</v>
      </c>
      <c r="B282" s="5">
        <v>337</v>
      </c>
      <c r="C282">
        <v>1994</v>
      </c>
      <c r="D282" s="21">
        <v>34504</v>
      </c>
      <c r="E282" s="20" t="s">
        <v>1258</v>
      </c>
      <c r="F282" t="s">
        <v>642</v>
      </c>
      <c r="G282" t="s">
        <v>738</v>
      </c>
      <c r="H282" t="s">
        <v>739</v>
      </c>
      <c r="I282" t="s">
        <v>158</v>
      </c>
      <c r="J282" s="5">
        <v>1</v>
      </c>
      <c r="K282" s="5">
        <v>0</v>
      </c>
      <c r="L282" s="5">
        <f t="shared" si="21"/>
        <v>1</v>
      </c>
      <c r="M282" t="s">
        <v>23</v>
      </c>
      <c r="N282" t="s">
        <v>24</v>
      </c>
      <c r="O282" s="5">
        <v>0</v>
      </c>
      <c r="P282" s="5">
        <v>0</v>
      </c>
      <c r="Q282" s="5">
        <f t="shared" si="22"/>
        <v>0</v>
      </c>
      <c r="R282" s="5">
        <f t="shared" si="20"/>
        <v>1</v>
      </c>
      <c r="S282" t="str">
        <f t="shared" si="23"/>
        <v>Norway</v>
      </c>
      <c r="T282" t="str">
        <f t="shared" si="24"/>
        <v>Home Team</v>
      </c>
      <c r="U282" s="5">
        <v>52395</v>
      </c>
      <c r="V282" s="5">
        <v>0</v>
      </c>
      <c r="W282" s="5">
        <v>0</v>
      </c>
      <c r="X282" t="s">
        <v>740</v>
      </c>
      <c r="Y282" t="s">
        <v>741</v>
      </c>
      <c r="Z282" t="s">
        <v>742</v>
      </c>
      <c r="AA282" t="s">
        <v>161</v>
      </c>
      <c r="AB282" t="s">
        <v>29</v>
      </c>
    </row>
    <row r="283" spans="1:28" x14ac:dyDescent="0.3">
      <c r="A283" s="5">
        <v>43950019</v>
      </c>
      <c r="B283" s="5">
        <v>43950100</v>
      </c>
      <c r="C283">
        <v>2002</v>
      </c>
      <c r="D283" s="21">
        <v>37413</v>
      </c>
      <c r="E283" s="20" t="s">
        <v>1265</v>
      </c>
      <c r="F283" t="s">
        <v>642</v>
      </c>
      <c r="G283" t="s">
        <v>889</v>
      </c>
      <c r="H283" t="s">
        <v>890</v>
      </c>
      <c r="I283" t="s">
        <v>544</v>
      </c>
      <c r="J283" s="5">
        <v>1</v>
      </c>
      <c r="K283" s="5">
        <v>0</v>
      </c>
      <c r="L283" s="5">
        <f t="shared" si="21"/>
        <v>1</v>
      </c>
      <c r="M283" t="s">
        <v>744</v>
      </c>
      <c r="N283" t="s">
        <v>24</v>
      </c>
      <c r="O283" s="5">
        <v>0</v>
      </c>
      <c r="P283" s="5">
        <v>0</v>
      </c>
      <c r="Q283" s="5">
        <f t="shared" si="22"/>
        <v>0</v>
      </c>
      <c r="R283" s="5">
        <f t="shared" si="20"/>
        <v>1</v>
      </c>
      <c r="S283" t="str">
        <f t="shared" si="23"/>
        <v>Cameroon</v>
      </c>
      <c r="T283" t="str">
        <f t="shared" si="24"/>
        <v>Home Team</v>
      </c>
      <c r="U283" s="5">
        <v>52328</v>
      </c>
      <c r="V283" s="5">
        <v>0</v>
      </c>
      <c r="W283" s="5">
        <v>0</v>
      </c>
      <c r="X283" t="s">
        <v>934</v>
      </c>
      <c r="Y283" t="s">
        <v>873</v>
      </c>
      <c r="Z283" t="s">
        <v>935</v>
      </c>
      <c r="AA283" t="s">
        <v>546</v>
      </c>
      <c r="AB283" t="s">
        <v>746</v>
      </c>
    </row>
    <row r="284" spans="1:28" x14ac:dyDescent="0.3">
      <c r="A284" s="5">
        <v>97410002</v>
      </c>
      <c r="B284" s="5">
        <v>97410100</v>
      </c>
      <c r="C284">
        <v>2006</v>
      </c>
      <c r="D284" s="21">
        <v>38877</v>
      </c>
      <c r="E284" s="20" t="s">
        <v>1285</v>
      </c>
      <c r="F284" t="s">
        <v>490</v>
      </c>
      <c r="G284" t="s">
        <v>976</v>
      </c>
      <c r="H284" t="s">
        <v>484</v>
      </c>
      <c r="I284" t="s">
        <v>164</v>
      </c>
      <c r="J284" s="5">
        <v>0</v>
      </c>
      <c r="K284" s="5">
        <v>2</v>
      </c>
      <c r="L284" s="5">
        <f t="shared" si="21"/>
        <v>-2</v>
      </c>
      <c r="M284" t="s">
        <v>903</v>
      </c>
      <c r="N284" t="s">
        <v>24</v>
      </c>
      <c r="O284" s="5">
        <v>0</v>
      </c>
      <c r="P284" s="5">
        <v>0</v>
      </c>
      <c r="Q284" s="5">
        <f t="shared" si="22"/>
        <v>0</v>
      </c>
      <c r="R284" s="5">
        <f t="shared" si="20"/>
        <v>2</v>
      </c>
      <c r="S284" t="str">
        <f t="shared" si="23"/>
        <v>Ecuador</v>
      </c>
      <c r="T284" t="str">
        <f t="shared" si="24"/>
        <v>Away Team</v>
      </c>
      <c r="U284" s="5">
        <v>52000</v>
      </c>
      <c r="V284" s="5">
        <v>0</v>
      </c>
      <c r="W284" s="5">
        <v>1</v>
      </c>
      <c r="X284" t="s">
        <v>871</v>
      </c>
      <c r="Y284" t="s">
        <v>977</v>
      </c>
      <c r="Z284" t="s">
        <v>978</v>
      </c>
      <c r="AA284" t="s">
        <v>168</v>
      </c>
      <c r="AB284" t="s">
        <v>907</v>
      </c>
    </row>
    <row r="285" spans="1:28" x14ac:dyDescent="0.3">
      <c r="A285" s="5">
        <v>97410010</v>
      </c>
      <c r="B285" s="5">
        <v>97410100</v>
      </c>
      <c r="C285">
        <v>2006</v>
      </c>
      <c r="D285" s="21">
        <v>38880</v>
      </c>
      <c r="E285" s="20" t="s">
        <v>1265</v>
      </c>
      <c r="F285" t="s">
        <v>642</v>
      </c>
      <c r="G285" t="s">
        <v>976</v>
      </c>
      <c r="H285" t="s">
        <v>484</v>
      </c>
      <c r="I285" t="s">
        <v>32</v>
      </c>
      <c r="J285" s="5">
        <v>0</v>
      </c>
      <c r="K285" s="5">
        <v>3</v>
      </c>
      <c r="L285" s="5">
        <f t="shared" si="21"/>
        <v>-3</v>
      </c>
      <c r="M285" t="s">
        <v>1015</v>
      </c>
      <c r="N285" t="s">
        <v>24</v>
      </c>
      <c r="O285" s="5">
        <v>0</v>
      </c>
      <c r="P285" s="5">
        <v>0</v>
      </c>
      <c r="Q285" s="5">
        <f t="shared" si="22"/>
        <v>0</v>
      </c>
      <c r="R285" s="5">
        <f t="shared" si="20"/>
        <v>3</v>
      </c>
      <c r="S285" t="str">
        <f t="shared" si="23"/>
        <v>Czech Republic</v>
      </c>
      <c r="T285" t="str">
        <f t="shared" si="24"/>
        <v>Away Team</v>
      </c>
      <c r="U285" s="5">
        <v>52000</v>
      </c>
      <c r="V285" s="5">
        <v>0</v>
      </c>
      <c r="W285" s="5">
        <v>2</v>
      </c>
      <c r="X285" t="s">
        <v>1016</v>
      </c>
      <c r="Y285" t="s">
        <v>1017</v>
      </c>
      <c r="Z285" t="s">
        <v>1018</v>
      </c>
      <c r="AA285" t="s">
        <v>32</v>
      </c>
      <c r="AB285" t="s">
        <v>1019</v>
      </c>
    </row>
    <row r="286" spans="1:28" x14ac:dyDescent="0.3">
      <c r="A286" s="5">
        <v>97410013</v>
      </c>
      <c r="B286" s="5">
        <v>97410100</v>
      </c>
      <c r="C286">
        <v>2006</v>
      </c>
      <c r="D286" s="21">
        <v>38881</v>
      </c>
      <c r="E286" s="20" t="s">
        <v>1265</v>
      </c>
      <c r="F286" t="s">
        <v>833</v>
      </c>
      <c r="G286" t="s">
        <v>1028</v>
      </c>
      <c r="H286" t="s">
        <v>476</v>
      </c>
      <c r="I286" t="s">
        <v>22</v>
      </c>
      <c r="J286" s="5">
        <v>0</v>
      </c>
      <c r="K286" s="5">
        <v>0</v>
      </c>
      <c r="L286" s="5">
        <f t="shared" si="21"/>
        <v>0</v>
      </c>
      <c r="M286" t="s">
        <v>90</v>
      </c>
      <c r="N286" t="s">
        <v>24</v>
      </c>
      <c r="O286" s="5">
        <v>0</v>
      </c>
      <c r="P286" s="5">
        <v>0</v>
      </c>
      <c r="Q286" s="5">
        <f t="shared" si="22"/>
        <v>0</v>
      </c>
      <c r="R286" s="5">
        <f t="shared" si="20"/>
        <v>0</v>
      </c>
      <c r="S286" t="str">
        <f t="shared" si="23"/>
        <v>Switzerland</v>
      </c>
      <c r="T286" t="str">
        <f t="shared" si="24"/>
        <v>Away Team</v>
      </c>
      <c r="U286" s="5">
        <v>52000</v>
      </c>
      <c r="V286" s="5">
        <v>0</v>
      </c>
      <c r="W286" s="5">
        <v>0</v>
      </c>
      <c r="X286" t="s">
        <v>742</v>
      </c>
      <c r="Y286" t="s">
        <v>1029</v>
      </c>
      <c r="Z286" t="s">
        <v>1030</v>
      </c>
      <c r="AA286" t="s">
        <v>28</v>
      </c>
      <c r="AB286" t="s">
        <v>95</v>
      </c>
    </row>
    <row r="287" spans="1:28" x14ac:dyDescent="0.3">
      <c r="A287" s="5">
        <v>97410021</v>
      </c>
      <c r="B287" s="5">
        <v>97410100</v>
      </c>
      <c r="C287">
        <v>2006</v>
      </c>
      <c r="D287" s="21">
        <v>38884</v>
      </c>
      <c r="E287" s="20" t="s">
        <v>1255</v>
      </c>
      <c r="F287" t="s">
        <v>608</v>
      </c>
      <c r="G287" t="s">
        <v>976</v>
      </c>
      <c r="H287" t="s">
        <v>484</v>
      </c>
      <c r="I287" t="s">
        <v>52</v>
      </c>
      <c r="J287" s="5">
        <v>6</v>
      </c>
      <c r="K287" s="5">
        <v>0</v>
      </c>
      <c r="L287" s="5">
        <f t="shared" si="21"/>
        <v>6</v>
      </c>
      <c r="M287" t="s">
        <v>1357</v>
      </c>
      <c r="N287" t="s">
        <v>24</v>
      </c>
      <c r="O287" s="5">
        <v>0</v>
      </c>
      <c r="P287" s="5">
        <v>0</v>
      </c>
      <c r="Q287" s="5">
        <f t="shared" si="22"/>
        <v>0</v>
      </c>
      <c r="R287" s="5">
        <f t="shared" si="20"/>
        <v>6</v>
      </c>
      <c r="S287" t="str">
        <f t="shared" si="23"/>
        <v>Argentina</v>
      </c>
      <c r="T287" t="str">
        <f t="shared" si="24"/>
        <v>Home Team</v>
      </c>
      <c r="U287" s="5">
        <v>52000</v>
      </c>
      <c r="V287" s="5">
        <v>3</v>
      </c>
      <c r="W287" s="5">
        <v>0</v>
      </c>
      <c r="X287" t="s">
        <v>1001</v>
      </c>
      <c r="Y287" t="s">
        <v>1002</v>
      </c>
      <c r="Z287" t="s">
        <v>1003</v>
      </c>
      <c r="AA287" t="s">
        <v>55</v>
      </c>
      <c r="AB287" t="s">
        <v>998</v>
      </c>
    </row>
    <row r="288" spans="1:28" x14ac:dyDescent="0.3">
      <c r="A288" s="5">
        <v>97410022</v>
      </c>
      <c r="B288" s="5">
        <v>97410100</v>
      </c>
      <c r="C288">
        <v>2006</v>
      </c>
      <c r="D288" s="21">
        <v>38884</v>
      </c>
      <c r="E288" s="20" t="s">
        <v>1265</v>
      </c>
      <c r="F288" t="s">
        <v>608</v>
      </c>
      <c r="G288" t="s">
        <v>1028</v>
      </c>
      <c r="H288" t="s">
        <v>476</v>
      </c>
      <c r="I288" t="s">
        <v>91</v>
      </c>
      <c r="J288" s="5">
        <v>2</v>
      </c>
      <c r="K288" s="5">
        <v>1</v>
      </c>
      <c r="L288" s="5">
        <f t="shared" si="21"/>
        <v>1</v>
      </c>
      <c r="M288" t="s">
        <v>989</v>
      </c>
      <c r="N288" t="s">
        <v>24</v>
      </c>
      <c r="O288" s="5">
        <v>0</v>
      </c>
      <c r="P288" s="5">
        <v>0</v>
      </c>
      <c r="Q288" s="5">
        <f t="shared" si="22"/>
        <v>0</v>
      </c>
      <c r="R288" s="5">
        <f t="shared" si="20"/>
        <v>3</v>
      </c>
      <c r="S288" t="str">
        <f t="shared" si="23"/>
        <v>Netherlands</v>
      </c>
      <c r="T288" t="str">
        <f t="shared" si="24"/>
        <v>Home Team</v>
      </c>
      <c r="U288" s="5">
        <v>52000</v>
      </c>
      <c r="V288" s="5">
        <v>2</v>
      </c>
      <c r="W288" s="5">
        <v>1</v>
      </c>
      <c r="X288" t="s">
        <v>918</v>
      </c>
      <c r="Y288" t="s">
        <v>1048</v>
      </c>
      <c r="Z288" t="s">
        <v>1049</v>
      </c>
      <c r="AA288" t="s">
        <v>96</v>
      </c>
      <c r="AB288" t="s">
        <v>993</v>
      </c>
    </row>
    <row r="289" spans="1:28" x14ac:dyDescent="0.3">
      <c r="A289" s="5">
        <v>97410031</v>
      </c>
      <c r="B289" s="5">
        <v>97410100</v>
      </c>
      <c r="C289">
        <v>2006</v>
      </c>
      <c r="D289" s="21">
        <v>38887</v>
      </c>
      <c r="E289" s="20" t="s">
        <v>1285</v>
      </c>
      <c r="F289" t="s">
        <v>817</v>
      </c>
      <c r="G289" t="s">
        <v>1028</v>
      </c>
      <c r="H289" t="s">
        <v>476</v>
      </c>
      <c r="I289" t="s">
        <v>113</v>
      </c>
      <c r="J289" s="5">
        <v>3</v>
      </c>
      <c r="K289" s="5">
        <v>1</v>
      </c>
      <c r="L289" s="5">
        <f t="shared" si="21"/>
        <v>2</v>
      </c>
      <c r="M289" t="s">
        <v>500</v>
      </c>
      <c r="N289" t="s">
        <v>24</v>
      </c>
      <c r="O289" s="5">
        <v>0</v>
      </c>
      <c r="P289" s="5">
        <v>0</v>
      </c>
      <c r="Q289" s="5">
        <f t="shared" si="22"/>
        <v>0</v>
      </c>
      <c r="R289" s="5">
        <f t="shared" si="20"/>
        <v>4</v>
      </c>
      <c r="S289" t="str">
        <f t="shared" si="23"/>
        <v>Spain</v>
      </c>
      <c r="T289" t="str">
        <f t="shared" si="24"/>
        <v>Home Team</v>
      </c>
      <c r="U289" s="5">
        <v>52000</v>
      </c>
      <c r="V289" s="5">
        <v>0</v>
      </c>
      <c r="W289" s="5">
        <v>1</v>
      </c>
      <c r="X289" t="s">
        <v>891</v>
      </c>
      <c r="Y289" t="s">
        <v>1022</v>
      </c>
      <c r="Z289" t="s">
        <v>1023</v>
      </c>
      <c r="AA289" t="s">
        <v>117</v>
      </c>
      <c r="AB289" t="s">
        <v>504</v>
      </c>
    </row>
    <row r="290" spans="1:28" x14ac:dyDescent="0.3">
      <c r="A290" s="5">
        <v>97410039</v>
      </c>
      <c r="B290" s="5">
        <v>97410100</v>
      </c>
      <c r="C290">
        <v>2006</v>
      </c>
      <c r="D290" s="21">
        <v>38889</v>
      </c>
      <c r="E290" s="20" t="s">
        <v>1258</v>
      </c>
      <c r="F290" t="s">
        <v>613</v>
      </c>
      <c r="G290" t="s">
        <v>976</v>
      </c>
      <c r="H290" t="s">
        <v>484</v>
      </c>
      <c r="I290" t="s">
        <v>375</v>
      </c>
      <c r="J290" s="5">
        <v>2</v>
      </c>
      <c r="K290" s="5">
        <v>1</v>
      </c>
      <c r="L290" s="5">
        <f t="shared" si="21"/>
        <v>1</v>
      </c>
      <c r="M290" t="s">
        <v>23</v>
      </c>
      <c r="N290" t="s">
        <v>24</v>
      </c>
      <c r="O290" s="5">
        <v>0</v>
      </c>
      <c r="P290" s="5">
        <v>0</v>
      </c>
      <c r="Q290" s="5">
        <f t="shared" si="22"/>
        <v>0</v>
      </c>
      <c r="R290" s="5">
        <f t="shared" si="20"/>
        <v>3</v>
      </c>
      <c r="S290" t="str">
        <f t="shared" si="23"/>
        <v>Portugal</v>
      </c>
      <c r="T290" t="str">
        <f t="shared" si="24"/>
        <v>Home Team</v>
      </c>
      <c r="U290" s="5">
        <v>52000</v>
      </c>
      <c r="V290" s="5">
        <v>2</v>
      </c>
      <c r="W290" s="5">
        <v>1</v>
      </c>
      <c r="X290" t="s">
        <v>886</v>
      </c>
      <c r="Y290" t="s">
        <v>1046</v>
      </c>
      <c r="Z290" t="s">
        <v>1047</v>
      </c>
      <c r="AA290" t="s">
        <v>379</v>
      </c>
      <c r="AB290" t="s">
        <v>29</v>
      </c>
    </row>
    <row r="291" spans="1:28" x14ac:dyDescent="0.3">
      <c r="A291" s="5">
        <v>97410044</v>
      </c>
      <c r="B291" s="5">
        <v>97410100</v>
      </c>
      <c r="C291">
        <v>2006</v>
      </c>
      <c r="D291" s="21">
        <v>38890</v>
      </c>
      <c r="E291" s="20" t="s">
        <v>1285</v>
      </c>
      <c r="F291" t="s">
        <v>624</v>
      </c>
      <c r="G291" t="s">
        <v>1028</v>
      </c>
      <c r="H291" t="s">
        <v>476</v>
      </c>
      <c r="I291" t="s">
        <v>827</v>
      </c>
      <c r="J291" s="5">
        <v>2</v>
      </c>
      <c r="K291" s="5">
        <v>2</v>
      </c>
      <c r="L291" s="5">
        <f t="shared" si="21"/>
        <v>0</v>
      </c>
      <c r="M291" t="s">
        <v>447</v>
      </c>
      <c r="N291" t="s">
        <v>24</v>
      </c>
      <c r="O291" s="5">
        <v>0</v>
      </c>
      <c r="P291" s="5">
        <v>0</v>
      </c>
      <c r="Q291" s="5">
        <f t="shared" si="22"/>
        <v>0</v>
      </c>
      <c r="R291" s="5">
        <f t="shared" si="20"/>
        <v>4</v>
      </c>
      <c r="S291" t="str">
        <f t="shared" si="23"/>
        <v>Australia</v>
      </c>
      <c r="T291" t="str">
        <f t="shared" si="24"/>
        <v>Away Team</v>
      </c>
      <c r="U291" s="5">
        <v>52000</v>
      </c>
      <c r="V291" s="5">
        <v>1</v>
      </c>
      <c r="W291" s="5">
        <v>1</v>
      </c>
      <c r="X291" t="s">
        <v>947</v>
      </c>
      <c r="Y291" t="s">
        <v>906</v>
      </c>
      <c r="Z291" t="s">
        <v>1026</v>
      </c>
      <c r="AA291" t="s">
        <v>832</v>
      </c>
      <c r="AB291" t="s">
        <v>452</v>
      </c>
    </row>
    <row r="292" spans="1:28" x14ac:dyDescent="0.3">
      <c r="A292" s="5">
        <v>97410051</v>
      </c>
      <c r="B292" s="5">
        <v>97410200</v>
      </c>
      <c r="C292">
        <v>2006</v>
      </c>
      <c r="D292" s="21">
        <v>38893</v>
      </c>
      <c r="E292" s="20" t="s">
        <v>1267</v>
      </c>
      <c r="F292" t="s">
        <v>659</v>
      </c>
      <c r="G292" t="s">
        <v>1028</v>
      </c>
      <c r="H292" t="s">
        <v>476</v>
      </c>
      <c r="I292" t="s">
        <v>189</v>
      </c>
      <c r="J292" s="5">
        <v>1</v>
      </c>
      <c r="K292" s="5">
        <v>0</v>
      </c>
      <c r="L292" s="5">
        <f t="shared" si="21"/>
        <v>1</v>
      </c>
      <c r="M292" t="s">
        <v>903</v>
      </c>
      <c r="N292" t="s">
        <v>24</v>
      </c>
      <c r="O292" s="5">
        <v>0</v>
      </c>
      <c r="P292" s="5">
        <v>0</v>
      </c>
      <c r="Q292" s="5">
        <f t="shared" si="22"/>
        <v>0</v>
      </c>
      <c r="R292" s="5">
        <f t="shared" si="20"/>
        <v>1</v>
      </c>
      <c r="S292" t="str">
        <f t="shared" si="23"/>
        <v>England</v>
      </c>
      <c r="T292" t="str">
        <f t="shared" si="24"/>
        <v>Home Team</v>
      </c>
      <c r="U292" s="5">
        <v>52000</v>
      </c>
      <c r="V292" s="5">
        <v>0</v>
      </c>
      <c r="W292" s="5">
        <v>0</v>
      </c>
      <c r="X292" t="s">
        <v>990</v>
      </c>
      <c r="Y292" t="s">
        <v>991</v>
      </c>
      <c r="Z292" t="s">
        <v>992</v>
      </c>
      <c r="AA292" t="s">
        <v>193</v>
      </c>
      <c r="AB292" t="s">
        <v>907</v>
      </c>
    </row>
    <row r="293" spans="1:28" x14ac:dyDescent="0.3">
      <c r="A293" s="5">
        <v>97410059</v>
      </c>
      <c r="B293" s="5">
        <v>97410300</v>
      </c>
      <c r="C293">
        <v>2006</v>
      </c>
      <c r="D293" s="21">
        <v>38899</v>
      </c>
      <c r="E293" s="20" t="s">
        <v>1267</v>
      </c>
      <c r="F293" t="s">
        <v>131</v>
      </c>
      <c r="G293" t="s">
        <v>976</v>
      </c>
      <c r="H293" t="s">
        <v>484</v>
      </c>
      <c r="I293" t="s">
        <v>189</v>
      </c>
      <c r="J293" s="5">
        <v>0</v>
      </c>
      <c r="K293" s="5">
        <v>0</v>
      </c>
      <c r="L293" s="5">
        <f t="shared" si="21"/>
        <v>0</v>
      </c>
      <c r="M293" t="s">
        <v>375</v>
      </c>
      <c r="N293" t="s">
        <v>1310</v>
      </c>
      <c r="O293" s="5">
        <v>1</v>
      </c>
      <c r="P293" s="5">
        <v>3</v>
      </c>
      <c r="Q293" s="5">
        <f t="shared" si="22"/>
        <v>-2</v>
      </c>
      <c r="R293" s="5">
        <f t="shared" si="20"/>
        <v>0</v>
      </c>
      <c r="S293" t="str">
        <f t="shared" si="23"/>
        <v>Portugal</v>
      </c>
      <c r="T293" t="str">
        <f t="shared" si="24"/>
        <v>Away Team</v>
      </c>
      <c r="U293" s="5">
        <v>52000</v>
      </c>
      <c r="V293" s="5">
        <v>0</v>
      </c>
      <c r="W293" s="5">
        <v>0</v>
      </c>
      <c r="X293" t="s">
        <v>973</v>
      </c>
      <c r="Y293" t="s">
        <v>974</v>
      </c>
      <c r="Z293" t="s">
        <v>975</v>
      </c>
      <c r="AA293" t="s">
        <v>193</v>
      </c>
      <c r="AB293" t="s">
        <v>379</v>
      </c>
    </row>
    <row r="294" spans="1:28" x14ac:dyDescent="0.3">
      <c r="A294" s="5">
        <v>97410063</v>
      </c>
      <c r="B294" s="5">
        <v>97410500</v>
      </c>
      <c r="C294">
        <v>2006</v>
      </c>
      <c r="D294" s="21">
        <v>38906</v>
      </c>
      <c r="E294" s="20" t="s">
        <v>1285</v>
      </c>
      <c r="F294" t="s">
        <v>971</v>
      </c>
      <c r="G294" t="s">
        <v>1028</v>
      </c>
      <c r="H294" t="s">
        <v>476</v>
      </c>
      <c r="I294" t="s">
        <v>106</v>
      </c>
      <c r="J294" s="5">
        <v>3</v>
      </c>
      <c r="K294" s="5">
        <v>1</v>
      </c>
      <c r="L294" s="5">
        <f t="shared" si="21"/>
        <v>2</v>
      </c>
      <c r="M294" t="s">
        <v>375</v>
      </c>
      <c r="N294" t="s">
        <v>24</v>
      </c>
      <c r="O294" s="5">
        <v>0</v>
      </c>
      <c r="P294" s="5">
        <v>0</v>
      </c>
      <c r="Q294" s="5">
        <f t="shared" si="22"/>
        <v>0</v>
      </c>
      <c r="R294" s="5">
        <f t="shared" si="20"/>
        <v>4</v>
      </c>
      <c r="S294" t="str">
        <f t="shared" si="23"/>
        <v>Germany</v>
      </c>
      <c r="T294" t="str">
        <f t="shared" si="24"/>
        <v>Home Team</v>
      </c>
      <c r="U294" s="5">
        <v>52000</v>
      </c>
      <c r="V294" s="5">
        <v>0</v>
      </c>
      <c r="W294" s="5">
        <v>0</v>
      </c>
      <c r="X294" t="s">
        <v>871</v>
      </c>
      <c r="Y294" t="s">
        <v>977</v>
      </c>
      <c r="Z294" t="s">
        <v>978</v>
      </c>
      <c r="AA294" t="s">
        <v>110</v>
      </c>
      <c r="AB294" t="s">
        <v>379</v>
      </c>
    </row>
    <row r="295" spans="1:28" x14ac:dyDescent="0.3">
      <c r="A295" s="5">
        <v>162</v>
      </c>
      <c r="B295" s="5">
        <v>3463</v>
      </c>
      <c r="C295">
        <v>1990</v>
      </c>
      <c r="D295" s="21">
        <v>33061</v>
      </c>
      <c r="E295" s="20" t="s">
        <v>1283</v>
      </c>
      <c r="F295" t="s">
        <v>133</v>
      </c>
      <c r="G295" t="s">
        <v>665</v>
      </c>
      <c r="H295" t="s">
        <v>666</v>
      </c>
      <c r="I295" t="s">
        <v>120</v>
      </c>
      <c r="J295" s="5">
        <v>2</v>
      </c>
      <c r="K295" s="5">
        <v>1</v>
      </c>
      <c r="L295" s="5">
        <f t="shared" si="21"/>
        <v>1</v>
      </c>
      <c r="M295" t="s">
        <v>189</v>
      </c>
      <c r="N295" t="s">
        <v>24</v>
      </c>
      <c r="O295" s="5">
        <v>0</v>
      </c>
      <c r="P295" s="5">
        <v>0</v>
      </c>
      <c r="Q295" s="5">
        <f t="shared" si="22"/>
        <v>0</v>
      </c>
      <c r="R295" s="5">
        <f t="shared" si="20"/>
        <v>3</v>
      </c>
      <c r="S295" t="str">
        <f t="shared" si="23"/>
        <v>Italy</v>
      </c>
      <c r="T295" t="str">
        <f t="shared" si="24"/>
        <v>Home Team</v>
      </c>
      <c r="U295" s="5">
        <v>51426</v>
      </c>
      <c r="V295" s="5">
        <v>0</v>
      </c>
      <c r="W295" s="5">
        <v>0</v>
      </c>
      <c r="X295" t="s">
        <v>628</v>
      </c>
      <c r="Y295" t="s">
        <v>702</v>
      </c>
      <c r="Z295" t="s">
        <v>673</v>
      </c>
      <c r="AA295" t="s">
        <v>124</v>
      </c>
      <c r="AB295" t="s">
        <v>193</v>
      </c>
    </row>
    <row r="296" spans="1:28" x14ac:dyDescent="0.3">
      <c r="A296" s="5">
        <v>1597</v>
      </c>
      <c r="B296" s="5">
        <v>238</v>
      </c>
      <c r="C296">
        <v>1966</v>
      </c>
      <c r="D296" s="21">
        <v>24303</v>
      </c>
      <c r="E296" s="20" t="s">
        <v>1277</v>
      </c>
      <c r="F296" t="s">
        <v>46</v>
      </c>
      <c r="G296" t="s">
        <v>362</v>
      </c>
      <c r="H296" t="s">
        <v>363</v>
      </c>
      <c r="I296" t="s">
        <v>81</v>
      </c>
      <c r="J296" s="5">
        <v>3</v>
      </c>
      <c r="K296" s="5">
        <v>1</v>
      </c>
      <c r="L296" s="5">
        <f t="shared" si="21"/>
        <v>2</v>
      </c>
      <c r="M296" t="s">
        <v>40</v>
      </c>
      <c r="N296" t="s">
        <v>24</v>
      </c>
      <c r="O296" s="5">
        <v>0</v>
      </c>
      <c r="P296" s="5">
        <v>0</v>
      </c>
      <c r="Q296" s="5">
        <f t="shared" si="22"/>
        <v>0</v>
      </c>
      <c r="R296" s="5">
        <f t="shared" si="20"/>
        <v>4</v>
      </c>
      <c r="S296" t="str">
        <f t="shared" si="23"/>
        <v>Hungary</v>
      </c>
      <c r="T296" t="str">
        <f t="shared" si="24"/>
        <v>Home Team</v>
      </c>
      <c r="U296" s="5">
        <v>51387</v>
      </c>
      <c r="V296" s="5">
        <v>1</v>
      </c>
      <c r="W296" s="5">
        <v>1</v>
      </c>
      <c r="X296" t="s">
        <v>389</v>
      </c>
      <c r="Y296" t="s">
        <v>377</v>
      </c>
      <c r="Z296" t="s">
        <v>338</v>
      </c>
      <c r="AA296" t="s">
        <v>86</v>
      </c>
      <c r="AB296" t="s">
        <v>45</v>
      </c>
    </row>
    <row r="297" spans="1:28" x14ac:dyDescent="0.3">
      <c r="A297" s="5">
        <v>1771</v>
      </c>
      <c r="B297" s="5">
        <v>569</v>
      </c>
      <c r="C297">
        <v>1970</v>
      </c>
      <c r="D297" s="21">
        <v>25736</v>
      </c>
      <c r="E297" s="20" t="s">
        <v>1258</v>
      </c>
      <c r="F297" t="s">
        <v>68</v>
      </c>
      <c r="G297" t="s">
        <v>409</v>
      </c>
      <c r="H297" t="s">
        <v>410</v>
      </c>
      <c r="I297" t="s">
        <v>40</v>
      </c>
      <c r="J297" s="5">
        <v>3</v>
      </c>
      <c r="K297" s="5">
        <v>1</v>
      </c>
      <c r="L297" s="5">
        <f t="shared" si="21"/>
        <v>2</v>
      </c>
      <c r="M297" t="s">
        <v>64</v>
      </c>
      <c r="N297" t="s">
        <v>24</v>
      </c>
      <c r="O297" s="5">
        <v>0</v>
      </c>
      <c r="P297" s="5">
        <v>0</v>
      </c>
      <c r="Q297" s="5">
        <f t="shared" si="22"/>
        <v>0</v>
      </c>
      <c r="R297" s="5">
        <f t="shared" si="20"/>
        <v>4</v>
      </c>
      <c r="S297" t="str">
        <f t="shared" si="23"/>
        <v>Brazil</v>
      </c>
      <c r="T297" t="str">
        <f t="shared" si="24"/>
        <v>Home Team</v>
      </c>
      <c r="U297" s="5">
        <v>51261</v>
      </c>
      <c r="V297" s="5">
        <v>1</v>
      </c>
      <c r="W297" s="5">
        <v>1</v>
      </c>
      <c r="X297" t="s">
        <v>418</v>
      </c>
      <c r="Y297" t="s">
        <v>357</v>
      </c>
      <c r="Z297" t="s">
        <v>431</v>
      </c>
      <c r="AA297" t="s">
        <v>45</v>
      </c>
      <c r="AB297" t="s">
        <v>65</v>
      </c>
    </row>
    <row r="298" spans="1:28" x14ac:dyDescent="0.3">
      <c r="A298" s="5">
        <v>300186497</v>
      </c>
      <c r="B298" s="5">
        <v>255951</v>
      </c>
      <c r="C298">
        <v>2014</v>
      </c>
      <c r="D298" s="21">
        <v>41821</v>
      </c>
      <c r="E298" s="20" t="s">
        <v>1267</v>
      </c>
      <c r="F298" t="s">
        <v>659</v>
      </c>
      <c r="G298" t="s">
        <v>1137</v>
      </c>
      <c r="H298" t="s">
        <v>1138</v>
      </c>
      <c r="I298" t="s">
        <v>33</v>
      </c>
      <c r="J298" s="5">
        <v>2</v>
      </c>
      <c r="K298" s="5">
        <v>1</v>
      </c>
      <c r="L298" s="5">
        <f t="shared" si="21"/>
        <v>1</v>
      </c>
      <c r="M298" t="s">
        <v>32</v>
      </c>
      <c r="N298" t="s">
        <v>660</v>
      </c>
      <c r="O298" s="5">
        <v>0</v>
      </c>
      <c r="P298" s="5">
        <v>0</v>
      </c>
      <c r="Q298" s="5">
        <f t="shared" si="22"/>
        <v>0</v>
      </c>
      <c r="R298" s="5">
        <f t="shared" si="20"/>
        <v>3</v>
      </c>
      <c r="S298" t="str">
        <f t="shared" si="23"/>
        <v>Belgium</v>
      </c>
      <c r="T298" t="str">
        <f t="shared" si="24"/>
        <v>Home Team</v>
      </c>
      <c r="U298" s="5">
        <v>51227</v>
      </c>
      <c r="V298" s="5">
        <v>0</v>
      </c>
      <c r="W298" s="5">
        <v>0</v>
      </c>
      <c r="X298" t="s">
        <v>1193</v>
      </c>
      <c r="Y298" t="s">
        <v>1122</v>
      </c>
      <c r="Z298" t="s">
        <v>1194</v>
      </c>
      <c r="AA298" t="s">
        <v>37</v>
      </c>
      <c r="AB298" t="s">
        <v>32</v>
      </c>
    </row>
    <row r="299" spans="1:28" x14ac:dyDescent="0.3">
      <c r="A299" s="5">
        <v>300186488</v>
      </c>
      <c r="B299" s="5">
        <v>255953</v>
      </c>
      <c r="C299">
        <v>2014</v>
      </c>
      <c r="D299" s="21">
        <v>41825</v>
      </c>
      <c r="E299" s="20" t="s">
        <v>1267</v>
      </c>
      <c r="F299" t="s">
        <v>131</v>
      </c>
      <c r="G299" t="s">
        <v>1137</v>
      </c>
      <c r="H299" t="s">
        <v>1138</v>
      </c>
      <c r="I299" t="s">
        <v>91</v>
      </c>
      <c r="J299" s="5">
        <v>0</v>
      </c>
      <c r="K299" s="5">
        <v>0</v>
      </c>
      <c r="L299" s="5">
        <f t="shared" si="21"/>
        <v>0</v>
      </c>
      <c r="M299" t="s">
        <v>681</v>
      </c>
      <c r="N299" t="s">
        <v>1314</v>
      </c>
      <c r="O299" s="5">
        <v>4</v>
      </c>
      <c r="P299" s="5">
        <v>3</v>
      </c>
      <c r="Q299" s="5">
        <f t="shared" si="22"/>
        <v>1</v>
      </c>
      <c r="R299" s="5">
        <f t="shared" si="20"/>
        <v>0</v>
      </c>
      <c r="S299" t="str">
        <f t="shared" si="23"/>
        <v>Netherlands</v>
      </c>
      <c r="T299" t="str">
        <f t="shared" si="24"/>
        <v>Home Team</v>
      </c>
      <c r="U299" s="5">
        <v>51179</v>
      </c>
      <c r="V299" s="5">
        <v>0</v>
      </c>
      <c r="W299" s="5">
        <v>0</v>
      </c>
      <c r="X299" t="s">
        <v>1055</v>
      </c>
      <c r="Y299" t="s">
        <v>1167</v>
      </c>
      <c r="Z299" t="s">
        <v>1057</v>
      </c>
      <c r="AA299" t="s">
        <v>96</v>
      </c>
      <c r="AB299" t="s">
        <v>685</v>
      </c>
    </row>
    <row r="300" spans="1:28" x14ac:dyDescent="0.3">
      <c r="A300" s="5">
        <v>300186475</v>
      </c>
      <c r="B300" s="5">
        <v>255931</v>
      </c>
      <c r="C300">
        <v>2014</v>
      </c>
      <c r="D300" s="21">
        <v>41806</v>
      </c>
      <c r="E300" s="20" t="s">
        <v>1262</v>
      </c>
      <c r="F300" t="s">
        <v>833</v>
      </c>
      <c r="G300" t="s">
        <v>1137</v>
      </c>
      <c r="H300" t="s">
        <v>1138</v>
      </c>
      <c r="I300" t="s">
        <v>106</v>
      </c>
      <c r="J300" s="5">
        <v>4</v>
      </c>
      <c r="K300" s="5">
        <v>0</v>
      </c>
      <c r="L300" s="5">
        <f t="shared" si="21"/>
        <v>4</v>
      </c>
      <c r="M300" t="s">
        <v>375</v>
      </c>
      <c r="N300" t="s">
        <v>24</v>
      </c>
      <c r="O300" s="5">
        <v>0</v>
      </c>
      <c r="P300" s="5">
        <v>0</v>
      </c>
      <c r="Q300" s="5">
        <f t="shared" si="22"/>
        <v>0</v>
      </c>
      <c r="R300" s="5">
        <f t="shared" si="20"/>
        <v>4</v>
      </c>
      <c r="S300" t="str">
        <f t="shared" si="23"/>
        <v>Germany</v>
      </c>
      <c r="T300" t="str">
        <f t="shared" si="24"/>
        <v>Home Team</v>
      </c>
      <c r="U300" s="5">
        <v>51081</v>
      </c>
      <c r="V300" s="5">
        <v>3</v>
      </c>
      <c r="W300" s="5">
        <v>0</v>
      </c>
      <c r="X300" t="s">
        <v>1177</v>
      </c>
      <c r="Y300" t="s">
        <v>1178</v>
      </c>
      <c r="Z300" t="s">
        <v>1179</v>
      </c>
      <c r="AA300" t="s">
        <v>110</v>
      </c>
      <c r="AB300" t="s">
        <v>379</v>
      </c>
    </row>
    <row r="301" spans="1:28" x14ac:dyDescent="0.3">
      <c r="A301" s="5">
        <v>300186514</v>
      </c>
      <c r="B301" s="5">
        <v>255931</v>
      </c>
      <c r="C301">
        <v>2014</v>
      </c>
      <c r="D301" s="21">
        <v>41810</v>
      </c>
      <c r="E301" s="20" t="s">
        <v>1258</v>
      </c>
      <c r="F301" t="s">
        <v>642</v>
      </c>
      <c r="G301" t="s">
        <v>1137</v>
      </c>
      <c r="H301" t="s">
        <v>1138</v>
      </c>
      <c r="I301" t="s">
        <v>90</v>
      </c>
      <c r="J301" s="5">
        <v>2</v>
      </c>
      <c r="K301" s="5">
        <v>5</v>
      </c>
      <c r="L301" s="5">
        <f t="shared" si="21"/>
        <v>-3</v>
      </c>
      <c r="M301" t="s">
        <v>22</v>
      </c>
      <c r="N301" t="s">
        <v>24</v>
      </c>
      <c r="O301" s="5">
        <v>0</v>
      </c>
      <c r="P301" s="5">
        <v>0</v>
      </c>
      <c r="Q301" s="5">
        <f t="shared" si="22"/>
        <v>0</v>
      </c>
      <c r="R301" s="5">
        <f t="shared" si="20"/>
        <v>7</v>
      </c>
      <c r="S301" t="str">
        <f t="shared" si="23"/>
        <v>France</v>
      </c>
      <c r="T301" t="str">
        <f t="shared" si="24"/>
        <v>Away Team</v>
      </c>
      <c r="U301" s="5">
        <v>51003</v>
      </c>
      <c r="V301" s="5">
        <v>0</v>
      </c>
      <c r="W301" s="5">
        <v>3</v>
      </c>
      <c r="X301" t="s">
        <v>1158</v>
      </c>
      <c r="Y301" t="s">
        <v>1159</v>
      </c>
      <c r="Z301" t="s">
        <v>1160</v>
      </c>
      <c r="AA301" t="s">
        <v>95</v>
      </c>
      <c r="AB301" t="s">
        <v>28</v>
      </c>
    </row>
    <row r="302" spans="1:28" x14ac:dyDescent="0.3">
      <c r="A302" s="5">
        <v>441</v>
      </c>
      <c r="B302" s="5">
        <v>308</v>
      </c>
      <c r="C302">
        <v>1986</v>
      </c>
      <c r="D302" s="21">
        <v>31575</v>
      </c>
      <c r="E302" s="20" t="s">
        <v>1278</v>
      </c>
      <c r="F302" t="s">
        <v>613</v>
      </c>
      <c r="G302" t="s">
        <v>409</v>
      </c>
      <c r="H302" t="s">
        <v>410</v>
      </c>
      <c r="I302" t="s">
        <v>299</v>
      </c>
      <c r="J302" s="5">
        <v>0</v>
      </c>
      <c r="K302" s="5">
        <v>3</v>
      </c>
      <c r="L302" s="5">
        <f t="shared" si="21"/>
        <v>-3</v>
      </c>
      <c r="M302" t="s">
        <v>40</v>
      </c>
      <c r="N302" t="s">
        <v>24</v>
      </c>
      <c r="O302" s="5">
        <v>0</v>
      </c>
      <c r="P302" s="5">
        <v>0</v>
      </c>
      <c r="Q302" s="5">
        <f t="shared" si="22"/>
        <v>0</v>
      </c>
      <c r="R302" s="5">
        <f t="shared" si="20"/>
        <v>3</v>
      </c>
      <c r="S302" t="str">
        <f t="shared" si="23"/>
        <v>Brazil</v>
      </c>
      <c r="T302" t="str">
        <f t="shared" si="24"/>
        <v>Away Team</v>
      </c>
      <c r="U302" s="5">
        <v>51000</v>
      </c>
      <c r="V302" s="5">
        <v>0</v>
      </c>
      <c r="W302" s="5">
        <v>2</v>
      </c>
      <c r="X302" t="s">
        <v>647</v>
      </c>
      <c r="Y302" t="s">
        <v>629</v>
      </c>
      <c r="Z302" t="s">
        <v>619</v>
      </c>
      <c r="AA302" t="s">
        <v>302</v>
      </c>
      <c r="AB302" t="s">
        <v>45</v>
      </c>
    </row>
    <row r="303" spans="1:28" x14ac:dyDescent="0.3">
      <c r="A303" s="5">
        <v>1344</v>
      </c>
      <c r="B303" s="5">
        <v>220</v>
      </c>
      <c r="C303">
        <v>1958</v>
      </c>
      <c r="D303" s="21">
        <v>21351</v>
      </c>
      <c r="E303" s="20" t="s">
        <v>1276</v>
      </c>
      <c r="F303" t="s">
        <v>30</v>
      </c>
      <c r="G303" t="s">
        <v>269</v>
      </c>
      <c r="H303" t="s">
        <v>270</v>
      </c>
      <c r="I303" t="s">
        <v>40</v>
      </c>
      <c r="J303" s="5">
        <v>2</v>
      </c>
      <c r="K303" s="5">
        <v>0</v>
      </c>
      <c r="L303" s="5">
        <f t="shared" si="21"/>
        <v>2</v>
      </c>
      <c r="M303" t="s">
        <v>271</v>
      </c>
      <c r="N303" t="s">
        <v>24</v>
      </c>
      <c r="O303" s="5">
        <v>0</v>
      </c>
      <c r="P303" s="5">
        <v>0</v>
      </c>
      <c r="Q303" s="5">
        <f t="shared" si="22"/>
        <v>0</v>
      </c>
      <c r="R303" s="5">
        <f t="shared" si="20"/>
        <v>2</v>
      </c>
      <c r="S303" t="str">
        <f t="shared" si="23"/>
        <v>Brazil</v>
      </c>
      <c r="T303" t="str">
        <f t="shared" si="24"/>
        <v>Home Team</v>
      </c>
      <c r="U303" s="5">
        <v>50928</v>
      </c>
      <c r="V303" s="5">
        <v>1</v>
      </c>
      <c r="W303" s="5">
        <v>0</v>
      </c>
      <c r="X303" t="s">
        <v>294</v>
      </c>
      <c r="Y303" t="s">
        <v>272</v>
      </c>
      <c r="Z303" t="s">
        <v>273</v>
      </c>
      <c r="AA303" t="s">
        <v>45</v>
      </c>
      <c r="AB303" t="s">
        <v>274</v>
      </c>
    </row>
    <row r="304" spans="1:28" x14ac:dyDescent="0.3">
      <c r="A304" s="5">
        <v>1769</v>
      </c>
      <c r="B304" s="5">
        <v>250</v>
      </c>
      <c r="C304">
        <v>1970</v>
      </c>
      <c r="D304" s="21">
        <v>25729</v>
      </c>
      <c r="E304" s="20" t="s">
        <v>1258</v>
      </c>
      <c r="F304" t="s">
        <v>46</v>
      </c>
      <c r="G304" t="s">
        <v>409</v>
      </c>
      <c r="H304" t="s">
        <v>410</v>
      </c>
      <c r="I304" t="s">
        <v>40</v>
      </c>
      <c r="J304" s="5">
        <v>3</v>
      </c>
      <c r="K304" s="5">
        <v>2</v>
      </c>
      <c r="L304" s="5">
        <f t="shared" si="21"/>
        <v>1</v>
      </c>
      <c r="M304" t="s">
        <v>47</v>
      </c>
      <c r="N304" t="s">
        <v>24</v>
      </c>
      <c r="O304" s="5">
        <v>0</v>
      </c>
      <c r="P304" s="5">
        <v>0</v>
      </c>
      <c r="Q304" s="5">
        <f t="shared" si="22"/>
        <v>0</v>
      </c>
      <c r="R304" s="5">
        <f t="shared" si="20"/>
        <v>5</v>
      </c>
      <c r="S304" t="str">
        <f t="shared" si="23"/>
        <v>Brazil</v>
      </c>
      <c r="T304" t="str">
        <f t="shared" si="24"/>
        <v>Home Team</v>
      </c>
      <c r="U304" s="5">
        <v>50804</v>
      </c>
      <c r="V304" s="5">
        <v>2</v>
      </c>
      <c r="W304" s="5">
        <v>1</v>
      </c>
      <c r="X304" t="s">
        <v>431</v>
      </c>
      <c r="Y304" t="s">
        <v>421</v>
      </c>
      <c r="Z304" t="s">
        <v>411</v>
      </c>
      <c r="AA304" t="s">
        <v>45</v>
      </c>
      <c r="AB304" t="s">
        <v>50</v>
      </c>
    </row>
    <row r="305" spans="1:28" x14ac:dyDescent="0.3">
      <c r="A305" s="5">
        <v>1812</v>
      </c>
      <c r="B305" s="5">
        <v>250</v>
      </c>
      <c r="C305">
        <v>1970</v>
      </c>
      <c r="D305" s="21">
        <v>25721</v>
      </c>
      <c r="E305" s="20" t="s">
        <v>1258</v>
      </c>
      <c r="F305" t="s">
        <v>46</v>
      </c>
      <c r="G305" t="s">
        <v>409</v>
      </c>
      <c r="H305" t="s">
        <v>410</v>
      </c>
      <c r="I305" t="s">
        <v>189</v>
      </c>
      <c r="J305" s="5">
        <v>1</v>
      </c>
      <c r="K305" s="5">
        <v>0</v>
      </c>
      <c r="L305" s="5">
        <f t="shared" si="21"/>
        <v>1</v>
      </c>
      <c r="M305" t="s">
        <v>47</v>
      </c>
      <c r="N305" t="s">
        <v>24</v>
      </c>
      <c r="O305" s="5">
        <v>0</v>
      </c>
      <c r="P305" s="5">
        <v>0</v>
      </c>
      <c r="Q305" s="5">
        <f t="shared" si="22"/>
        <v>0</v>
      </c>
      <c r="R305" s="5">
        <f t="shared" si="20"/>
        <v>1</v>
      </c>
      <c r="S305" t="str">
        <f t="shared" si="23"/>
        <v>England</v>
      </c>
      <c r="T305" t="str">
        <f t="shared" si="24"/>
        <v>Home Team</v>
      </c>
      <c r="U305" s="5">
        <v>50560</v>
      </c>
      <c r="V305" s="5">
        <v>0</v>
      </c>
      <c r="W305" s="5">
        <v>0</v>
      </c>
      <c r="X305" t="s">
        <v>411</v>
      </c>
      <c r="Y305" t="s">
        <v>412</v>
      </c>
      <c r="Z305" t="s">
        <v>413</v>
      </c>
      <c r="AA305" t="s">
        <v>193</v>
      </c>
      <c r="AB305" t="s">
        <v>50</v>
      </c>
    </row>
    <row r="306" spans="1:28" x14ac:dyDescent="0.3">
      <c r="A306" s="5">
        <v>3058</v>
      </c>
      <c r="B306" s="5">
        <v>337</v>
      </c>
      <c r="C306">
        <v>1994</v>
      </c>
      <c r="D306" s="21">
        <v>34505</v>
      </c>
      <c r="E306" s="20" t="s">
        <v>1277</v>
      </c>
      <c r="F306" t="s">
        <v>624</v>
      </c>
      <c r="G306" t="s">
        <v>738</v>
      </c>
      <c r="H306" t="s">
        <v>739</v>
      </c>
      <c r="I306" t="s">
        <v>91</v>
      </c>
      <c r="J306" s="5">
        <v>2</v>
      </c>
      <c r="K306" s="5">
        <v>1</v>
      </c>
      <c r="L306" s="5">
        <f t="shared" si="21"/>
        <v>1</v>
      </c>
      <c r="M306" t="s">
        <v>744</v>
      </c>
      <c r="N306" t="s">
        <v>24</v>
      </c>
      <c r="O306" s="5">
        <v>0</v>
      </c>
      <c r="P306" s="5">
        <v>0</v>
      </c>
      <c r="Q306" s="5">
        <f t="shared" si="22"/>
        <v>0</v>
      </c>
      <c r="R306" s="5">
        <f t="shared" si="20"/>
        <v>3</v>
      </c>
      <c r="S306" t="str">
        <f t="shared" si="23"/>
        <v>Netherlands</v>
      </c>
      <c r="T306" t="str">
        <f t="shared" si="24"/>
        <v>Home Team</v>
      </c>
      <c r="U306" s="5">
        <v>50535</v>
      </c>
      <c r="V306" s="5">
        <v>0</v>
      </c>
      <c r="W306" s="5">
        <v>1</v>
      </c>
      <c r="X306" t="s">
        <v>745</v>
      </c>
      <c r="Y306" t="s">
        <v>742</v>
      </c>
      <c r="Z306" t="s">
        <v>741</v>
      </c>
      <c r="AA306" t="s">
        <v>96</v>
      </c>
      <c r="AB306" t="s">
        <v>746</v>
      </c>
    </row>
    <row r="307" spans="1:28" x14ac:dyDescent="0.3">
      <c r="A307" s="5">
        <v>43950047</v>
      </c>
      <c r="B307" s="5">
        <v>43950100</v>
      </c>
      <c r="C307">
        <v>2002</v>
      </c>
      <c r="D307" s="21">
        <v>37421</v>
      </c>
      <c r="E307" s="20" t="s">
        <v>1290</v>
      </c>
      <c r="F307" t="s">
        <v>613</v>
      </c>
      <c r="G307" t="s">
        <v>948</v>
      </c>
      <c r="H307" t="s">
        <v>949</v>
      </c>
      <c r="I307" t="s">
        <v>375</v>
      </c>
      <c r="J307" s="5">
        <v>0</v>
      </c>
      <c r="K307" s="5">
        <v>1</v>
      </c>
      <c r="L307" s="5">
        <f t="shared" si="21"/>
        <v>-1</v>
      </c>
      <c r="M307" t="s">
        <v>246</v>
      </c>
      <c r="N307" t="s">
        <v>24</v>
      </c>
      <c r="O307" s="5">
        <v>0</v>
      </c>
      <c r="P307" s="5">
        <v>0</v>
      </c>
      <c r="Q307" s="5">
        <f t="shared" si="22"/>
        <v>0</v>
      </c>
      <c r="R307" s="5">
        <f t="shared" si="20"/>
        <v>1</v>
      </c>
      <c r="S307" t="str">
        <f t="shared" si="23"/>
        <v>Korea Republic</v>
      </c>
      <c r="T307" t="str">
        <f t="shared" si="24"/>
        <v>Away Team</v>
      </c>
      <c r="U307" s="5">
        <v>50239</v>
      </c>
      <c r="V307" s="5">
        <v>0</v>
      </c>
      <c r="W307" s="5">
        <v>0</v>
      </c>
      <c r="X307" t="s">
        <v>943</v>
      </c>
      <c r="Y307" t="s">
        <v>862</v>
      </c>
      <c r="Z307" t="s">
        <v>933</v>
      </c>
      <c r="AA307" t="s">
        <v>379</v>
      </c>
      <c r="AB307" t="s">
        <v>250</v>
      </c>
    </row>
    <row r="308" spans="1:28" x14ac:dyDescent="0.3">
      <c r="A308" s="5">
        <v>102</v>
      </c>
      <c r="B308" s="5">
        <v>323</v>
      </c>
      <c r="C308">
        <v>1990</v>
      </c>
      <c r="D308" s="21">
        <v>33047</v>
      </c>
      <c r="E308" s="20" t="s">
        <v>1267</v>
      </c>
      <c r="F308" t="s">
        <v>659</v>
      </c>
      <c r="G308" t="s">
        <v>697</v>
      </c>
      <c r="H308" t="s">
        <v>80</v>
      </c>
      <c r="I308" t="s">
        <v>544</v>
      </c>
      <c r="J308" s="5">
        <v>2</v>
      </c>
      <c r="K308" s="5">
        <v>1</v>
      </c>
      <c r="L308" s="5">
        <f t="shared" si="21"/>
        <v>1</v>
      </c>
      <c r="M308" t="s">
        <v>319</v>
      </c>
      <c r="N308" t="s">
        <v>708</v>
      </c>
      <c r="O308" s="5">
        <v>0</v>
      </c>
      <c r="P308" s="5">
        <v>0</v>
      </c>
      <c r="Q308" s="5">
        <f t="shared" si="22"/>
        <v>0</v>
      </c>
      <c r="R308" s="5">
        <f t="shared" si="20"/>
        <v>3</v>
      </c>
      <c r="S308" t="str">
        <f t="shared" si="23"/>
        <v>Cameroon</v>
      </c>
      <c r="T308" t="str">
        <f t="shared" si="24"/>
        <v>Home Team</v>
      </c>
      <c r="U308" s="5">
        <v>50026</v>
      </c>
      <c r="V308" s="5">
        <v>0</v>
      </c>
      <c r="W308" s="5">
        <v>0</v>
      </c>
      <c r="X308" t="s">
        <v>677</v>
      </c>
      <c r="Y308" t="s">
        <v>637</v>
      </c>
      <c r="Z308" t="s">
        <v>611</v>
      </c>
      <c r="AA308" t="s">
        <v>546</v>
      </c>
      <c r="AB308" t="s">
        <v>323</v>
      </c>
    </row>
    <row r="309" spans="1:28" x14ac:dyDescent="0.3">
      <c r="A309" s="5">
        <v>996</v>
      </c>
      <c r="B309" s="5">
        <v>295</v>
      </c>
      <c r="C309">
        <v>1982</v>
      </c>
      <c r="D309" s="21">
        <v>30140</v>
      </c>
      <c r="E309" s="20" t="s">
        <v>1284</v>
      </c>
      <c r="F309" t="s">
        <v>68</v>
      </c>
      <c r="G309" t="s">
        <v>531</v>
      </c>
      <c r="H309" t="s">
        <v>532</v>
      </c>
      <c r="I309" t="s">
        <v>164</v>
      </c>
      <c r="J309" s="5">
        <v>0</v>
      </c>
      <c r="K309" s="5">
        <v>2</v>
      </c>
      <c r="L309" s="5">
        <f t="shared" si="21"/>
        <v>-2</v>
      </c>
      <c r="M309" t="s">
        <v>120</v>
      </c>
      <c r="N309" t="s">
        <v>24</v>
      </c>
      <c r="O309" s="5">
        <v>0</v>
      </c>
      <c r="P309" s="5">
        <v>0</v>
      </c>
      <c r="Q309" s="5">
        <f t="shared" si="22"/>
        <v>0</v>
      </c>
      <c r="R309" s="5">
        <f t="shared" si="20"/>
        <v>2</v>
      </c>
      <c r="S309" t="str">
        <f t="shared" si="23"/>
        <v>Italy</v>
      </c>
      <c r="T309" t="str">
        <f t="shared" si="24"/>
        <v>Away Team</v>
      </c>
      <c r="U309" s="5">
        <v>50000</v>
      </c>
      <c r="V309" s="5">
        <v>0</v>
      </c>
      <c r="W309" s="5">
        <v>1</v>
      </c>
      <c r="X309" t="s">
        <v>577</v>
      </c>
      <c r="Y309" t="s">
        <v>554</v>
      </c>
      <c r="Z309" t="s">
        <v>562</v>
      </c>
      <c r="AA309" t="s">
        <v>168</v>
      </c>
      <c r="AB309" t="s">
        <v>124</v>
      </c>
    </row>
    <row r="310" spans="1:28" x14ac:dyDescent="0.3">
      <c r="A310" s="5">
        <v>97410018</v>
      </c>
      <c r="B310" s="5">
        <v>97410100</v>
      </c>
      <c r="C310">
        <v>2006</v>
      </c>
      <c r="D310" s="21">
        <v>38883</v>
      </c>
      <c r="E310" s="20" t="s">
        <v>1255</v>
      </c>
      <c r="F310" t="s">
        <v>490</v>
      </c>
      <c r="G310" t="s">
        <v>988</v>
      </c>
      <c r="H310" t="s">
        <v>445</v>
      </c>
      <c r="I310" t="s">
        <v>903</v>
      </c>
      <c r="J310" s="5">
        <v>3</v>
      </c>
      <c r="K310" s="5">
        <v>0</v>
      </c>
      <c r="L310" s="5">
        <f t="shared" si="21"/>
        <v>3</v>
      </c>
      <c r="M310" t="s">
        <v>681</v>
      </c>
      <c r="N310" t="s">
        <v>24</v>
      </c>
      <c r="O310" s="5">
        <v>0</v>
      </c>
      <c r="P310" s="5">
        <v>0</v>
      </c>
      <c r="Q310" s="5">
        <f t="shared" si="22"/>
        <v>0</v>
      </c>
      <c r="R310" s="5">
        <f t="shared" si="20"/>
        <v>3</v>
      </c>
      <c r="S310" t="str">
        <f t="shared" si="23"/>
        <v>Ecuador</v>
      </c>
      <c r="T310" t="str">
        <f t="shared" si="24"/>
        <v>Home Team</v>
      </c>
      <c r="U310" s="5">
        <v>50000</v>
      </c>
      <c r="V310" s="5">
        <v>1</v>
      </c>
      <c r="W310" s="5">
        <v>0</v>
      </c>
      <c r="X310" t="s">
        <v>950</v>
      </c>
      <c r="Y310" t="s">
        <v>1044</v>
      </c>
      <c r="Z310" t="s">
        <v>1045</v>
      </c>
      <c r="AA310" t="s">
        <v>907</v>
      </c>
      <c r="AB310" t="s">
        <v>685</v>
      </c>
    </row>
    <row r="311" spans="1:28" x14ac:dyDescent="0.3">
      <c r="A311" s="5">
        <v>97410032</v>
      </c>
      <c r="B311" s="5">
        <v>97410100</v>
      </c>
      <c r="C311">
        <v>2006</v>
      </c>
      <c r="D311" s="21">
        <v>38887</v>
      </c>
      <c r="E311" s="20" t="s">
        <v>1265</v>
      </c>
      <c r="F311" t="s">
        <v>817</v>
      </c>
      <c r="G311" t="s">
        <v>988</v>
      </c>
      <c r="H311" t="s">
        <v>445</v>
      </c>
      <c r="I311" t="s">
        <v>744</v>
      </c>
      <c r="J311" s="5">
        <v>0</v>
      </c>
      <c r="K311" s="5">
        <v>4</v>
      </c>
      <c r="L311" s="5">
        <f t="shared" si="21"/>
        <v>-4</v>
      </c>
      <c r="M311" t="s">
        <v>1034</v>
      </c>
      <c r="N311" t="s">
        <v>24</v>
      </c>
      <c r="O311" s="5">
        <v>0</v>
      </c>
      <c r="P311" s="5">
        <v>0</v>
      </c>
      <c r="Q311" s="5">
        <f t="shared" si="22"/>
        <v>0</v>
      </c>
      <c r="R311" s="5">
        <f t="shared" si="20"/>
        <v>4</v>
      </c>
      <c r="S311" t="str">
        <f t="shared" si="23"/>
        <v>Ukraine</v>
      </c>
      <c r="T311" t="str">
        <f t="shared" si="24"/>
        <v>Away Team</v>
      </c>
      <c r="U311" s="5">
        <v>50000</v>
      </c>
      <c r="V311" s="5">
        <v>0</v>
      </c>
      <c r="W311" s="5">
        <v>2</v>
      </c>
      <c r="X311" t="s">
        <v>947</v>
      </c>
      <c r="Y311" t="s">
        <v>906</v>
      </c>
      <c r="Z311" t="s">
        <v>1026</v>
      </c>
      <c r="AA311" t="s">
        <v>746</v>
      </c>
      <c r="AB311" t="s">
        <v>1038</v>
      </c>
    </row>
    <row r="312" spans="1:28" x14ac:dyDescent="0.3">
      <c r="A312" s="5">
        <v>97410041</v>
      </c>
      <c r="B312" s="5">
        <v>97410100</v>
      </c>
      <c r="C312">
        <v>2006</v>
      </c>
      <c r="D312" s="21">
        <v>38890</v>
      </c>
      <c r="E312" s="20" t="s">
        <v>1258</v>
      </c>
      <c r="F312" t="s">
        <v>642</v>
      </c>
      <c r="G312" t="s">
        <v>988</v>
      </c>
      <c r="H312" t="s">
        <v>445</v>
      </c>
      <c r="I312" t="s">
        <v>1015</v>
      </c>
      <c r="J312" s="5">
        <v>0</v>
      </c>
      <c r="K312" s="5">
        <v>2</v>
      </c>
      <c r="L312" s="5">
        <f t="shared" si="21"/>
        <v>-2</v>
      </c>
      <c r="M312" t="s">
        <v>120</v>
      </c>
      <c r="N312" t="s">
        <v>24</v>
      </c>
      <c r="O312" s="5">
        <v>0</v>
      </c>
      <c r="P312" s="5">
        <v>0</v>
      </c>
      <c r="Q312" s="5">
        <f t="shared" si="22"/>
        <v>0</v>
      </c>
      <c r="R312" s="5">
        <f t="shared" si="20"/>
        <v>2</v>
      </c>
      <c r="S312" t="str">
        <f t="shared" si="23"/>
        <v>Italy</v>
      </c>
      <c r="T312" t="str">
        <f t="shared" si="24"/>
        <v>Away Team</v>
      </c>
      <c r="U312" s="5">
        <v>50000</v>
      </c>
      <c r="V312" s="5">
        <v>0</v>
      </c>
      <c r="W312" s="5">
        <v>1</v>
      </c>
      <c r="X312" t="s">
        <v>1032</v>
      </c>
      <c r="Y312" t="s">
        <v>1033</v>
      </c>
      <c r="Z312" t="s">
        <v>905</v>
      </c>
      <c r="AA312" t="s">
        <v>1019</v>
      </c>
      <c r="AB312" t="s">
        <v>124</v>
      </c>
    </row>
    <row r="313" spans="1:28" x14ac:dyDescent="0.3">
      <c r="A313" s="5">
        <v>97410058</v>
      </c>
      <c r="B313" s="5">
        <v>97410300</v>
      </c>
      <c r="C313">
        <v>2006</v>
      </c>
      <c r="D313" s="21">
        <v>38898</v>
      </c>
      <c r="E313" s="20" t="s">
        <v>1285</v>
      </c>
      <c r="F313" t="s">
        <v>131</v>
      </c>
      <c r="G313" t="s">
        <v>988</v>
      </c>
      <c r="H313" t="s">
        <v>445</v>
      </c>
      <c r="I313" t="s">
        <v>120</v>
      </c>
      <c r="J313" s="5">
        <v>3</v>
      </c>
      <c r="K313" s="5">
        <v>0</v>
      </c>
      <c r="L313" s="5">
        <f t="shared" si="21"/>
        <v>3</v>
      </c>
      <c r="M313" t="s">
        <v>1034</v>
      </c>
      <c r="N313" t="s">
        <v>24</v>
      </c>
      <c r="O313" s="5">
        <v>0</v>
      </c>
      <c r="P313" s="5">
        <v>0</v>
      </c>
      <c r="Q313" s="5">
        <f t="shared" si="22"/>
        <v>0</v>
      </c>
      <c r="R313" s="5">
        <f t="shared" si="20"/>
        <v>3</v>
      </c>
      <c r="S313" t="str">
        <f t="shared" si="23"/>
        <v>Italy</v>
      </c>
      <c r="T313" t="str">
        <f t="shared" si="24"/>
        <v>Home Team</v>
      </c>
      <c r="U313" s="5">
        <v>50000</v>
      </c>
      <c r="V313" s="5">
        <v>1</v>
      </c>
      <c r="W313" s="5">
        <v>0</v>
      </c>
      <c r="X313" t="s">
        <v>990</v>
      </c>
      <c r="Y313" t="s">
        <v>991</v>
      </c>
      <c r="Z313" t="s">
        <v>992</v>
      </c>
      <c r="AA313" t="s">
        <v>124</v>
      </c>
      <c r="AB313" t="s">
        <v>1038</v>
      </c>
    </row>
    <row r="314" spans="1:28" x14ac:dyDescent="0.3">
      <c r="A314" s="5">
        <v>1343</v>
      </c>
      <c r="B314" s="5">
        <v>3482</v>
      </c>
      <c r="C314">
        <v>1958</v>
      </c>
      <c r="D314" s="21">
        <v>21365</v>
      </c>
      <c r="E314" s="20" t="s">
        <v>1255</v>
      </c>
      <c r="F314" t="s">
        <v>69</v>
      </c>
      <c r="G314" t="s">
        <v>264</v>
      </c>
      <c r="H314" t="s">
        <v>265</v>
      </c>
      <c r="I314" t="s">
        <v>40</v>
      </c>
      <c r="J314" s="5">
        <v>5</v>
      </c>
      <c r="K314" s="5">
        <v>2</v>
      </c>
      <c r="L314" s="5">
        <f t="shared" si="21"/>
        <v>3</v>
      </c>
      <c r="M314" t="s">
        <v>99</v>
      </c>
      <c r="N314" t="s">
        <v>24</v>
      </c>
      <c r="O314" s="5">
        <v>0</v>
      </c>
      <c r="P314" s="5">
        <v>0</v>
      </c>
      <c r="Q314" s="5">
        <f t="shared" si="22"/>
        <v>0</v>
      </c>
      <c r="R314" s="5">
        <f t="shared" si="20"/>
        <v>7</v>
      </c>
      <c r="S314" t="str">
        <f t="shared" si="23"/>
        <v>Brazil</v>
      </c>
      <c r="T314" t="str">
        <f t="shared" si="24"/>
        <v>Home Team</v>
      </c>
      <c r="U314" s="5">
        <v>49737</v>
      </c>
      <c r="V314" s="5">
        <v>2</v>
      </c>
      <c r="W314" s="5">
        <v>1</v>
      </c>
      <c r="X314" t="s">
        <v>294</v>
      </c>
      <c r="Y314" t="s">
        <v>295</v>
      </c>
      <c r="Z314" t="s">
        <v>287</v>
      </c>
      <c r="AA314" t="s">
        <v>45</v>
      </c>
      <c r="AB314" t="s">
        <v>103</v>
      </c>
    </row>
    <row r="315" spans="1:28" x14ac:dyDescent="0.3">
      <c r="A315" s="5">
        <v>901</v>
      </c>
      <c r="B315" s="5">
        <v>293</v>
      </c>
      <c r="C315">
        <v>1982</v>
      </c>
      <c r="D315" s="21">
        <v>30118</v>
      </c>
      <c r="E315" s="20" t="s">
        <v>1285</v>
      </c>
      <c r="F315" t="s">
        <v>568</v>
      </c>
      <c r="G315" t="s">
        <v>569</v>
      </c>
      <c r="H315" t="s">
        <v>570</v>
      </c>
      <c r="I315" t="s">
        <v>113</v>
      </c>
      <c r="J315" s="5">
        <v>1</v>
      </c>
      <c r="K315" s="5">
        <v>1</v>
      </c>
      <c r="L315" s="5">
        <f t="shared" si="21"/>
        <v>0</v>
      </c>
      <c r="M315" t="s">
        <v>571</v>
      </c>
      <c r="N315" t="s">
        <v>24</v>
      </c>
      <c r="O315" s="5">
        <v>0</v>
      </c>
      <c r="P315" s="5">
        <v>0</v>
      </c>
      <c r="Q315" s="5">
        <f t="shared" si="22"/>
        <v>0</v>
      </c>
      <c r="R315" s="5">
        <f t="shared" si="20"/>
        <v>2</v>
      </c>
      <c r="S315" t="str">
        <f t="shared" si="23"/>
        <v>Honduras</v>
      </c>
      <c r="T315" t="str">
        <f t="shared" si="24"/>
        <v>Away Team</v>
      </c>
      <c r="U315" s="5">
        <v>49562</v>
      </c>
      <c r="V315" s="5">
        <v>0</v>
      </c>
      <c r="W315" s="5">
        <v>1</v>
      </c>
      <c r="X315" t="s">
        <v>493</v>
      </c>
      <c r="Y315" t="s">
        <v>572</v>
      </c>
      <c r="Z315" t="s">
        <v>573</v>
      </c>
      <c r="AA315" t="s">
        <v>117</v>
      </c>
      <c r="AB315" t="s">
        <v>574</v>
      </c>
    </row>
    <row r="316" spans="1:28" x14ac:dyDescent="0.3">
      <c r="A316" s="5">
        <v>902</v>
      </c>
      <c r="B316" s="5">
        <v>293</v>
      </c>
      <c r="C316">
        <v>1982</v>
      </c>
      <c r="D316" s="21">
        <v>30127</v>
      </c>
      <c r="E316" s="20" t="s">
        <v>1285</v>
      </c>
      <c r="F316" t="s">
        <v>568</v>
      </c>
      <c r="G316" t="s">
        <v>569</v>
      </c>
      <c r="H316" t="s">
        <v>570</v>
      </c>
      <c r="I316" t="s">
        <v>299</v>
      </c>
      <c r="J316" s="5">
        <v>1</v>
      </c>
      <c r="K316" s="5">
        <v>0</v>
      </c>
      <c r="L316" s="5">
        <f t="shared" si="21"/>
        <v>1</v>
      </c>
      <c r="M316" t="s">
        <v>113</v>
      </c>
      <c r="N316" t="s">
        <v>24</v>
      </c>
      <c r="O316" s="5">
        <v>0</v>
      </c>
      <c r="P316" s="5">
        <v>0</v>
      </c>
      <c r="Q316" s="5">
        <f t="shared" si="22"/>
        <v>0</v>
      </c>
      <c r="R316" s="5">
        <f t="shared" si="20"/>
        <v>1</v>
      </c>
      <c r="S316" t="str">
        <f t="shared" si="23"/>
        <v>Northern Ireland</v>
      </c>
      <c r="T316" t="str">
        <f t="shared" si="24"/>
        <v>Home Team</v>
      </c>
      <c r="U316" s="5">
        <v>49562</v>
      </c>
      <c r="V316" s="5">
        <v>0</v>
      </c>
      <c r="W316" s="5">
        <v>0</v>
      </c>
      <c r="X316" t="s">
        <v>601</v>
      </c>
      <c r="Y316" t="s">
        <v>561</v>
      </c>
      <c r="Z316" t="s">
        <v>595</v>
      </c>
      <c r="AA316" t="s">
        <v>302</v>
      </c>
      <c r="AB316" t="s">
        <v>117</v>
      </c>
    </row>
    <row r="317" spans="1:28" x14ac:dyDescent="0.3">
      <c r="A317" s="5">
        <v>97410005</v>
      </c>
      <c r="B317" s="5">
        <v>97410100</v>
      </c>
      <c r="C317">
        <v>2006</v>
      </c>
      <c r="D317" s="21">
        <v>38878</v>
      </c>
      <c r="E317" s="20" t="s">
        <v>1285</v>
      </c>
      <c r="F317" t="s">
        <v>608</v>
      </c>
      <c r="G317" t="s">
        <v>988</v>
      </c>
      <c r="H317" t="s">
        <v>445</v>
      </c>
      <c r="I317" t="s">
        <v>52</v>
      </c>
      <c r="J317" s="5">
        <v>2</v>
      </c>
      <c r="K317" s="5">
        <v>1</v>
      </c>
      <c r="L317" s="5">
        <f t="shared" si="21"/>
        <v>1</v>
      </c>
      <c r="M317" t="s">
        <v>989</v>
      </c>
      <c r="N317" t="s">
        <v>24</v>
      </c>
      <c r="O317" s="5">
        <v>0</v>
      </c>
      <c r="P317" s="5">
        <v>0</v>
      </c>
      <c r="Q317" s="5">
        <f t="shared" si="22"/>
        <v>0</v>
      </c>
      <c r="R317" s="5">
        <f t="shared" si="20"/>
        <v>3</v>
      </c>
      <c r="S317" t="str">
        <f t="shared" si="23"/>
        <v>Argentina</v>
      </c>
      <c r="T317" t="str">
        <f t="shared" si="24"/>
        <v>Home Team</v>
      </c>
      <c r="U317" s="5">
        <v>49480</v>
      </c>
      <c r="V317" s="5">
        <v>2</v>
      </c>
      <c r="W317" s="5">
        <v>0</v>
      </c>
      <c r="X317" t="s">
        <v>990</v>
      </c>
      <c r="Y317" t="s">
        <v>991</v>
      </c>
      <c r="Z317" t="s">
        <v>992</v>
      </c>
      <c r="AA317" t="s">
        <v>55</v>
      </c>
      <c r="AB317" t="s">
        <v>993</v>
      </c>
    </row>
    <row r="318" spans="1:28" x14ac:dyDescent="0.3">
      <c r="A318" s="5">
        <v>1390</v>
      </c>
      <c r="B318" s="5">
        <v>488</v>
      </c>
      <c r="C318">
        <v>1958</v>
      </c>
      <c r="D318" s="21">
        <v>21360</v>
      </c>
      <c r="E318" s="20" t="s">
        <v>1276</v>
      </c>
      <c r="F318" t="s">
        <v>68</v>
      </c>
      <c r="G318" t="s">
        <v>269</v>
      </c>
      <c r="H318" t="s">
        <v>270</v>
      </c>
      <c r="I318" t="s">
        <v>99</v>
      </c>
      <c r="J318" s="5">
        <v>3</v>
      </c>
      <c r="K318" s="5">
        <v>1</v>
      </c>
      <c r="L318" s="5">
        <f t="shared" si="21"/>
        <v>2</v>
      </c>
      <c r="M318" t="s">
        <v>240</v>
      </c>
      <c r="N318" t="s">
        <v>24</v>
      </c>
      <c r="O318" s="5">
        <v>0</v>
      </c>
      <c r="P318" s="5">
        <v>0</v>
      </c>
      <c r="Q318" s="5">
        <f t="shared" si="22"/>
        <v>0</v>
      </c>
      <c r="R318" s="5">
        <f t="shared" si="20"/>
        <v>4</v>
      </c>
      <c r="S318" t="str">
        <f t="shared" si="23"/>
        <v>Sweden</v>
      </c>
      <c r="T318" t="str">
        <f t="shared" si="24"/>
        <v>Home Team</v>
      </c>
      <c r="U318" s="5">
        <v>49471</v>
      </c>
      <c r="V318" s="5">
        <v>1</v>
      </c>
      <c r="W318" s="5">
        <v>1</v>
      </c>
      <c r="X318" t="s">
        <v>242</v>
      </c>
      <c r="Y318" t="s">
        <v>300</v>
      </c>
      <c r="Z318" t="s">
        <v>217</v>
      </c>
      <c r="AA318" t="s">
        <v>103</v>
      </c>
      <c r="AB318" t="s">
        <v>244</v>
      </c>
    </row>
    <row r="319" spans="1:28" x14ac:dyDescent="0.3">
      <c r="A319" s="5">
        <v>1372</v>
      </c>
      <c r="B319" s="5">
        <v>220</v>
      </c>
      <c r="C319">
        <v>1958</v>
      </c>
      <c r="D319" s="21">
        <v>21344</v>
      </c>
      <c r="E319" s="20" t="s">
        <v>1276</v>
      </c>
      <c r="F319" t="s">
        <v>30</v>
      </c>
      <c r="G319" t="s">
        <v>269</v>
      </c>
      <c r="H319" t="s">
        <v>270</v>
      </c>
      <c r="I319" t="s">
        <v>271</v>
      </c>
      <c r="J319" s="5">
        <v>2</v>
      </c>
      <c r="K319" s="5">
        <v>2</v>
      </c>
      <c r="L319" s="5">
        <f t="shared" si="21"/>
        <v>0</v>
      </c>
      <c r="M319" t="s">
        <v>189</v>
      </c>
      <c r="N319" t="s">
        <v>24</v>
      </c>
      <c r="O319" s="5">
        <v>0</v>
      </c>
      <c r="P319" s="5">
        <v>0</v>
      </c>
      <c r="Q319" s="5">
        <f t="shared" si="22"/>
        <v>0</v>
      </c>
      <c r="R319" s="5">
        <f t="shared" si="20"/>
        <v>4</v>
      </c>
      <c r="S319" t="str">
        <f t="shared" si="23"/>
        <v>England</v>
      </c>
      <c r="T319" t="str">
        <f t="shared" si="24"/>
        <v>Away Team</v>
      </c>
      <c r="U319" s="5">
        <v>49348</v>
      </c>
      <c r="V319" s="5">
        <v>1</v>
      </c>
      <c r="W319" s="5">
        <v>0</v>
      </c>
      <c r="X319" t="s">
        <v>242</v>
      </c>
      <c r="Y319" t="s">
        <v>272</v>
      </c>
      <c r="Z319" t="s">
        <v>273</v>
      </c>
      <c r="AA319" t="s">
        <v>274</v>
      </c>
      <c r="AB319" t="s">
        <v>193</v>
      </c>
    </row>
    <row r="320" spans="1:28" x14ac:dyDescent="0.3">
      <c r="A320" s="5">
        <v>1813</v>
      </c>
      <c r="B320" s="5">
        <v>250</v>
      </c>
      <c r="C320">
        <v>1970</v>
      </c>
      <c r="D320" s="21">
        <v>25730</v>
      </c>
      <c r="E320" s="20" t="s">
        <v>1258</v>
      </c>
      <c r="F320" t="s">
        <v>46</v>
      </c>
      <c r="G320" t="s">
        <v>409</v>
      </c>
      <c r="H320" t="s">
        <v>410</v>
      </c>
      <c r="I320" t="s">
        <v>189</v>
      </c>
      <c r="J320" s="5">
        <v>1</v>
      </c>
      <c r="K320" s="5">
        <v>0</v>
      </c>
      <c r="L320" s="5">
        <f t="shared" si="21"/>
        <v>1</v>
      </c>
      <c r="M320" t="s">
        <v>127</v>
      </c>
      <c r="N320" t="s">
        <v>24</v>
      </c>
      <c r="O320" s="5">
        <v>0</v>
      </c>
      <c r="P320" s="5">
        <v>0</v>
      </c>
      <c r="Q320" s="5">
        <f t="shared" si="22"/>
        <v>0</v>
      </c>
      <c r="R320" s="5">
        <f t="shared" si="20"/>
        <v>1</v>
      </c>
      <c r="S320" t="str">
        <f t="shared" si="23"/>
        <v>England</v>
      </c>
      <c r="T320" t="str">
        <f t="shared" si="24"/>
        <v>Home Team</v>
      </c>
      <c r="U320" s="5">
        <v>49292</v>
      </c>
      <c r="V320" s="5">
        <v>0</v>
      </c>
      <c r="W320" s="5">
        <v>0</v>
      </c>
      <c r="X320" t="s">
        <v>412</v>
      </c>
      <c r="Y320" t="s">
        <v>428</v>
      </c>
      <c r="Z320" t="s">
        <v>431</v>
      </c>
      <c r="AA320" t="s">
        <v>193</v>
      </c>
      <c r="AB320" t="s">
        <v>130</v>
      </c>
    </row>
    <row r="321" spans="1:28" x14ac:dyDescent="0.3">
      <c r="A321" s="5">
        <v>43950014</v>
      </c>
      <c r="B321" s="5">
        <v>43950100</v>
      </c>
      <c r="C321">
        <v>2002</v>
      </c>
      <c r="D321" s="21">
        <v>37411</v>
      </c>
      <c r="E321" s="20" t="s">
        <v>1290</v>
      </c>
      <c r="F321" t="s">
        <v>613</v>
      </c>
      <c r="G321" t="s">
        <v>884</v>
      </c>
      <c r="H321" t="s">
        <v>885</v>
      </c>
      <c r="I321" t="s">
        <v>246</v>
      </c>
      <c r="J321" s="5">
        <v>2</v>
      </c>
      <c r="K321" s="5">
        <v>0</v>
      </c>
      <c r="L321" s="5">
        <f t="shared" si="21"/>
        <v>2</v>
      </c>
      <c r="M321" t="s">
        <v>164</v>
      </c>
      <c r="N321" t="s">
        <v>24</v>
      </c>
      <c r="O321" s="5">
        <v>0</v>
      </c>
      <c r="P321" s="5">
        <v>0</v>
      </c>
      <c r="Q321" s="5">
        <f t="shared" si="22"/>
        <v>0</v>
      </c>
      <c r="R321" s="5">
        <f t="shared" si="20"/>
        <v>2</v>
      </c>
      <c r="S321" t="str">
        <f t="shared" si="23"/>
        <v>Korea Republic</v>
      </c>
      <c r="T321" t="str">
        <f t="shared" si="24"/>
        <v>Home Team</v>
      </c>
      <c r="U321" s="5">
        <v>48760</v>
      </c>
      <c r="V321" s="5">
        <v>1</v>
      </c>
      <c r="W321" s="5">
        <v>0</v>
      </c>
      <c r="X321" t="s">
        <v>918</v>
      </c>
      <c r="Y321" t="s">
        <v>919</v>
      </c>
      <c r="Z321" t="s">
        <v>920</v>
      </c>
      <c r="AA321" t="s">
        <v>250</v>
      </c>
      <c r="AB321" t="s">
        <v>168</v>
      </c>
    </row>
    <row r="322" spans="1:28" x14ac:dyDescent="0.3">
      <c r="A322" s="5">
        <v>300186510</v>
      </c>
      <c r="B322" s="5">
        <v>255931</v>
      </c>
      <c r="C322">
        <v>2014</v>
      </c>
      <c r="D322" s="21">
        <v>41803</v>
      </c>
      <c r="E322" s="20" t="s">
        <v>1258</v>
      </c>
      <c r="F322" t="s">
        <v>489</v>
      </c>
      <c r="G322" t="s">
        <v>1137</v>
      </c>
      <c r="H322" t="s">
        <v>1138</v>
      </c>
      <c r="I322" t="s">
        <v>113</v>
      </c>
      <c r="J322" s="5">
        <v>1</v>
      </c>
      <c r="K322" s="5">
        <v>5</v>
      </c>
      <c r="L322" s="5">
        <f t="shared" si="21"/>
        <v>-4</v>
      </c>
      <c r="M322" t="s">
        <v>91</v>
      </c>
      <c r="N322" t="s">
        <v>24</v>
      </c>
      <c r="O322" s="5">
        <v>0</v>
      </c>
      <c r="P322" s="5">
        <v>0</v>
      </c>
      <c r="Q322" s="5">
        <f t="shared" si="22"/>
        <v>0</v>
      </c>
      <c r="R322" s="5">
        <f t="shared" ref="R322:R385" si="25">J322+K322</f>
        <v>6</v>
      </c>
      <c r="S322" t="str">
        <f t="shared" si="23"/>
        <v>Netherlands</v>
      </c>
      <c r="T322" t="str">
        <f t="shared" si="24"/>
        <v>Away Team</v>
      </c>
      <c r="U322" s="5">
        <v>48173</v>
      </c>
      <c r="V322" s="5">
        <v>1</v>
      </c>
      <c r="W322" s="5">
        <v>1</v>
      </c>
      <c r="X322" t="s">
        <v>1139</v>
      </c>
      <c r="Y322" t="s">
        <v>1140</v>
      </c>
      <c r="Z322" t="s">
        <v>1141</v>
      </c>
      <c r="AA322" t="s">
        <v>117</v>
      </c>
      <c r="AB322" t="s">
        <v>96</v>
      </c>
    </row>
    <row r="323" spans="1:28" x14ac:dyDescent="0.3">
      <c r="A323" s="5">
        <v>43950033</v>
      </c>
      <c r="B323" s="5">
        <v>43950100</v>
      </c>
      <c r="C323">
        <v>2002</v>
      </c>
      <c r="D323" s="21">
        <v>37418</v>
      </c>
      <c r="E323" s="20" t="s">
        <v>1269</v>
      </c>
      <c r="F323" t="s">
        <v>490</v>
      </c>
      <c r="G323" t="s">
        <v>948</v>
      </c>
      <c r="H323" t="s">
        <v>949</v>
      </c>
      <c r="I323" t="s">
        <v>645</v>
      </c>
      <c r="J323" s="5">
        <v>2</v>
      </c>
      <c r="K323" s="5">
        <v>0</v>
      </c>
      <c r="L323" s="5">
        <f t="shared" ref="L323:L386" si="26">J323-K323</f>
        <v>2</v>
      </c>
      <c r="M323" t="s">
        <v>22</v>
      </c>
      <c r="N323" t="s">
        <v>24</v>
      </c>
      <c r="O323" s="5">
        <v>0</v>
      </c>
      <c r="P323" s="5">
        <v>0</v>
      </c>
      <c r="Q323" s="5">
        <f t="shared" ref="Q323:Q386" si="27">O323-P323</f>
        <v>0</v>
      </c>
      <c r="R323" s="5">
        <f t="shared" si="25"/>
        <v>2</v>
      </c>
      <c r="S323" t="str">
        <f t="shared" ref="S323:S386" si="28">IF(OR(L323&gt;0,Q323&gt;0),I323,M323)</f>
        <v>Denmark</v>
      </c>
      <c r="T323" t="str">
        <f t="shared" ref="T323:T386" si="29">IF(OR(L323&gt;0,Q323&gt;0),"Home Team","Away Team")</f>
        <v>Home Team</v>
      </c>
      <c r="U323" s="5">
        <v>48100</v>
      </c>
      <c r="V323" s="5">
        <v>1</v>
      </c>
      <c r="W323" s="5">
        <v>0</v>
      </c>
      <c r="X323" t="s">
        <v>828</v>
      </c>
      <c r="Y323" t="s">
        <v>913</v>
      </c>
      <c r="Z323" t="s">
        <v>919</v>
      </c>
      <c r="AA323" t="s">
        <v>649</v>
      </c>
      <c r="AB323" t="s">
        <v>28</v>
      </c>
    </row>
    <row r="324" spans="1:28" x14ac:dyDescent="0.3">
      <c r="A324" s="5">
        <v>300186464</v>
      </c>
      <c r="B324" s="5">
        <v>255931</v>
      </c>
      <c r="C324">
        <v>2014</v>
      </c>
      <c r="D324" s="21">
        <v>41815</v>
      </c>
      <c r="E324" s="20" t="s">
        <v>1262</v>
      </c>
      <c r="F324" t="s">
        <v>624</v>
      </c>
      <c r="G324" t="s">
        <v>1137</v>
      </c>
      <c r="H324" t="s">
        <v>1138</v>
      </c>
      <c r="I324" t="s">
        <v>1355</v>
      </c>
      <c r="J324" s="5">
        <v>3</v>
      </c>
      <c r="K324" s="5">
        <v>1</v>
      </c>
      <c r="L324" s="5">
        <f t="shared" si="26"/>
        <v>2</v>
      </c>
      <c r="M324" t="s">
        <v>517</v>
      </c>
      <c r="N324" t="s">
        <v>24</v>
      </c>
      <c r="O324" s="5">
        <v>0</v>
      </c>
      <c r="P324" s="5">
        <v>0</v>
      </c>
      <c r="Q324" s="5">
        <f t="shared" si="27"/>
        <v>0</v>
      </c>
      <c r="R324" s="5">
        <f t="shared" si="25"/>
        <v>4</v>
      </c>
      <c r="S324" t="str">
        <f t="shared" si="28"/>
        <v>Bosnia and Herzegovina</v>
      </c>
      <c r="T324" t="str">
        <f t="shared" si="29"/>
        <v>Home Team</v>
      </c>
      <c r="U324" s="5">
        <v>48011</v>
      </c>
      <c r="V324" s="5">
        <v>1</v>
      </c>
      <c r="W324" s="5">
        <v>0</v>
      </c>
      <c r="X324" t="s">
        <v>1197</v>
      </c>
      <c r="Y324" t="s">
        <v>1198</v>
      </c>
      <c r="Z324" t="s">
        <v>1120</v>
      </c>
      <c r="AA324" t="s">
        <v>1176</v>
      </c>
      <c r="AB324" t="s">
        <v>519</v>
      </c>
    </row>
    <row r="325" spans="1:28" x14ac:dyDescent="0.3">
      <c r="A325" s="5">
        <v>903</v>
      </c>
      <c r="B325" s="5">
        <v>293</v>
      </c>
      <c r="C325">
        <v>1982</v>
      </c>
      <c r="D325" s="21">
        <v>30122</v>
      </c>
      <c r="E325" s="20" t="s">
        <v>1285</v>
      </c>
      <c r="F325" t="s">
        <v>568</v>
      </c>
      <c r="G325" t="s">
        <v>569</v>
      </c>
      <c r="H325" t="s">
        <v>570</v>
      </c>
      <c r="I325" t="s">
        <v>113</v>
      </c>
      <c r="J325" s="5">
        <v>2</v>
      </c>
      <c r="K325" s="5">
        <v>1</v>
      </c>
      <c r="L325" s="5">
        <f t="shared" si="26"/>
        <v>1</v>
      </c>
      <c r="M325" t="s">
        <v>39</v>
      </c>
      <c r="N325" t="s">
        <v>24</v>
      </c>
      <c r="O325" s="5">
        <v>0</v>
      </c>
      <c r="P325" s="5">
        <v>0</v>
      </c>
      <c r="Q325" s="5">
        <f t="shared" si="27"/>
        <v>0</v>
      </c>
      <c r="R325" s="5">
        <f t="shared" si="25"/>
        <v>3</v>
      </c>
      <c r="S325" t="str">
        <f t="shared" si="28"/>
        <v>Spain</v>
      </c>
      <c r="T325" t="str">
        <f t="shared" si="29"/>
        <v>Home Team</v>
      </c>
      <c r="U325" s="5">
        <v>48000</v>
      </c>
      <c r="V325" s="5">
        <v>1</v>
      </c>
      <c r="W325" s="5">
        <v>1</v>
      </c>
      <c r="X325" t="s">
        <v>550</v>
      </c>
      <c r="Y325" t="s">
        <v>505</v>
      </c>
      <c r="Z325" t="s">
        <v>493</v>
      </c>
      <c r="AA325" t="s">
        <v>117</v>
      </c>
      <c r="AB325" t="s">
        <v>44</v>
      </c>
    </row>
    <row r="326" spans="1:28" x14ac:dyDescent="0.3">
      <c r="A326" s="5">
        <v>377</v>
      </c>
      <c r="B326" s="5">
        <v>308</v>
      </c>
      <c r="C326">
        <v>1986</v>
      </c>
      <c r="D326" s="21">
        <v>31569</v>
      </c>
      <c r="E326" s="20" t="s">
        <v>1278</v>
      </c>
      <c r="F326" t="s">
        <v>613</v>
      </c>
      <c r="G326" t="s">
        <v>409</v>
      </c>
      <c r="H326" t="s">
        <v>410</v>
      </c>
      <c r="I326" t="s">
        <v>40</v>
      </c>
      <c r="J326" s="5">
        <v>1</v>
      </c>
      <c r="K326" s="5">
        <v>0</v>
      </c>
      <c r="L326" s="5">
        <f t="shared" si="26"/>
        <v>1</v>
      </c>
      <c r="M326" t="s">
        <v>560</v>
      </c>
      <c r="N326" t="s">
        <v>24</v>
      </c>
      <c r="O326" s="5">
        <v>0</v>
      </c>
      <c r="P326" s="5">
        <v>0</v>
      </c>
      <c r="Q326" s="5">
        <f t="shared" si="27"/>
        <v>0</v>
      </c>
      <c r="R326" s="5">
        <f t="shared" si="25"/>
        <v>1</v>
      </c>
      <c r="S326" t="str">
        <f t="shared" si="28"/>
        <v>Brazil</v>
      </c>
      <c r="T326" t="str">
        <f t="shared" si="29"/>
        <v>Home Team</v>
      </c>
      <c r="U326" s="5">
        <v>48000</v>
      </c>
      <c r="V326" s="5">
        <v>0</v>
      </c>
      <c r="W326" s="5">
        <v>0</v>
      </c>
      <c r="X326" t="s">
        <v>582</v>
      </c>
      <c r="Y326" t="s">
        <v>627</v>
      </c>
      <c r="Z326" t="s">
        <v>628</v>
      </c>
      <c r="AA326" t="s">
        <v>45</v>
      </c>
      <c r="AB326" t="s">
        <v>564</v>
      </c>
    </row>
    <row r="327" spans="1:28" x14ac:dyDescent="0.3">
      <c r="A327" s="5">
        <v>97410003</v>
      </c>
      <c r="B327" s="5">
        <v>97410100</v>
      </c>
      <c r="C327">
        <v>2006</v>
      </c>
      <c r="D327" s="21">
        <v>38878</v>
      </c>
      <c r="E327" s="20" t="s">
        <v>1255</v>
      </c>
      <c r="F327" t="s">
        <v>489</v>
      </c>
      <c r="G327" t="s">
        <v>979</v>
      </c>
      <c r="H327" t="s">
        <v>438</v>
      </c>
      <c r="I327" t="s">
        <v>189</v>
      </c>
      <c r="J327" s="5">
        <v>1</v>
      </c>
      <c r="K327" s="5">
        <v>0</v>
      </c>
      <c r="L327" s="5">
        <f t="shared" si="26"/>
        <v>1</v>
      </c>
      <c r="M327" t="s">
        <v>61</v>
      </c>
      <c r="N327" t="s">
        <v>24</v>
      </c>
      <c r="O327" s="5">
        <v>0</v>
      </c>
      <c r="P327" s="5">
        <v>0</v>
      </c>
      <c r="Q327" s="5">
        <f t="shared" si="27"/>
        <v>0</v>
      </c>
      <c r="R327" s="5">
        <f t="shared" si="25"/>
        <v>1</v>
      </c>
      <c r="S327" t="str">
        <f t="shared" si="28"/>
        <v>England</v>
      </c>
      <c r="T327" t="str">
        <f t="shared" si="29"/>
        <v>Home Team</v>
      </c>
      <c r="U327" s="5">
        <v>48000</v>
      </c>
      <c r="V327" s="5">
        <v>1</v>
      </c>
      <c r="W327" s="5">
        <v>0</v>
      </c>
      <c r="X327" t="s">
        <v>980</v>
      </c>
      <c r="Y327" t="s">
        <v>981</v>
      </c>
      <c r="Z327" t="s">
        <v>982</v>
      </c>
      <c r="AA327" t="s">
        <v>193</v>
      </c>
      <c r="AB327" t="s">
        <v>62</v>
      </c>
    </row>
    <row r="328" spans="1:28" x14ac:dyDescent="0.3">
      <c r="A328" s="5">
        <v>97410014</v>
      </c>
      <c r="B328" s="5">
        <v>97410100</v>
      </c>
      <c r="C328">
        <v>2006</v>
      </c>
      <c r="D328" s="21">
        <v>38881</v>
      </c>
      <c r="E328" s="20" t="s">
        <v>1255</v>
      </c>
      <c r="F328" t="s">
        <v>833</v>
      </c>
      <c r="G328" t="s">
        <v>979</v>
      </c>
      <c r="H328" t="s">
        <v>438</v>
      </c>
      <c r="I328" t="s">
        <v>246</v>
      </c>
      <c r="J328" s="5">
        <v>2</v>
      </c>
      <c r="K328" s="5">
        <v>1</v>
      </c>
      <c r="L328" s="5">
        <f t="shared" si="26"/>
        <v>1</v>
      </c>
      <c r="M328" t="s">
        <v>1025</v>
      </c>
      <c r="N328" t="s">
        <v>24</v>
      </c>
      <c r="O328" s="5">
        <v>0</v>
      </c>
      <c r="P328" s="5">
        <v>0</v>
      </c>
      <c r="Q328" s="5">
        <f t="shared" si="27"/>
        <v>0</v>
      </c>
      <c r="R328" s="5">
        <f t="shared" si="25"/>
        <v>3</v>
      </c>
      <c r="S328" t="str">
        <f t="shared" si="28"/>
        <v>Korea Republic</v>
      </c>
      <c r="T328" t="str">
        <f t="shared" si="29"/>
        <v>Home Team</v>
      </c>
      <c r="U328" s="5">
        <v>48000</v>
      </c>
      <c r="V328" s="5">
        <v>0</v>
      </c>
      <c r="W328" s="5">
        <v>1</v>
      </c>
      <c r="X328" t="s">
        <v>947</v>
      </c>
      <c r="Y328" t="s">
        <v>906</v>
      </c>
      <c r="Z328" t="s">
        <v>1026</v>
      </c>
      <c r="AA328" t="s">
        <v>250</v>
      </c>
      <c r="AB328" t="s">
        <v>1027</v>
      </c>
    </row>
    <row r="329" spans="1:28" x14ac:dyDescent="0.3">
      <c r="A329" s="5">
        <v>97410024</v>
      </c>
      <c r="B329" s="5">
        <v>97410100</v>
      </c>
      <c r="C329">
        <v>2006</v>
      </c>
      <c r="D329" s="21">
        <v>38885</v>
      </c>
      <c r="E329" s="20" t="s">
        <v>1255</v>
      </c>
      <c r="F329" t="s">
        <v>613</v>
      </c>
      <c r="G329" t="s">
        <v>979</v>
      </c>
      <c r="H329" t="s">
        <v>438</v>
      </c>
      <c r="I329" t="s">
        <v>375</v>
      </c>
      <c r="J329" s="5">
        <v>2</v>
      </c>
      <c r="K329" s="5">
        <v>0</v>
      </c>
      <c r="L329" s="5">
        <f t="shared" si="26"/>
        <v>2</v>
      </c>
      <c r="M329" t="s">
        <v>517</v>
      </c>
      <c r="N329" t="s">
        <v>24</v>
      </c>
      <c r="O329" s="5">
        <v>0</v>
      </c>
      <c r="P329" s="5">
        <v>0</v>
      </c>
      <c r="Q329" s="5">
        <f t="shared" si="27"/>
        <v>0</v>
      </c>
      <c r="R329" s="5">
        <f t="shared" si="25"/>
        <v>2</v>
      </c>
      <c r="S329" t="str">
        <f t="shared" si="28"/>
        <v>Portugal</v>
      </c>
      <c r="T329" t="str">
        <f t="shared" si="29"/>
        <v>Home Team</v>
      </c>
      <c r="U329" s="5">
        <v>48000</v>
      </c>
      <c r="V329" s="5">
        <v>0</v>
      </c>
      <c r="W329" s="5">
        <v>0</v>
      </c>
      <c r="X329" t="s">
        <v>1050</v>
      </c>
      <c r="Y329" t="s">
        <v>1051</v>
      </c>
      <c r="Z329" t="s">
        <v>1052</v>
      </c>
      <c r="AA329" t="s">
        <v>379</v>
      </c>
      <c r="AB329" t="s">
        <v>519</v>
      </c>
    </row>
    <row r="330" spans="1:28" x14ac:dyDescent="0.3">
      <c r="A330" s="5">
        <v>97410037</v>
      </c>
      <c r="B330" s="5">
        <v>97410100</v>
      </c>
      <c r="C330">
        <v>2006</v>
      </c>
      <c r="D330" s="21">
        <v>38889</v>
      </c>
      <c r="E330" s="20" t="s">
        <v>1285</v>
      </c>
      <c r="F330" t="s">
        <v>608</v>
      </c>
      <c r="G330" t="s">
        <v>979</v>
      </c>
      <c r="H330" t="s">
        <v>438</v>
      </c>
      <c r="I330" t="s">
        <v>91</v>
      </c>
      <c r="J330" s="5">
        <v>0</v>
      </c>
      <c r="K330" s="5">
        <v>0</v>
      </c>
      <c r="L330" s="5">
        <f t="shared" si="26"/>
        <v>0</v>
      </c>
      <c r="M330" t="s">
        <v>52</v>
      </c>
      <c r="N330" t="s">
        <v>24</v>
      </c>
      <c r="O330" s="5">
        <v>0</v>
      </c>
      <c r="P330" s="5">
        <v>0</v>
      </c>
      <c r="Q330" s="5">
        <f t="shared" si="27"/>
        <v>0</v>
      </c>
      <c r="R330" s="5">
        <f t="shared" si="25"/>
        <v>0</v>
      </c>
      <c r="S330" t="str">
        <f t="shared" si="28"/>
        <v>Argentina</v>
      </c>
      <c r="T330" t="str">
        <f t="shared" si="29"/>
        <v>Away Team</v>
      </c>
      <c r="U330" s="5">
        <v>48000</v>
      </c>
      <c r="V330" s="5">
        <v>0</v>
      </c>
      <c r="W330" s="5">
        <v>0</v>
      </c>
      <c r="X330" t="s">
        <v>1041</v>
      </c>
      <c r="Y330" t="s">
        <v>1042</v>
      </c>
      <c r="Z330" t="s">
        <v>1043</v>
      </c>
      <c r="AA330" t="s">
        <v>96</v>
      </c>
      <c r="AB330" t="s">
        <v>55</v>
      </c>
    </row>
    <row r="331" spans="1:28" x14ac:dyDescent="0.3">
      <c r="A331" s="5">
        <v>97410060</v>
      </c>
      <c r="B331" s="5">
        <v>97410300</v>
      </c>
      <c r="C331">
        <v>2006</v>
      </c>
      <c r="D331" s="21">
        <v>38899</v>
      </c>
      <c r="E331" s="20" t="s">
        <v>1285</v>
      </c>
      <c r="F331" t="s">
        <v>131</v>
      </c>
      <c r="G331" t="s">
        <v>979</v>
      </c>
      <c r="H331" t="s">
        <v>438</v>
      </c>
      <c r="I331" t="s">
        <v>40</v>
      </c>
      <c r="J331" s="5">
        <v>0</v>
      </c>
      <c r="K331" s="5">
        <v>1</v>
      </c>
      <c r="L331" s="5">
        <f t="shared" si="26"/>
        <v>-1</v>
      </c>
      <c r="M331" t="s">
        <v>22</v>
      </c>
      <c r="N331" t="s">
        <v>24</v>
      </c>
      <c r="O331" s="5">
        <v>0</v>
      </c>
      <c r="P331" s="5">
        <v>0</v>
      </c>
      <c r="Q331" s="5">
        <f t="shared" si="27"/>
        <v>0</v>
      </c>
      <c r="R331" s="5">
        <f t="shared" si="25"/>
        <v>1</v>
      </c>
      <c r="S331" t="str">
        <f t="shared" si="28"/>
        <v>France</v>
      </c>
      <c r="T331" t="str">
        <f t="shared" si="29"/>
        <v>Away Team</v>
      </c>
      <c r="U331" s="5">
        <v>48000</v>
      </c>
      <c r="V331" s="5">
        <v>0</v>
      </c>
      <c r="W331" s="5">
        <v>0</v>
      </c>
      <c r="X331" t="s">
        <v>1041</v>
      </c>
      <c r="Y331" t="s">
        <v>1042</v>
      </c>
      <c r="Z331" t="s">
        <v>1043</v>
      </c>
      <c r="AA331" t="s">
        <v>45</v>
      </c>
      <c r="AB331" t="s">
        <v>28</v>
      </c>
    </row>
    <row r="332" spans="1:28" x14ac:dyDescent="0.3">
      <c r="A332" s="5">
        <v>129</v>
      </c>
      <c r="B332" s="5">
        <v>323</v>
      </c>
      <c r="C332">
        <v>1990</v>
      </c>
      <c r="D332" s="21">
        <v>33047</v>
      </c>
      <c r="E332" s="20" t="s">
        <v>1285</v>
      </c>
      <c r="F332" t="s">
        <v>659</v>
      </c>
      <c r="G332" t="s">
        <v>665</v>
      </c>
      <c r="H332" t="s">
        <v>666</v>
      </c>
      <c r="I332" t="s">
        <v>127</v>
      </c>
      <c r="J332" s="5">
        <v>4</v>
      </c>
      <c r="K332" s="5">
        <v>1</v>
      </c>
      <c r="L332" s="5">
        <f t="shared" si="26"/>
        <v>3</v>
      </c>
      <c r="M332" t="s">
        <v>681</v>
      </c>
      <c r="N332" t="s">
        <v>24</v>
      </c>
      <c r="O332" s="5">
        <v>0</v>
      </c>
      <c r="P332" s="5">
        <v>0</v>
      </c>
      <c r="Q332" s="5">
        <f t="shared" si="27"/>
        <v>0</v>
      </c>
      <c r="R332" s="5">
        <f t="shared" si="25"/>
        <v>5</v>
      </c>
      <c r="S332" t="str">
        <f t="shared" si="28"/>
        <v>Czechoslovakia</v>
      </c>
      <c r="T332" t="str">
        <f t="shared" si="29"/>
        <v>Home Team</v>
      </c>
      <c r="U332" s="5">
        <v>47673</v>
      </c>
      <c r="V332" s="5">
        <v>1</v>
      </c>
      <c r="W332" s="5">
        <v>0</v>
      </c>
      <c r="X332" t="s">
        <v>647</v>
      </c>
      <c r="Y332" t="s">
        <v>671</v>
      </c>
      <c r="Z332" t="s">
        <v>706</v>
      </c>
      <c r="AA332" t="s">
        <v>130</v>
      </c>
      <c r="AB332" t="s">
        <v>685</v>
      </c>
    </row>
    <row r="333" spans="1:28" x14ac:dyDescent="0.3">
      <c r="A333" s="5">
        <v>43950057</v>
      </c>
      <c r="B333" s="5">
        <v>43950300</v>
      </c>
      <c r="C333">
        <v>2002</v>
      </c>
      <c r="D333" s="21">
        <v>37428</v>
      </c>
      <c r="E333" s="20" t="s">
        <v>1269</v>
      </c>
      <c r="F333" t="s">
        <v>131</v>
      </c>
      <c r="G333" t="s">
        <v>962</v>
      </c>
      <c r="H333" t="s">
        <v>963</v>
      </c>
      <c r="I333" t="s">
        <v>189</v>
      </c>
      <c r="J333" s="5">
        <v>1</v>
      </c>
      <c r="K333" s="5">
        <v>2</v>
      </c>
      <c r="L333" s="5">
        <f t="shared" si="26"/>
        <v>-1</v>
      </c>
      <c r="M333" t="s">
        <v>40</v>
      </c>
      <c r="N333" t="s">
        <v>24</v>
      </c>
      <c r="O333" s="5">
        <v>0</v>
      </c>
      <c r="P333" s="5">
        <v>0</v>
      </c>
      <c r="Q333" s="5">
        <f t="shared" si="27"/>
        <v>0</v>
      </c>
      <c r="R333" s="5">
        <f t="shared" si="25"/>
        <v>3</v>
      </c>
      <c r="S333" t="str">
        <f t="shared" si="28"/>
        <v>Brazil</v>
      </c>
      <c r="T333" t="str">
        <f t="shared" si="29"/>
        <v>Away Team</v>
      </c>
      <c r="U333" s="5">
        <v>47436</v>
      </c>
      <c r="V333" s="5">
        <v>1</v>
      </c>
      <c r="W333" s="5">
        <v>1</v>
      </c>
      <c r="X333" t="s">
        <v>936</v>
      </c>
      <c r="Y333" t="s">
        <v>905</v>
      </c>
      <c r="Z333" t="s">
        <v>938</v>
      </c>
      <c r="AA333" t="s">
        <v>193</v>
      </c>
      <c r="AB333" t="s">
        <v>45</v>
      </c>
    </row>
    <row r="334" spans="1:28" x14ac:dyDescent="0.3">
      <c r="A334" s="5">
        <v>790</v>
      </c>
      <c r="B334" s="5">
        <v>293</v>
      </c>
      <c r="C334">
        <v>1982</v>
      </c>
      <c r="D334" s="21">
        <v>30120</v>
      </c>
      <c r="E334" s="20" t="s">
        <v>1285</v>
      </c>
      <c r="F334" t="s">
        <v>221</v>
      </c>
      <c r="G334" t="s">
        <v>593</v>
      </c>
      <c r="H334" t="s">
        <v>538</v>
      </c>
      <c r="I334" t="s">
        <v>40</v>
      </c>
      <c r="J334" s="5">
        <v>4</v>
      </c>
      <c r="K334" s="5">
        <v>1</v>
      </c>
      <c r="L334" s="5">
        <f t="shared" si="26"/>
        <v>3</v>
      </c>
      <c r="M334" t="s">
        <v>228</v>
      </c>
      <c r="N334" t="s">
        <v>24</v>
      </c>
      <c r="O334" s="5">
        <v>0</v>
      </c>
      <c r="P334" s="5">
        <v>0</v>
      </c>
      <c r="Q334" s="5">
        <f t="shared" si="27"/>
        <v>0</v>
      </c>
      <c r="R334" s="5">
        <f t="shared" si="25"/>
        <v>5</v>
      </c>
      <c r="S334" t="str">
        <f t="shared" si="28"/>
        <v>Brazil</v>
      </c>
      <c r="T334" t="str">
        <f t="shared" si="29"/>
        <v>Home Team</v>
      </c>
      <c r="U334" s="5">
        <v>47379</v>
      </c>
      <c r="V334" s="5">
        <v>1</v>
      </c>
      <c r="W334" s="5">
        <v>1</v>
      </c>
      <c r="X334" t="s">
        <v>594</v>
      </c>
      <c r="Y334" t="s">
        <v>555</v>
      </c>
      <c r="Z334" t="s">
        <v>527</v>
      </c>
      <c r="AA334" t="s">
        <v>45</v>
      </c>
      <c r="AB334" t="s">
        <v>231</v>
      </c>
    </row>
    <row r="335" spans="1:28" x14ac:dyDescent="0.3">
      <c r="A335" s="5">
        <v>1596</v>
      </c>
      <c r="B335" s="5">
        <v>238</v>
      </c>
      <c r="C335">
        <v>1966</v>
      </c>
      <c r="D335" s="21">
        <v>24300</v>
      </c>
      <c r="E335" s="20" t="s">
        <v>1277</v>
      </c>
      <c r="F335" t="s">
        <v>46</v>
      </c>
      <c r="G335" t="s">
        <v>362</v>
      </c>
      <c r="H335" t="s">
        <v>363</v>
      </c>
      <c r="I335" t="s">
        <v>40</v>
      </c>
      <c r="J335" s="5">
        <v>2</v>
      </c>
      <c r="K335" s="5">
        <v>0</v>
      </c>
      <c r="L335" s="5">
        <f t="shared" si="26"/>
        <v>2</v>
      </c>
      <c r="M335" t="s">
        <v>330</v>
      </c>
      <c r="N335" t="s">
        <v>24</v>
      </c>
      <c r="O335" s="5">
        <v>0</v>
      </c>
      <c r="P335" s="5">
        <v>0</v>
      </c>
      <c r="Q335" s="5">
        <f t="shared" si="27"/>
        <v>0</v>
      </c>
      <c r="R335" s="5">
        <f t="shared" si="25"/>
        <v>2</v>
      </c>
      <c r="S335" t="str">
        <f t="shared" si="28"/>
        <v>Brazil</v>
      </c>
      <c r="T335" t="str">
        <f t="shared" si="29"/>
        <v>Home Team</v>
      </c>
      <c r="U335" s="5">
        <v>47308</v>
      </c>
      <c r="V335" s="5">
        <v>1</v>
      </c>
      <c r="W335" s="5">
        <v>0</v>
      </c>
      <c r="X335" t="s">
        <v>364</v>
      </c>
      <c r="Y335" t="s">
        <v>365</v>
      </c>
      <c r="Z335" t="s">
        <v>366</v>
      </c>
      <c r="AA335" t="s">
        <v>45</v>
      </c>
      <c r="AB335" t="s">
        <v>333</v>
      </c>
    </row>
    <row r="336" spans="1:28" x14ac:dyDescent="0.3">
      <c r="A336" s="5">
        <v>43950024</v>
      </c>
      <c r="B336" s="5">
        <v>43950100</v>
      </c>
      <c r="C336">
        <v>2002</v>
      </c>
      <c r="D336" s="21">
        <v>37415</v>
      </c>
      <c r="E336" s="20" t="s">
        <v>1269</v>
      </c>
      <c r="F336" t="s">
        <v>489</v>
      </c>
      <c r="G336" t="s">
        <v>930</v>
      </c>
      <c r="H336" t="s">
        <v>931</v>
      </c>
      <c r="I336" t="s">
        <v>799</v>
      </c>
      <c r="J336" s="5">
        <v>1</v>
      </c>
      <c r="K336" s="5">
        <v>0</v>
      </c>
      <c r="L336" s="5">
        <f t="shared" si="26"/>
        <v>1</v>
      </c>
      <c r="M336" t="s">
        <v>895</v>
      </c>
      <c r="N336" t="s">
        <v>24</v>
      </c>
      <c r="O336" s="5">
        <v>0</v>
      </c>
      <c r="P336" s="5">
        <v>0</v>
      </c>
      <c r="Q336" s="5">
        <f t="shared" si="27"/>
        <v>0</v>
      </c>
      <c r="R336" s="5">
        <f t="shared" si="25"/>
        <v>1</v>
      </c>
      <c r="S336" t="str">
        <f t="shared" si="28"/>
        <v>South Africa</v>
      </c>
      <c r="T336" t="str">
        <f t="shared" si="29"/>
        <v>Home Team</v>
      </c>
      <c r="U336" s="5">
        <v>47226</v>
      </c>
      <c r="V336" s="5">
        <v>1</v>
      </c>
      <c r="W336" s="5">
        <v>0</v>
      </c>
      <c r="X336" t="s">
        <v>943</v>
      </c>
      <c r="Y336" t="s">
        <v>863</v>
      </c>
      <c r="Z336" t="s">
        <v>862</v>
      </c>
      <c r="AA336" t="s">
        <v>803</v>
      </c>
      <c r="AB336" t="s">
        <v>899</v>
      </c>
    </row>
    <row r="337" spans="1:28" x14ac:dyDescent="0.3">
      <c r="A337" s="5">
        <v>43950035</v>
      </c>
      <c r="B337" s="5">
        <v>43950100</v>
      </c>
      <c r="C337">
        <v>2002</v>
      </c>
      <c r="D337" s="21">
        <v>37418</v>
      </c>
      <c r="E337" s="20" t="s">
        <v>1290</v>
      </c>
      <c r="F337" t="s">
        <v>642</v>
      </c>
      <c r="G337" t="s">
        <v>962</v>
      </c>
      <c r="H337" t="s">
        <v>963</v>
      </c>
      <c r="I337" t="s">
        <v>544</v>
      </c>
      <c r="J337" s="5">
        <v>0</v>
      </c>
      <c r="K337" s="5">
        <v>2</v>
      </c>
      <c r="L337" s="5">
        <f t="shared" si="26"/>
        <v>-2</v>
      </c>
      <c r="M337" t="s">
        <v>106</v>
      </c>
      <c r="N337" t="s">
        <v>24</v>
      </c>
      <c r="O337" s="5">
        <v>0</v>
      </c>
      <c r="P337" s="5">
        <v>0</v>
      </c>
      <c r="Q337" s="5">
        <f t="shared" si="27"/>
        <v>0</v>
      </c>
      <c r="R337" s="5">
        <f t="shared" si="25"/>
        <v>2</v>
      </c>
      <c r="S337" t="str">
        <f t="shared" si="28"/>
        <v>Germany</v>
      </c>
      <c r="T337" t="str">
        <f t="shared" si="29"/>
        <v>Away Team</v>
      </c>
      <c r="U337" s="5">
        <v>47085</v>
      </c>
      <c r="V337" s="5">
        <v>0</v>
      </c>
      <c r="W337" s="5">
        <v>0</v>
      </c>
      <c r="X337" t="s">
        <v>964</v>
      </c>
      <c r="Y337" t="s">
        <v>938</v>
      </c>
      <c r="Z337" t="s">
        <v>892</v>
      </c>
      <c r="AA337" t="s">
        <v>546</v>
      </c>
      <c r="AB337" t="s">
        <v>110</v>
      </c>
    </row>
    <row r="338" spans="1:28" x14ac:dyDescent="0.3">
      <c r="A338" s="5">
        <v>43950046</v>
      </c>
      <c r="B338" s="5">
        <v>43950100</v>
      </c>
      <c r="C338">
        <v>2002</v>
      </c>
      <c r="D338" s="21">
        <v>37421</v>
      </c>
      <c r="E338" s="20" t="s">
        <v>1269</v>
      </c>
      <c r="F338" t="s">
        <v>817</v>
      </c>
      <c r="G338" t="s">
        <v>962</v>
      </c>
      <c r="H338" t="s">
        <v>963</v>
      </c>
      <c r="I338" t="s">
        <v>33</v>
      </c>
      <c r="J338" s="5">
        <v>3</v>
      </c>
      <c r="K338" s="5">
        <v>2</v>
      </c>
      <c r="L338" s="5">
        <f t="shared" si="26"/>
        <v>1</v>
      </c>
      <c r="M338" t="s">
        <v>749</v>
      </c>
      <c r="N338" t="s">
        <v>24</v>
      </c>
      <c r="O338" s="5">
        <v>0</v>
      </c>
      <c r="P338" s="5">
        <v>0</v>
      </c>
      <c r="Q338" s="5">
        <f t="shared" si="27"/>
        <v>0</v>
      </c>
      <c r="R338" s="5">
        <f t="shared" si="25"/>
        <v>5</v>
      </c>
      <c r="S338" t="str">
        <f t="shared" si="28"/>
        <v>Belgium</v>
      </c>
      <c r="T338" t="str">
        <f t="shared" si="29"/>
        <v>Home Team</v>
      </c>
      <c r="U338" s="5">
        <v>46640</v>
      </c>
      <c r="V338" s="5">
        <v>1</v>
      </c>
      <c r="W338" s="5">
        <v>0</v>
      </c>
      <c r="X338" t="s">
        <v>853</v>
      </c>
      <c r="Y338" t="s">
        <v>906</v>
      </c>
      <c r="Z338" t="s">
        <v>909</v>
      </c>
      <c r="AA338" t="s">
        <v>37</v>
      </c>
      <c r="AB338" t="s">
        <v>753</v>
      </c>
    </row>
    <row r="339" spans="1:28" x14ac:dyDescent="0.3">
      <c r="A339" s="5">
        <v>1579</v>
      </c>
      <c r="B339" s="5">
        <v>238</v>
      </c>
      <c r="C339">
        <v>1966</v>
      </c>
      <c r="D339" s="21">
        <v>24304</v>
      </c>
      <c r="E339" s="20" t="s">
        <v>1255</v>
      </c>
      <c r="F339" t="s">
        <v>38</v>
      </c>
      <c r="G339" t="s">
        <v>380</v>
      </c>
      <c r="H339" t="s">
        <v>381</v>
      </c>
      <c r="I339" t="s">
        <v>240</v>
      </c>
      <c r="J339" s="5">
        <v>0</v>
      </c>
      <c r="K339" s="5">
        <v>0</v>
      </c>
      <c r="L339" s="5">
        <f t="shared" si="26"/>
        <v>0</v>
      </c>
      <c r="M339" t="s">
        <v>52</v>
      </c>
      <c r="N339" t="s">
        <v>24</v>
      </c>
      <c r="O339" s="5">
        <v>0</v>
      </c>
      <c r="P339" s="5">
        <v>0</v>
      </c>
      <c r="Q339" s="5">
        <f t="shared" si="27"/>
        <v>0</v>
      </c>
      <c r="R339" s="5">
        <f t="shared" si="25"/>
        <v>0</v>
      </c>
      <c r="S339" t="str">
        <f t="shared" si="28"/>
        <v>Argentina</v>
      </c>
      <c r="T339" t="str">
        <f t="shared" si="29"/>
        <v>Away Team</v>
      </c>
      <c r="U339" s="5">
        <v>46587</v>
      </c>
      <c r="V339" s="5">
        <v>0</v>
      </c>
      <c r="W339" s="5">
        <v>0</v>
      </c>
      <c r="X339" t="s">
        <v>382</v>
      </c>
      <c r="Y339" t="s">
        <v>301</v>
      </c>
      <c r="Z339" t="s">
        <v>303</v>
      </c>
      <c r="AA339" t="s">
        <v>244</v>
      </c>
      <c r="AB339" t="s">
        <v>55</v>
      </c>
    </row>
    <row r="340" spans="1:28" x14ac:dyDescent="0.3">
      <c r="A340" s="5">
        <v>97410012</v>
      </c>
      <c r="B340" s="5">
        <v>97410100</v>
      </c>
      <c r="C340">
        <v>2006</v>
      </c>
      <c r="D340" s="21">
        <v>38880</v>
      </c>
      <c r="E340" s="20" t="s">
        <v>1255</v>
      </c>
      <c r="F340" t="s">
        <v>624</v>
      </c>
      <c r="G340" t="s">
        <v>1011</v>
      </c>
      <c r="H340" t="s">
        <v>1012</v>
      </c>
      <c r="I340" t="s">
        <v>447</v>
      </c>
      <c r="J340" s="5">
        <v>3</v>
      </c>
      <c r="K340" s="5">
        <v>1</v>
      </c>
      <c r="L340" s="5">
        <f t="shared" si="26"/>
        <v>2</v>
      </c>
      <c r="M340" t="s">
        <v>818</v>
      </c>
      <c r="N340" t="s">
        <v>24</v>
      </c>
      <c r="O340" s="5">
        <v>0</v>
      </c>
      <c r="P340" s="5">
        <v>0</v>
      </c>
      <c r="Q340" s="5">
        <f t="shared" si="27"/>
        <v>0</v>
      </c>
      <c r="R340" s="5">
        <f t="shared" si="25"/>
        <v>4</v>
      </c>
      <c r="S340" t="str">
        <f t="shared" si="28"/>
        <v>Australia</v>
      </c>
      <c r="T340" t="str">
        <f t="shared" si="29"/>
        <v>Home Team</v>
      </c>
      <c r="U340" s="5">
        <v>46000</v>
      </c>
      <c r="V340" s="5">
        <v>0</v>
      </c>
      <c r="W340" s="5">
        <v>1</v>
      </c>
      <c r="X340" t="s">
        <v>1013</v>
      </c>
      <c r="Y340" t="s">
        <v>786</v>
      </c>
      <c r="Z340" t="s">
        <v>1014</v>
      </c>
      <c r="AA340" t="s">
        <v>452</v>
      </c>
      <c r="AB340" t="s">
        <v>821</v>
      </c>
    </row>
    <row r="341" spans="1:28" x14ac:dyDescent="0.3">
      <c r="A341" s="5">
        <v>97410025</v>
      </c>
      <c r="B341" s="5">
        <v>97410100</v>
      </c>
      <c r="C341">
        <v>2006</v>
      </c>
      <c r="D341" s="21">
        <v>38885</v>
      </c>
      <c r="E341" s="20" t="s">
        <v>1285</v>
      </c>
      <c r="F341" t="s">
        <v>642</v>
      </c>
      <c r="G341" t="s">
        <v>1011</v>
      </c>
      <c r="H341" t="s">
        <v>1012</v>
      </c>
      <c r="I341" t="s">
        <v>120</v>
      </c>
      <c r="J341" s="5">
        <v>1</v>
      </c>
      <c r="K341" s="5">
        <v>1</v>
      </c>
      <c r="L341" s="5">
        <f t="shared" si="26"/>
        <v>0</v>
      </c>
      <c r="M341" t="s">
        <v>32</v>
      </c>
      <c r="N341" t="s">
        <v>24</v>
      </c>
      <c r="O341" s="5">
        <v>0</v>
      </c>
      <c r="P341" s="5">
        <v>0</v>
      </c>
      <c r="Q341" s="5">
        <f t="shared" si="27"/>
        <v>0</v>
      </c>
      <c r="R341" s="5">
        <f t="shared" si="25"/>
        <v>2</v>
      </c>
      <c r="S341" t="str">
        <f t="shared" si="28"/>
        <v>USA</v>
      </c>
      <c r="T341" t="str">
        <f t="shared" si="29"/>
        <v>Away Team</v>
      </c>
      <c r="U341" s="5">
        <v>46000</v>
      </c>
      <c r="V341" s="5">
        <v>1</v>
      </c>
      <c r="W341" s="5">
        <v>1</v>
      </c>
      <c r="X341" t="s">
        <v>1007</v>
      </c>
      <c r="Y341" t="s">
        <v>1008</v>
      </c>
      <c r="Z341" t="s">
        <v>1009</v>
      </c>
      <c r="AA341" t="s">
        <v>124</v>
      </c>
      <c r="AB341" t="s">
        <v>32</v>
      </c>
    </row>
    <row r="342" spans="1:28" x14ac:dyDescent="0.3">
      <c r="A342" s="5">
        <v>97410036</v>
      </c>
      <c r="B342" s="5">
        <v>97410100</v>
      </c>
      <c r="C342">
        <v>2006</v>
      </c>
      <c r="D342" s="21">
        <v>38888</v>
      </c>
      <c r="E342" s="20" t="s">
        <v>1285</v>
      </c>
      <c r="F342" t="s">
        <v>489</v>
      </c>
      <c r="G342" t="s">
        <v>1011</v>
      </c>
      <c r="H342" t="s">
        <v>1012</v>
      </c>
      <c r="I342" t="s">
        <v>61</v>
      </c>
      <c r="J342" s="5">
        <v>2</v>
      </c>
      <c r="K342" s="5">
        <v>0</v>
      </c>
      <c r="L342" s="5">
        <f t="shared" si="26"/>
        <v>2</v>
      </c>
      <c r="M342" t="s">
        <v>1358</v>
      </c>
      <c r="N342" t="s">
        <v>24</v>
      </c>
      <c r="O342" s="5">
        <v>0</v>
      </c>
      <c r="P342" s="5">
        <v>0</v>
      </c>
      <c r="Q342" s="5">
        <f t="shared" si="27"/>
        <v>0</v>
      </c>
      <c r="R342" s="5">
        <f t="shared" si="25"/>
        <v>2</v>
      </c>
      <c r="S342" t="str">
        <f t="shared" si="28"/>
        <v>Paraguay</v>
      </c>
      <c r="T342" t="str">
        <f t="shared" si="29"/>
        <v>Home Team</v>
      </c>
      <c r="U342" s="5">
        <v>46000</v>
      </c>
      <c r="V342" s="5">
        <v>1</v>
      </c>
      <c r="W342" s="5">
        <v>0</v>
      </c>
      <c r="X342" t="s">
        <v>1001</v>
      </c>
      <c r="Y342" t="s">
        <v>1002</v>
      </c>
      <c r="Z342" t="s">
        <v>1003</v>
      </c>
      <c r="AA342" t="s">
        <v>62</v>
      </c>
      <c r="AB342" t="s">
        <v>987</v>
      </c>
    </row>
    <row r="343" spans="1:28" x14ac:dyDescent="0.3">
      <c r="A343" s="5">
        <v>97410047</v>
      </c>
      <c r="B343" s="5">
        <v>97410100</v>
      </c>
      <c r="C343">
        <v>2006</v>
      </c>
      <c r="D343" s="21">
        <v>38891</v>
      </c>
      <c r="E343" s="20" t="s">
        <v>1258</v>
      </c>
      <c r="F343" t="s">
        <v>817</v>
      </c>
      <c r="G343" t="s">
        <v>1011</v>
      </c>
      <c r="H343" t="s">
        <v>1012</v>
      </c>
      <c r="I343" t="s">
        <v>744</v>
      </c>
      <c r="J343" s="5">
        <v>0</v>
      </c>
      <c r="K343" s="5">
        <v>1</v>
      </c>
      <c r="L343" s="5">
        <f t="shared" si="26"/>
        <v>-1</v>
      </c>
      <c r="M343" t="s">
        <v>113</v>
      </c>
      <c r="N343" t="s">
        <v>24</v>
      </c>
      <c r="O343" s="5">
        <v>0</v>
      </c>
      <c r="P343" s="5">
        <v>0</v>
      </c>
      <c r="Q343" s="5">
        <f t="shared" si="27"/>
        <v>0</v>
      </c>
      <c r="R343" s="5">
        <f t="shared" si="25"/>
        <v>1</v>
      </c>
      <c r="S343" t="str">
        <f t="shared" si="28"/>
        <v>Spain</v>
      </c>
      <c r="T343" t="str">
        <f t="shared" si="29"/>
        <v>Away Team</v>
      </c>
      <c r="U343" s="5">
        <v>46000</v>
      </c>
      <c r="V343" s="5">
        <v>0</v>
      </c>
      <c r="W343" s="5">
        <v>1</v>
      </c>
      <c r="X343" t="s">
        <v>950</v>
      </c>
      <c r="Y343" t="s">
        <v>1044</v>
      </c>
      <c r="Z343" t="s">
        <v>1045</v>
      </c>
      <c r="AA343" t="s">
        <v>746</v>
      </c>
      <c r="AB343" t="s">
        <v>117</v>
      </c>
    </row>
    <row r="344" spans="1:28" x14ac:dyDescent="0.3">
      <c r="A344" s="5">
        <v>97410053</v>
      </c>
      <c r="B344" s="5">
        <v>97410200</v>
      </c>
      <c r="C344">
        <v>2006</v>
      </c>
      <c r="D344" s="21">
        <v>38894</v>
      </c>
      <c r="E344" s="20" t="s">
        <v>1267</v>
      </c>
      <c r="F344" t="s">
        <v>659</v>
      </c>
      <c r="G344" t="s">
        <v>1011</v>
      </c>
      <c r="H344" t="s">
        <v>1012</v>
      </c>
      <c r="I344" t="s">
        <v>120</v>
      </c>
      <c r="J344" s="5">
        <v>1</v>
      </c>
      <c r="K344" s="5">
        <v>0</v>
      </c>
      <c r="L344" s="5">
        <f t="shared" si="26"/>
        <v>1</v>
      </c>
      <c r="M344" t="s">
        <v>447</v>
      </c>
      <c r="N344" t="s">
        <v>24</v>
      </c>
      <c r="O344" s="5">
        <v>0</v>
      </c>
      <c r="P344" s="5">
        <v>0</v>
      </c>
      <c r="Q344" s="5">
        <f t="shared" si="27"/>
        <v>0</v>
      </c>
      <c r="R344" s="5">
        <f t="shared" si="25"/>
        <v>1</v>
      </c>
      <c r="S344" t="str">
        <f t="shared" si="28"/>
        <v>Italy</v>
      </c>
      <c r="T344" t="str">
        <f t="shared" si="29"/>
        <v>Home Team</v>
      </c>
      <c r="U344" s="5">
        <v>46000</v>
      </c>
      <c r="V344" s="5">
        <v>0</v>
      </c>
      <c r="W344" s="5">
        <v>0</v>
      </c>
      <c r="X344" t="s">
        <v>1041</v>
      </c>
      <c r="Y344" t="s">
        <v>1042</v>
      </c>
      <c r="Z344" t="s">
        <v>1043</v>
      </c>
      <c r="AA344" t="s">
        <v>124</v>
      </c>
      <c r="AB344" t="s">
        <v>452</v>
      </c>
    </row>
    <row r="345" spans="1:28" x14ac:dyDescent="0.3">
      <c r="A345" s="5">
        <v>43950037</v>
      </c>
      <c r="B345" s="5">
        <v>43950100</v>
      </c>
      <c r="C345">
        <v>2002</v>
      </c>
      <c r="D345" s="21">
        <v>37419</v>
      </c>
      <c r="E345" s="20" t="s">
        <v>1269</v>
      </c>
      <c r="F345" t="s">
        <v>624</v>
      </c>
      <c r="G345" t="s">
        <v>954</v>
      </c>
      <c r="H345" t="s">
        <v>955</v>
      </c>
      <c r="I345" t="s">
        <v>99</v>
      </c>
      <c r="J345" s="5">
        <v>1</v>
      </c>
      <c r="K345" s="5">
        <v>1</v>
      </c>
      <c r="L345" s="5">
        <f t="shared" si="26"/>
        <v>0</v>
      </c>
      <c r="M345" t="s">
        <v>52</v>
      </c>
      <c r="N345" t="s">
        <v>24</v>
      </c>
      <c r="O345" s="5">
        <v>0</v>
      </c>
      <c r="P345" s="5">
        <v>0</v>
      </c>
      <c r="Q345" s="5">
        <f t="shared" si="27"/>
        <v>0</v>
      </c>
      <c r="R345" s="5">
        <f t="shared" si="25"/>
        <v>2</v>
      </c>
      <c r="S345" t="str">
        <f t="shared" si="28"/>
        <v>Argentina</v>
      </c>
      <c r="T345" t="str">
        <f t="shared" si="29"/>
        <v>Away Team</v>
      </c>
      <c r="U345" s="5">
        <v>45777</v>
      </c>
      <c r="V345" s="5">
        <v>0</v>
      </c>
      <c r="W345" s="5">
        <v>0</v>
      </c>
      <c r="X345" t="s">
        <v>774</v>
      </c>
      <c r="Y345" t="s">
        <v>883</v>
      </c>
      <c r="Z345" t="s">
        <v>878</v>
      </c>
      <c r="AA345" t="s">
        <v>103</v>
      </c>
      <c r="AB345" t="s">
        <v>55</v>
      </c>
    </row>
    <row r="346" spans="1:28" x14ac:dyDescent="0.3">
      <c r="A346" s="5">
        <v>43950055</v>
      </c>
      <c r="B346" s="5">
        <v>43950200</v>
      </c>
      <c r="C346">
        <v>2002</v>
      </c>
      <c r="D346" s="21">
        <v>37425</v>
      </c>
      <c r="E346" s="20" t="s">
        <v>1269</v>
      </c>
      <c r="F346" t="s">
        <v>659</v>
      </c>
      <c r="G346" t="s">
        <v>954</v>
      </c>
      <c r="H346" t="s">
        <v>955</v>
      </c>
      <c r="I346" t="s">
        <v>818</v>
      </c>
      <c r="J346" s="5">
        <v>0</v>
      </c>
      <c r="K346" s="5">
        <v>1</v>
      </c>
      <c r="L346" s="5">
        <f t="shared" si="26"/>
        <v>-1</v>
      </c>
      <c r="M346" t="s">
        <v>241</v>
      </c>
      <c r="N346" t="s">
        <v>24</v>
      </c>
      <c r="O346" s="5">
        <v>0</v>
      </c>
      <c r="P346" s="5">
        <v>0</v>
      </c>
      <c r="Q346" s="5">
        <f t="shared" si="27"/>
        <v>0</v>
      </c>
      <c r="R346" s="5">
        <f t="shared" si="25"/>
        <v>1</v>
      </c>
      <c r="S346" t="str">
        <f t="shared" si="28"/>
        <v>Turkey</v>
      </c>
      <c r="T346" t="str">
        <f t="shared" si="29"/>
        <v>Away Team</v>
      </c>
      <c r="U346" s="5">
        <v>45666</v>
      </c>
      <c r="V346" s="5">
        <v>0</v>
      </c>
      <c r="W346" s="5">
        <v>1</v>
      </c>
      <c r="X346" t="s">
        <v>814</v>
      </c>
      <c r="Y346" t="s">
        <v>935</v>
      </c>
      <c r="Z346" t="s">
        <v>924</v>
      </c>
      <c r="AA346" t="s">
        <v>821</v>
      </c>
      <c r="AB346" t="s">
        <v>245</v>
      </c>
    </row>
    <row r="347" spans="1:28" x14ac:dyDescent="0.3">
      <c r="A347" s="5">
        <v>1653</v>
      </c>
      <c r="B347" s="5">
        <v>238</v>
      </c>
      <c r="C347">
        <v>1966</v>
      </c>
      <c r="D347" s="21">
        <v>24303</v>
      </c>
      <c r="E347" s="20" t="s">
        <v>1277</v>
      </c>
      <c r="F347" t="s">
        <v>19</v>
      </c>
      <c r="G347" t="s">
        <v>387</v>
      </c>
      <c r="H347" t="s">
        <v>356</v>
      </c>
      <c r="I347" t="s">
        <v>64</v>
      </c>
      <c r="J347" s="5">
        <v>2</v>
      </c>
      <c r="K347" s="5">
        <v>1</v>
      </c>
      <c r="L347" s="5">
        <f t="shared" si="26"/>
        <v>1</v>
      </c>
      <c r="M347" t="s">
        <v>22</v>
      </c>
      <c r="N347" t="s">
        <v>24</v>
      </c>
      <c r="O347" s="5">
        <v>0</v>
      </c>
      <c r="P347" s="5">
        <v>0</v>
      </c>
      <c r="Q347" s="5">
        <f t="shared" si="27"/>
        <v>0</v>
      </c>
      <c r="R347" s="5">
        <f t="shared" si="25"/>
        <v>3</v>
      </c>
      <c r="S347" t="str">
        <f t="shared" si="28"/>
        <v>Uruguay</v>
      </c>
      <c r="T347" t="str">
        <f t="shared" si="29"/>
        <v>Home Team</v>
      </c>
      <c r="U347" s="5">
        <v>45662</v>
      </c>
      <c r="V347" s="5">
        <v>2</v>
      </c>
      <c r="W347" s="5">
        <v>1</v>
      </c>
      <c r="X347" t="s">
        <v>322</v>
      </c>
      <c r="Y347" t="s">
        <v>376</v>
      </c>
      <c r="Z347" t="s">
        <v>388</v>
      </c>
      <c r="AA347" t="s">
        <v>65</v>
      </c>
      <c r="AB347" t="s">
        <v>28</v>
      </c>
    </row>
    <row r="348" spans="1:28" x14ac:dyDescent="0.3">
      <c r="A348" s="5">
        <v>43950027</v>
      </c>
      <c r="B348" s="5">
        <v>43950100</v>
      </c>
      <c r="C348">
        <v>2002</v>
      </c>
      <c r="D348" s="21">
        <v>37416</v>
      </c>
      <c r="E348" s="20" t="s">
        <v>1269</v>
      </c>
      <c r="F348" t="s">
        <v>833</v>
      </c>
      <c r="G348" t="s">
        <v>954</v>
      </c>
      <c r="H348" t="s">
        <v>955</v>
      </c>
      <c r="I348" t="s">
        <v>23</v>
      </c>
      <c r="J348" s="5">
        <v>2</v>
      </c>
      <c r="K348" s="5">
        <v>1</v>
      </c>
      <c r="L348" s="5">
        <f t="shared" si="26"/>
        <v>1</v>
      </c>
      <c r="M348" t="s">
        <v>903</v>
      </c>
      <c r="N348" t="s">
        <v>24</v>
      </c>
      <c r="O348" s="5">
        <v>0</v>
      </c>
      <c r="P348" s="5">
        <v>0</v>
      </c>
      <c r="Q348" s="5">
        <f t="shared" si="27"/>
        <v>0</v>
      </c>
      <c r="R348" s="5">
        <f t="shared" si="25"/>
        <v>3</v>
      </c>
      <c r="S348" t="str">
        <f t="shared" si="28"/>
        <v>Mexico</v>
      </c>
      <c r="T348" t="str">
        <f t="shared" si="29"/>
        <v>Home Team</v>
      </c>
      <c r="U348" s="5">
        <v>45610</v>
      </c>
      <c r="V348" s="5">
        <v>1</v>
      </c>
      <c r="W348" s="5">
        <v>1</v>
      </c>
      <c r="X348" t="s">
        <v>956</v>
      </c>
      <c r="Y348" t="s">
        <v>910</v>
      </c>
      <c r="Z348" t="s">
        <v>917</v>
      </c>
      <c r="AA348" t="s">
        <v>29</v>
      </c>
      <c r="AB348" t="s">
        <v>907</v>
      </c>
    </row>
    <row r="349" spans="1:28" x14ac:dyDescent="0.3">
      <c r="A349" s="5">
        <v>300061463</v>
      </c>
      <c r="B349" s="5">
        <v>249722</v>
      </c>
      <c r="C349">
        <v>2010</v>
      </c>
      <c r="D349" s="21">
        <v>40347</v>
      </c>
      <c r="E349" s="20" t="s">
        <v>1258</v>
      </c>
      <c r="F349" t="s">
        <v>608</v>
      </c>
      <c r="G349" t="s">
        <v>1068</v>
      </c>
      <c r="H349" t="s">
        <v>1054</v>
      </c>
      <c r="I349" t="s">
        <v>895</v>
      </c>
      <c r="J349" s="5">
        <v>2</v>
      </c>
      <c r="K349" s="5">
        <v>2</v>
      </c>
      <c r="L349" s="5">
        <f t="shared" si="26"/>
        <v>0</v>
      </c>
      <c r="M349" t="s">
        <v>32</v>
      </c>
      <c r="N349" t="s">
        <v>24</v>
      </c>
      <c r="O349" s="5">
        <v>0</v>
      </c>
      <c r="P349" s="5">
        <v>0</v>
      </c>
      <c r="Q349" s="5">
        <f t="shared" si="27"/>
        <v>0</v>
      </c>
      <c r="R349" s="5">
        <f t="shared" si="25"/>
        <v>4</v>
      </c>
      <c r="S349" t="str">
        <f t="shared" si="28"/>
        <v>USA</v>
      </c>
      <c r="T349" t="str">
        <f t="shared" si="29"/>
        <v>Away Team</v>
      </c>
      <c r="U349" s="5">
        <v>45573</v>
      </c>
      <c r="V349" s="5">
        <v>2</v>
      </c>
      <c r="W349" s="5">
        <v>0</v>
      </c>
      <c r="X349" t="s">
        <v>1121</v>
      </c>
      <c r="Y349" t="s">
        <v>1122</v>
      </c>
      <c r="Z349" t="s">
        <v>1123</v>
      </c>
      <c r="AA349" t="s">
        <v>899</v>
      </c>
      <c r="AB349" t="s">
        <v>32</v>
      </c>
    </row>
    <row r="350" spans="1:28" x14ac:dyDescent="0.3">
      <c r="A350" s="5">
        <v>8738</v>
      </c>
      <c r="B350" s="5">
        <v>1014</v>
      </c>
      <c r="C350">
        <v>1998</v>
      </c>
      <c r="D350" s="21">
        <v>35961</v>
      </c>
      <c r="E350" s="20" t="s">
        <v>1285</v>
      </c>
      <c r="F350" t="s">
        <v>624</v>
      </c>
      <c r="G350" t="s">
        <v>136</v>
      </c>
      <c r="H350" t="s">
        <v>137</v>
      </c>
      <c r="I350" t="s">
        <v>106</v>
      </c>
      <c r="J350" s="5">
        <v>2</v>
      </c>
      <c r="K350" s="5">
        <v>0</v>
      </c>
      <c r="L350" s="5">
        <f t="shared" si="26"/>
        <v>2</v>
      </c>
      <c r="M350" t="s">
        <v>32</v>
      </c>
      <c r="N350" t="s">
        <v>24</v>
      </c>
      <c r="O350" s="5">
        <v>0</v>
      </c>
      <c r="P350" s="5">
        <v>0</v>
      </c>
      <c r="Q350" s="5">
        <f t="shared" si="27"/>
        <v>0</v>
      </c>
      <c r="R350" s="5">
        <f t="shared" si="25"/>
        <v>2</v>
      </c>
      <c r="S350" t="str">
        <f t="shared" si="28"/>
        <v>Germany</v>
      </c>
      <c r="T350" t="str">
        <f t="shared" si="29"/>
        <v>Home Team</v>
      </c>
      <c r="U350" s="5">
        <v>45500</v>
      </c>
      <c r="V350" s="5">
        <v>1</v>
      </c>
      <c r="W350" s="5">
        <v>0</v>
      </c>
      <c r="X350" t="s">
        <v>837</v>
      </c>
      <c r="Y350" t="s">
        <v>787</v>
      </c>
      <c r="Z350" t="s">
        <v>838</v>
      </c>
      <c r="AA350" t="s">
        <v>110</v>
      </c>
      <c r="AB350" t="s">
        <v>32</v>
      </c>
    </row>
    <row r="351" spans="1:28" x14ac:dyDescent="0.3">
      <c r="A351" s="5">
        <v>8747</v>
      </c>
      <c r="B351" s="5">
        <v>1014</v>
      </c>
      <c r="C351">
        <v>1998</v>
      </c>
      <c r="D351" s="21">
        <v>35965</v>
      </c>
      <c r="E351" s="20" t="s">
        <v>1266</v>
      </c>
      <c r="F351" t="s">
        <v>613</v>
      </c>
      <c r="G351" t="s">
        <v>136</v>
      </c>
      <c r="H351" t="s">
        <v>137</v>
      </c>
      <c r="I351" t="s">
        <v>759</v>
      </c>
      <c r="J351" s="5">
        <v>1</v>
      </c>
      <c r="K351" s="5">
        <v>0</v>
      </c>
      <c r="L351" s="5">
        <f t="shared" si="26"/>
        <v>1</v>
      </c>
      <c r="M351" t="s">
        <v>330</v>
      </c>
      <c r="N351" t="s">
        <v>24</v>
      </c>
      <c r="O351" s="5">
        <v>0</v>
      </c>
      <c r="P351" s="5">
        <v>0</v>
      </c>
      <c r="Q351" s="5">
        <f t="shared" si="27"/>
        <v>0</v>
      </c>
      <c r="R351" s="5">
        <f t="shared" si="25"/>
        <v>1</v>
      </c>
      <c r="S351" t="str">
        <f t="shared" si="28"/>
        <v>Nigeria</v>
      </c>
      <c r="T351" t="str">
        <f t="shared" si="29"/>
        <v>Home Team</v>
      </c>
      <c r="U351" s="5">
        <v>45500</v>
      </c>
      <c r="V351" s="5">
        <v>1</v>
      </c>
      <c r="W351" s="5">
        <v>0</v>
      </c>
      <c r="X351" t="s">
        <v>847</v>
      </c>
      <c r="Y351" t="s">
        <v>798</v>
      </c>
      <c r="Z351" t="s">
        <v>801</v>
      </c>
      <c r="AA351" t="s">
        <v>761</v>
      </c>
      <c r="AB351" t="s">
        <v>333</v>
      </c>
    </row>
    <row r="352" spans="1:28" x14ac:dyDescent="0.3">
      <c r="A352" s="5">
        <v>8752</v>
      </c>
      <c r="B352" s="5">
        <v>1014</v>
      </c>
      <c r="C352">
        <v>1998</v>
      </c>
      <c r="D352" s="21">
        <v>35967</v>
      </c>
      <c r="E352" s="20" t="s">
        <v>1266</v>
      </c>
      <c r="F352" t="s">
        <v>817</v>
      </c>
      <c r="G352" t="s">
        <v>136</v>
      </c>
      <c r="H352" t="s">
        <v>137</v>
      </c>
      <c r="I352" t="s">
        <v>52</v>
      </c>
      <c r="J352" s="5">
        <v>5</v>
      </c>
      <c r="K352" s="5">
        <v>0</v>
      </c>
      <c r="L352" s="5">
        <f t="shared" si="26"/>
        <v>5</v>
      </c>
      <c r="M352" t="s">
        <v>826</v>
      </c>
      <c r="N352" t="s">
        <v>24</v>
      </c>
      <c r="O352" s="5">
        <v>0</v>
      </c>
      <c r="P352" s="5">
        <v>0</v>
      </c>
      <c r="Q352" s="5">
        <f t="shared" si="27"/>
        <v>0</v>
      </c>
      <c r="R352" s="5">
        <f t="shared" si="25"/>
        <v>5</v>
      </c>
      <c r="S352" t="str">
        <f t="shared" si="28"/>
        <v>Argentina</v>
      </c>
      <c r="T352" t="str">
        <f t="shared" si="29"/>
        <v>Home Team</v>
      </c>
      <c r="U352" s="5">
        <v>45500</v>
      </c>
      <c r="V352" s="5">
        <v>1</v>
      </c>
      <c r="W352" s="5">
        <v>0</v>
      </c>
      <c r="X352" t="s">
        <v>854</v>
      </c>
      <c r="Y352" t="s">
        <v>838</v>
      </c>
      <c r="Z352" t="s">
        <v>815</v>
      </c>
      <c r="AA352" t="s">
        <v>55</v>
      </c>
      <c r="AB352" t="s">
        <v>831</v>
      </c>
    </row>
    <row r="353" spans="1:28" x14ac:dyDescent="0.3">
      <c r="A353" s="5">
        <v>8765</v>
      </c>
      <c r="B353" s="5">
        <v>1014</v>
      </c>
      <c r="C353">
        <v>1998</v>
      </c>
      <c r="D353" s="21">
        <v>35971</v>
      </c>
      <c r="E353" s="20" t="s">
        <v>1258</v>
      </c>
      <c r="F353" t="s">
        <v>642</v>
      </c>
      <c r="G353" t="s">
        <v>136</v>
      </c>
      <c r="H353" t="s">
        <v>137</v>
      </c>
      <c r="I353" t="s">
        <v>33</v>
      </c>
      <c r="J353" s="5">
        <v>1</v>
      </c>
      <c r="K353" s="5">
        <v>1</v>
      </c>
      <c r="L353" s="5">
        <f t="shared" si="26"/>
        <v>0</v>
      </c>
      <c r="M353" t="s">
        <v>246</v>
      </c>
      <c r="N353" t="s">
        <v>24</v>
      </c>
      <c r="O353" s="5">
        <v>0</v>
      </c>
      <c r="P353" s="5">
        <v>0</v>
      </c>
      <c r="Q353" s="5">
        <f t="shared" si="27"/>
        <v>0</v>
      </c>
      <c r="R353" s="5">
        <f t="shared" si="25"/>
        <v>2</v>
      </c>
      <c r="S353" t="str">
        <f t="shared" si="28"/>
        <v>Korea Republic</v>
      </c>
      <c r="T353" t="str">
        <f t="shared" si="29"/>
        <v>Away Team</v>
      </c>
      <c r="U353" s="5">
        <v>45500</v>
      </c>
      <c r="V353" s="5">
        <v>1</v>
      </c>
      <c r="W353" s="5">
        <v>0</v>
      </c>
      <c r="X353" t="s">
        <v>800</v>
      </c>
      <c r="Y353" t="s">
        <v>801</v>
      </c>
      <c r="Z353" t="s">
        <v>779</v>
      </c>
      <c r="AA353" t="s">
        <v>37</v>
      </c>
      <c r="AB353" t="s">
        <v>250</v>
      </c>
    </row>
    <row r="354" spans="1:28" x14ac:dyDescent="0.3">
      <c r="A354" s="5">
        <v>8773</v>
      </c>
      <c r="B354" s="5">
        <v>1024</v>
      </c>
      <c r="C354">
        <v>1998</v>
      </c>
      <c r="D354" s="21">
        <v>35973</v>
      </c>
      <c r="E354" s="20" t="s">
        <v>1285</v>
      </c>
      <c r="F354" t="s">
        <v>659</v>
      </c>
      <c r="G354" t="s">
        <v>136</v>
      </c>
      <c r="H354" t="s">
        <v>137</v>
      </c>
      <c r="I354" t="s">
        <v>40</v>
      </c>
      <c r="J354" s="5">
        <v>4</v>
      </c>
      <c r="K354" s="5">
        <v>1</v>
      </c>
      <c r="L354" s="5">
        <f t="shared" si="26"/>
        <v>3</v>
      </c>
      <c r="M354" t="s">
        <v>56</v>
      </c>
      <c r="N354" t="s">
        <v>24</v>
      </c>
      <c r="O354" s="5">
        <v>0</v>
      </c>
      <c r="P354" s="5">
        <v>0</v>
      </c>
      <c r="Q354" s="5">
        <f t="shared" si="27"/>
        <v>0</v>
      </c>
      <c r="R354" s="5">
        <f t="shared" si="25"/>
        <v>5</v>
      </c>
      <c r="S354" t="str">
        <f t="shared" si="28"/>
        <v>Brazil</v>
      </c>
      <c r="T354" t="str">
        <f t="shared" si="29"/>
        <v>Home Team</v>
      </c>
      <c r="U354" s="5">
        <v>45500</v>
      </c>
      <c r="V354" s="5">
        <v>3</v>
      </c>
      <c r="W354" s="5">
        <v>0</v>
      </c>
      <c r="X354" t="s">
        <v>857</v>
      </c>
      <c r="Y354" t="s">
        <v>830</v>
      </c>
      <c r="Z354" t="s">
        <v>824</v>
      </c>
      <c r="AA354" t="s">
        <v>45</v>
      </c>
      <c r="AB354" t="s">
        <v>58</v>
      </c>
    </row>
    <row r="355" spans="1:28" x14ac:dyDescent="0.3">
      <c r="A355" s="5">
        <v>8787</v>
      </c>
      <c r="B355" s="5">
        <v>1028</v>
      </c>
      <c r="C355">
        <v>1998</v>
      </c>
      <c r="D355" s="21">
        <v>35987</v>
      </c>
      <c r="E355" s="20" t="s">
        <v>1285</v>
      </c>
      <c r="F355" t="s">
        <v>133</v>
      </c>
      <c r="G355" t="s">
        <v>136</v>
      </c>
      <c r="H355" t="s">
        <v>137</v>
      </c>
      <c r="I355" t="s">
        <v>91</v>
      </c>
      <c r="J355" s="5">
        <v>1</v>
      </c>
      <c r="K355" s="5">
        <v>2</v>
      </c>
      <c r="L355" s="5">
        <f t="shared" si="26"/>
        <v>-1</v>
      </c>
      <c r="M355" t="s">
        <v>827</v>
      </c>
      <c r="N355" t="s">
        <v>24</v>
      </c>
      <c r="O355" s="5">
        <v>0</v>
      </c>
      <c r="P355" s="5">
        <v>0</v>
      </c>
      <c r="Q355" s="5">
        <f t="shared" si="27"/>
        <v>0</v>
      </c>
      <c r="R355" s="5">
        <f t="shared" si="25"/>
        <v>3</v>
      </c>
      <c r="S355" t="str">
        <f t="shared" si="28"/>
        <v>Croatia</v>
      </c>
      <c r="T355" t="str">
        <f t="shared" si="29"/>
        <v>Away Team</v>
      </c>
      <c r="U355" s="5">
        <v>45500</v>
      </c>
      <c r="V355" s="5">
        <v>1</v>
      </c>
      <c r="W355" s="5">
        <v>2</v>
      </c>
      <c r="X355" t="s">
        <v>788</v>
      </c>
      <c r="Y355" t="s">
        <v>816</v>
      </c>
      <c r="Z355" t="s">
        <v>812</v>
      </c>
      <c r="AA355" t="s">
        <v>96</v>
      </c>
      <c r="AB355" t="s">
        <v>832</v>
      </c>
    </row>
    <row r="356" spans="1:28" x14ac:dyDescent="0.3">
      <c r="A356" s="5">
        <v>43950045</v>
      </c>
      <c r="B356" s="5">
        <v>43950100</v>
      </c>
      <c r="C356">
        <v>2002</v>
      </c>
      <c r="D356" s="21">
        <v>37421</v>
      </c>
      <c r="E356" s="20" t="s">
        <v>1269</v>
      </c>
      <c r="F356" t="s">
        <v>817</v>
      </c>
      <c r="G356" t="s">
        <v>965</v>
      </c>
      <c r="H356" t="s">
        <v>966</v>
      </c>
      <c r="I356" t="s">
        <v>500</v>
      </c>
      <c r="J356" s="5">
        <v>0</v>
      </c>
      <c r="K356" s="5">
        <v>2</v>
      </c>
      <c r="L356" s="5">
        <f t="shared" si="26"/>
        <v>-2</v>
      </c>
      <c r="M356" t="s">
        <v>818</v>
      </c>
      <c r="N356" t="s">
        <v>24</v>
      </c>
      <c r="O356" s="5">
        <v>0</v>
      </c>
      <c r="P356" s="5">
        <v>0</v>
      </c>
      <c r="Q356" s="5">
        <f t="shared" si="27"/>
        <v>0</v>
      </c>
      <c r="R356" s="5">
        <f t="shared" si="25"/>
        <v>2</v>
      </c>
      <c r="S356" t="str">
        <f t="shared" si="28"/>
        <v>Japan</v>
      </c>
      <c r="T356" t="str">
        <f t="shared" si="29"/>
        <v>Away Team</v>
      </c>
      <c r="U356" s="5">
        <v>45213</v>
      </c>
      <c r="V356" s="5">
        <v>0</v>
      </c>
      <c r="W356" s="5">
        <v>0</v>
      </c>
      <c r="X356" t="s">
        <v>881</v>
      </c>
      <c r="Y356" t="s">
        <v>882</v>
      </c>
      <c r="Z356" t="s">
        <v>917</v>
      </c>
      <c r="AA356" t="s">
        <v>504</v>
      </c>
      <c r="AB356" t="s">
        <v>821</v>
      </c>
    </row>
    <row r="357" spans="1:28" x14ac:dyDescent="0.3">
      <c r="A357" s="5">
        <v>1174</v>
      </c>
      <c r="B357" s="5">
        <v>3487</v>
      </c>
      <c r="C357">
        <v>1938</v>
      </c>
      <c r="D357" s="21">
        <v>14050</v>
      </c>
      <c r="E357" s="20" t="s">
        <v>1267</v>
      </c>
      <c r="F357" t="s">
        <v>69</v>
      </c>
      <c r="G357" t="s">
        <v>146</v>
      </c>
      <c r="H357" t="s">
        <v>147</v>
      </c>
      <c r="I357" t="s">
        <v>120</v>
      </c>
      <c r="J357" s="5">
        <v>4</v>
      </c>
      <c r="K357" s="5">
        <v>2</v>
      </c>
      <c r="L357" s="5">
        <f t="shared" si="26"/>
        <v>2</v>
      </c>
      <c r="M357" t="s">
        <v>81</v>
      </c>
      <c r="N357" t="s">
        <v>24</v>
      </c>
      <c r="O357" s="5">
        <v>0</v>
      </c>
      <c r="P357" s="5">
        <v>0</v>
      </c>
      <c r="Q357" s="5">
        <f t="shared" si="27"/>
        <v>0</v>
      </c>
      <c r="R357" s="5">
        <f t="shared" si="25"/>
        <v>6</v>
      </c>
      <c r="S357" t="str">
        <f t="shared" si="28"/>
        <v>Italy</v>
      </c>
      <c r="T357" t="str">
        <f t="shared" si="29"/>
        <v>Home Team</v>
      </c>
      <c r="U357" s="5">
        <v>45000</v>
      </c>
      <c r="V357" s="5">
        <v>3</v>
      </c>
      <c r="W357" s="5">
        <v>1</v>
      </c>
      <c r="X357" t="s">
        <v>183</v>
      </c>
      <c r="Y357" t="s">
        <v>148</v>
      </c>
      <c r="Z357" t="s">
        <v>149</v>
      </c>
      <c r="AA357" t="s">
        <v>124</v>
      </c>
      <c r="AB357" t="s">
        <v>86</v>
      </c>
    </row>
    <row r="358" spans="1:28" x14ac:dyDescent="0.3">
      <c r="A358" s="5">
        <v>1295</v>
      </c>
      <c r="B358" s="5">
        <v>462</v>
      </c>
      <c r="C358">
        <v>1954</v>
      </c>
      <c r="D358" s="21">
        <v>19905</v>
      </c>
      <c r="E358" s="20" t="s">
        <v>1265</v>
      </c>
      <c r="F358" t="s">
        <v>68</v>
      </c>
      <c r="G358" t="s">
        <v>236</v>
      </c>
      <c r="H358" t="s">
        <v>237</v>
      </c>
      <c r="I358" t="s">
        <v>81</v>
      </c>
      <c r="J358" s="5">
        <v>4</v>
      </c>
      <c r="K358" s="5">
        <v>2</v>
      </c>
      <c r="L358" s="5">
        <f t="shared" si="26"/>
        <v>2</v>
      </c>
      <c r="M358" t="s">
        <v>64</v>
      </c>
      <c r="N358" t="s">
        <v>263</v>
      </c>
      <c r="O358" s="5">
        <v>0</v>
      </c>
      <c r="P358" s="5">
        <v>0</v>
      </c>
      <c r="Q358" s="5">
        <f t="shared" si="27"/>
        <v>0</v>
      </c>
      <c r="R358" s="5">
        <f t="shared" si="25"/>
        <v>6</v>
      </c>
      <c r="S358" t="str">
        <f t="shared" si="28"/>
        <v>Hungary</v>
      </c>
      <c r="T358" t="str">
        <f t="shared" si="29"/>
        <v>Home Team</v>
      </c>
      <c r="U358" s="5">
        <v>45000</v>
      </c>
      <c r="V358" s="5">
        <v>0</v>
      </c>
      <c r="W358" s="5">
        <v>0</v>
      </c>
      <c r="X358" t="s">
        <v>187</v>
      </c>
      <c r="Y358" t="s">
        <v>260</v>
      </c>
      <c r="Z358" t="s">
        <v>247</v>
      </c>
      <c r="AA358" t="s">
        <v>86</v>
      </c>
      <c r="AB358" t="s">
        <v>65</v>
      </c>
    </row>
    <row r="359" spans="1:28" x14ac:dyDescent="0.3">
      <c r="A359" s="5">
        <v>1071</v>
      </c>
      <c r="B359" s="5">
        <v>293</v>
      </c>
      <c r="C359">
        <v>1982</v>
      </c>
      <c r="D359" s="21">
        <v>30124</v>
      </c>
      <c r="E359" s="20" t="s">
        <v>1285</v>
      </c>
      <c r="F359" t="s">
        <v>221</v>
      </c>
      <c r="G359" t="s">
        <v>551</v>
      </c>
      <c r="H359" t="s">
        <v>552</v>
      </c>
      <c r="I359" t="s">
        <v>271</v>
      </c>
      <c r="J359" s="5">
        <v>2</v>
      </c>
      <c r="K359" s="5">
        <v>2</v>
      </c>
      <c r="L359" s="5">
        <f t="shared" si="26"/>
        <v>0</v>
      </c>
      <c r="M359" t="s">
        <v>228</v>
      </c>
      <c r="N359" t="s">
        <v>24</v>
      </c>
      <c r="O359" s="5">
        <v>0</v>
      </c>
      <c r="P359" s="5">
        <v>0</v>
      </c>
      <c r="Q359" s="5">
        <f t="shared" si="27"/>
        <v>0</v>
      </c>
      <c r="R359" s="5">
        <f t="shared" si="25"/>
        <v>4</v>
      </c>
      <c r="S359" t="str">
        <f t="shared" si="28"/>
        <v>Scotland</v>
      </c>
      <c r="T359" t="str">
        <f t="shared" si="29"/>
        <v>Away Team</v>
      </c>
      <c r="U359" s="5">
        <v>45000</v>
      </c>
      <c r="V359" s="5">
        <v>0</v>
      </c>
      <c r="W359" s="5">
        <v>1</v>
      </c>
      <c r="X359" t="s">
        <v>464</v>
      </c>
      <c r="Y359" t="s">
        <v>507</v>
      </c>
      <c r="Z359" t="s">
        <v>595</v>
      </c>
      <c r="AA359" t="s">
        <v>274</v>
      </c>
      <c r="AB359" t="s">
        <v>231</v>
      </c>
    </row>
    <row r="360" spans="1:28" x14ac:dyDescent="0.3">
      <c r="A360" s="5">
        <v>783</v>
      </c>
      <c r="B360" s="5">
        <v>294</v>
      </c>
      <c r="C360">
        <v>1982</v>
      </c>
      <c r="D360" s="21">
        <v>30133</v>
      </c>
      <c r="E360" s="20" t="s">
        <v>1285</v>
      </c>
      <c r="F360" t="s">
        <v>19</v>
      </c>
      <c r="G360" t="s">
        <v>531</v>
      </c>
      <c r="H360" t="s">
        <v>532</v>
      </c>
      <c r="I360" t="s">
        <v>33</v>
      </c>
      <c r="J360" s="5">
        <v>0</v>
      </c>
      <c r="K360" s="5">
        <v>1</v>
      </c>
      <c r="L360" s="5">
        <f t="shared" si="26"/>
        <v>-1</v>
      </c>
      <c r="M360" t="s">
        <v>271</v>
      </c>
      <c r="N360" t="s">
        <v>24</v>
      </c>
      <c r="O360" s="5">
        <v>0</v>
      </c>
      <c r="P360" s="5">
        <v>0</v>
      </c>
      <c r="Q360" s="5">
        <f t="shared" si="27"/>
        <v>0</v>
      </c>
      <c r="R360" s="5">
        <f t="shared" si="25"/>
        <v>1</v>
      </c>
      <c r="S360" t="str">
        <f t="shared" si="28"/>
        <v>Soviet Union</v>
      </c>
      <c r="T360" t="str">
        <f t="shared" si="29"/>
        <v>Away Team</v>
      </c>
      <c r="U360" s="5">
        <v>45000</v>
      </c>
      <c r="V360" s="5">
        <v>0</v>
      </c>
      <c r="W360" s="5">
        <v>0</v>
      </c>
      <c r="X360" t="s">
        <v>536</v>
      </c>
      <c r="Y360" t="s">
        <v>523</v>
      </c>
      <c r="Z360" t="s">
        <v>505</v>
      </c>
      <c r="AA360" t="s">
        <v>37</v>
      </c>
      <c r="AB360" t="s">
        <v>274</v>
      </c>
    </row>
    <row r="361" spans="1:28" x14ac:dyDescent="0.3">
      <c r="A361" s="5">
        <v>460</v>
      </c>
      <c r="B361" s="5">
        <v>308</v>
      </c>
      <c r="C361">
        <v>1986</v>
      </c>
      <c r="D361" s="21">
        <v>31568</v>
      </c>
      <c r="E361" s="20" t="s">
        <v>1258</v>
      </c>
      <c r="F361" t="s">
        <v>490</v>
      </c>
      <c r="G361" t="s">
        <v>621</v>
      </c>
      <c r="H361" t="s">
        <v>396</v>
      </c>
      <c r="I361" t="s">
        <v>246</v>
      </c>
      <c r="J361" s="5">
        <v>1</v>
      </c>
      <c r="K361" s="5">
        <v>1</v>
      </c>
      <c r="L361" s="5">
        <f t="shared" si="26"/>
        <v>0</v>
      </c>
      <c r="M361" t="s">
        <v>330</v>
      </c>
      <c r="N361" t="s">
        <v>24</v>
      </c>
      <c r="O361" s="5">
        <v>0</v>
      </c>
      <c r="P361" s="5">
        <v>0</v>
      </c>
      <c r="Q361" s="5">
        <f t="shared" si="27"/>
        <v>0</v>
      </c>
      <c r="R361" s="5">
        <f t="shared" si="25"/>
        <v>2</v>
      </c>
      <c r="S361" t="str">
        <f t="shared" si="28"/>
        <v>Bulgaria</v>
      </c>
      <c r="T361" t="str">
        <f t="shared" si="29"/>
        <v>Away Team</v>
      </c>
      <c r="U361" s="5">
        <v>45000</v>
      </c>
      <c r="V361" s="5">
        <v>0</v>
      </c>
      <c r="W361" s="5">
        <v>1</v>
      </c>
      <c r="X361" t="s">
        <v>648</v>
      </c>
      <c r="Y361" t="s">
        <v>656</v>
      </c>
      <c r="Z361" t="s">
        <v>631</v>
      </c>
      <c r="AA361" t="s">
        <v>250</v>
      </c>
      <c r="AB361" t="s">
        <v>333</v>
      </c>
    </row>
    <row r="362" spans="1:28" x14ac:dyDescent="0.3">
      <c r="A362" s="5">
        <v>444</v>
      </c>
      <c r="B362" s="5">
        <v>309</v>
      </c>
      <c r="C362">
        <v>1986</v>
      </c>
      <c r="D362" s="21">
        <v>31579</v>
      </c>
      <c r="E362" s="20" t="s">
        <v>1278</v>
      </c>
      <c r="F362" t="s">
        <v>659</v>
      </c>
      <c r="G362" t="s">
        <v>409</v>
      </c>
      <c r="H362" t="s">
        <v>410</v>
      </c>
      <c r="I362" t="s">
        <v>40</v>
      </c>
      <c r="J362" s="5">
        <v>4</v>
      </c>
      <c r="K362" s="5">
        <v>0</v>
      </c>
      <c r="L362" s="5">
        <f t="shared" si="26"/>
        <v>4</v>
      </c>
      <c r="M362" t="s">
        <v>164</v>
      </c>
      <c r="N362" t="s">
        <v>24</v>
      </c>
      <c r="O362" s="5">
        <v>0</v>
      </c>
      <c r="P362" s="5">
        <v>0</v>
      </c>
      <c r="Q362" s="5">
        <f t="shared" si="27"/>
        <v>0</v>
      </c>
      <c r="R362" s="5">
        <f t="shared" si="25"/>
        <v>4</v>
      </c>
      <c r="S362" t="str">
        <f t="shared" si="28"/>
        <v>Brazil</v>
      </c>
      <c r="T362" t="str">
        <f t="shared" si="29"/>
        <v>Home Team</v>
      </c>
      <c r="U362" s="5">
        <v>45000</v>
      </c>
      <c r="V362" s="5">
        <v>1</v>
      </c>
      <c r="W362" s="5">
        <v>0</v>
      </c>
      <c r="X362" t="s">
        <v>607</v>
      </c>
      <c r="Y362" t="s">
        <v>652</v>
      </c>
      <c r="Z362" t="s">
        <v>653</v>
      </c>
      <c r="AA362" t="s">
        <v>45</v>
      </c>
      <c r="AB362" t="s">
        <v>168</v>
      </c>
    </row>
    <row r="363" spans="1:28" x14ac:dyDescent="0.3">
      <c r="A363" s="5">
        <v>421</v>
      </c>
      <c r="B363" s="5">
        <v>714</v>
      </c>
      <c r="C363">
        <v>1986</v>
      </c>
      <c r="D363" s="21">
        <v>31585</v>
      </c>
      <c r="E363" s="20" t="s">
        <v>1258</v>
      </c>
      <c r="F363" t="s">
        <v>131</v>
      </c>
      <c r="G363" t="s">
        <v>398</v>
      </c>
      <c r="H363" t="s">
        <v>399</v>
      </c>
      <c r="I363" t="s">
        <v>113</v>
      </c>
      <c r="J363" s="5">
        <v>1</v>
      </c>
      <c r="K363" s="5">
        <v>1</v>
      </c>
      <c r="L363" s="5">
        <f t="shared" si="26"/>
        <v>0</v>
      </c>
      <c r="M363" t="s">
        <v>33</v>
      </c>
      <c r="N363" t="s">
        <v>1300</v>
      </c>
      <c r="O363" s="5">
        <v>4</v>
      </c>
      <c r="P363" s="5">
        <v>5</v>
      </c>
      <c r="Q363" s="5">
        <f t="shared" si="27"/>
        <v>-1</v>
      </c>
      <c r="R363" s="5">
        <f t="shared" si="25"/>
        <v>2</v>
      </c>
      <c r="S363" t="str">
        <f t="shared" si="28"/>
        <v>Belgium</v>
      </c>
      <c r="T363" t="str">
        <f t="shared" si="29"/>
        <v>Away Team</v>
      </c>
      <c r="U363" s="5">
        <v>45000</v>
      </c>
      <c r="V363" s="5">
        <v>0</v>
      </c>
      <c r="W363" s="5">
        <v>0</v>
      </c>
      <c r="X363" t="s">
        <v>647</v>
      </c>
      <c r="Y363" t="s">
        <v>606</v>
      </c>
      <c r="Z363" t="s">
        <v>620</v>
      </c>
      <c r="AA363" t="s">
        <v>117</v>
      </c>
      <c r="AB363" t="s">
        <v>37</v>
      </c>
    </row>
    <row r="364" spans="1:28" x14ac:dyDescent="0.3">
      <c r="A364" s="5">
        <v>564</v>
      </c>
      <c r="B364" s="5">
        <v>3469</v>
      </c>
      <c r="C364">
        <v>1986</v>
      </c>
      <c r="D364" s="21">
        <v>31588</v>
      </c>
      <c r="E364" s="20" t="s">
        <v>1278</v>
      </c>
      <c r="F364" t="s">
        <v>68</v>
      </c>
      <c r="G364" t="s">
        <v>409</v>
      </c>
      <c r="H364" t="s">
        <v>410</v>
      </c>
      <c r="I364" t="s">
        <v>22</v>
      </c>
      <c r="J364" s="5">
        <v>0</v>
      </c>
      <c r="K364" s="5">
        <v>2</v>
      </c>
      <c r="L364" s="5">
        <f t="shared" si="26"/>
        <v>-2</v>
      </c>
      <c r="M364" t="s">
        <v>240</v>
      </c>
      <c r="N364" t="s">
        <v>24</v>
      </c>
      <c r="O364" s="5">
        <v>0</v>
      </c>
      <c r="P364" s="5">
        <v>0</v>
      </c>
      <c r="Q364" s="5">
        <f t="shared" si="27"/>
        <v>0</v>
      </c>
      <c r="R364" s="5">
        <f t="shared" si="25"/>
        <v>2</v>
      </c>
      <c r="S364" t="str">
        <f t="shared" si="28"/>
        <v>Germany FR</v>
      </c>
      <c r="T364" t="str">
        <f t="shared" si="29"/>
        <v>Away Team</v>
      </c>
      <c r="U364" s="5">
        <v>45000</v>
      </c>
      <c r="V364" s="5">
        <v>0</v>
      </c>
      <c r="W364" s="5">
        <v>1</v>
      </c>
      <c r="X364" t="s">
        <v>618</v>
      </c>
      <c r="Y364" t="s">
        <v>633</v>
      </c>
      <c r="Z364" t="s">
        <v>646</v>
      </c>
      <c r="AA364" t="s">
        <v>28</v>
      </c>
      <c r="AB364" t="s">
        <v>244</v>
      </c>
    </row>
    <row r="365" spans="1:28" x14ac:dyDescent="0.3">
      <c r="A365" s="5">
        <v>97410008</v>
      </c>
      <c r="B365" s="5">
        <v>97410100</v>
      </c>
      <c r="C365">
        <v>2006</v>
      </c>
      <c r="D365" s="21">
        <v>38879</v>
      </c>
      <c r="E365" s="20" t="s">
        <v>1285</v>
      </c>
      <c r="F365" t="s">
        <v>613</v>
      </c>
      <c r="G365" t="s">
        <v>1004</v>
      </c>
      <c r="H365" t="s">
        <v>1005</v>
      </c>
      <c r="I365" t="s">
        <v>1006</v>
      </c>
      <c r="J365" s="5">
        <v>0</v>
      </c>
      <c r="K365" s="5">
        <v>1</v>
      </c>
      <c r="L365" s="5">
        <f t="shared" si="26"/>
        <v>-1</v>
      </c>
      <c r="M365" t="s">
        <v>375</v>
      </c>
      <c r="N365" t="s">
        <v>24</v>
      </c>
      <c r="O365" s="5">
        <v>0</v>
      </c>
      <c r="P365" s="5">
        <v>0</v>
      </c>
      <c r="Q365" s="5">
        <f t="shared" si="27"/>
        <v>0</v>
      </c>
      <c r="R365" s="5">
        <f t="shared" si="25"/>
        <v>1</v>
      </c>
      <c r="S365" t="str">
        <f t="shared" si="28"/>
        <v>Portugal</v>
      </c>
      <c r="T365" t="str">
        <f t="shared" si="29"/>
        <v>Away Team</v>
      </c>
      <c r="U365" s="5">
        <v>45000</v>
      </c>
      <c r="V365" s="5">
        <v>0</v>
      </c>
      <c r="W365" s="5">
        <v>1</v>
      </c>
      <c r="X365" t="s">
        <v>1007</v>
      </c>
      <c r="Y365" t="s">
        <v>1008</v>
      </c>
      <c r="Z365" t="s">
        <v>1009</v>
      </c>
      <c r="AA365" t="s">
        <v>1010</v>
      </c>
      <c r="AB365" t="s">
        <v>379</v>
      </c>
    </row>
    <row r="366" spans="1:28" x14ac:dyDescent="0.3">
      <c r="A366" s="5">
        <v>97410026</v>
      </c>
      <c r="B366" s="5">
        <v>97410100</v>
      </c>
      <c r="C366">
        <v>2006</v>
      </c>
      <c r="D366" s="21">
        <v>38885</v>
      </c>
      <c r="E366" s="20" t="s">
        <v>1265</v>
      </c>
      <c r="F366" t="s">
        <v>642</v>
      </c>
      <c r="G366" t="s">
        <v>1004</v>
      </c>
      <c r="H366" t="s">
        <v>1005</v>
      </c>
      <c r="I366" t="s">
        <v>1015</v>
      </c>
      <c r="J366" s="5">
        <v>0</v>
      </c>
      <c r="K366" s="5">
        <v>2</v>
      </c>
      <c r="L366" s="5">
        <f t="shared" si="26"/>
        <v>-2</v>
      </c>
      <c r="M366" t="s">
        <v>1021</v>
      </c>
      <c r="N366" t="s">
        <v>24</v>
      </c>
      <c r="O366" s="5">
        <v>0</v>
      </c>
      <c r="P366" s="5">
        <v>0</v>
      </c>
      <c r="Q366" s="5">
        <f t="shared" si="27"/>
        <v>0</v>
      </c>
      <c r="R366" s="5">
        <f t="shared" si="25"/>
        <v>2</v>
      </c>
      <c r="S366" t="str">
        <f t="shared" si="28"/>
        <v>Ghana</v>
      </c>
      <c r="T366" t="str">
        <f t="shared" si="29"/>
        <v>Away Team</v>
      </c>
      <c r="U366" s="5">
        <v>45000</v>
      </c>
      <c r="V366" s="5">
        <v>0</v>
      </c>
      <c r="W366" s="5">
        <v>1</v>
      </c>
      <c r="X366" t="s">
        <v>973</v>
      </c>
      <c r="Y366" t="s">
        <v>974</v>
      </c>
      <c r="Z366" t="s">
        <v>975</v>
      </c>
      <c r="AA366" t="s">
        <v>1019</v>
      </c>
      <c r="AB366" t="s">
        <v>1024</v>
      </c>
    </row>
    <row r="367" spans="1:28" x14ac:dyDescent="0.3">
      <c r="A367" s="5">
        <v>97410035</v>
      </c>
      <c r="B367" s="5">
        <v>97410100</v>
      </c>
      <c r="C367">
        <v>2006</v>
      </c>
      <c r="D367" s="21">
        <v>38888</v>
      </c>
      <c r="E367" s="20" t="s">
        <v>1285</v>
      </c>
      <c r="F367" t="s">
        <v>489</v>
      </c>
      <c r="G367" t="s">
        <v>1004</v>
      </c>
      <c r="H367" t="s">
        <v>1005</v>
      </c>
      <c r="I367" t="s">
        <v>99</v>
      </c>
      <c r="J367" s="5">
        <v>2</v>
      </c>
      <c r="K367" s="5">
        <v>2</v>
      </c>
      <c r="L367" s="5">
        <f t="shared" si="26"/>
        <v>0</v>
      </c>
      <c r="M367" t="s">
        <v>189</v>
      </c>
      <c r="N367" t="s">
        <v>24</v>
      </c>
      <c r="O367" s="5">
        <v>0</v>
      </c>
      <c r="P367" s="5">
        <v>0</v>
      </c>
      <c r="Q367" s="5">
        <f t="shared" si="27"/>
        <v>0</v>
      </c>
      <c r="R367" s="5">
        <f t="shared" si="25"/>
        <v>4</v>
      </c>
      <c r="S367" t="str">
        <f t="shared" si="28"/>
        <v>England</v>
      </c>
      <c r="T367" t="str">
        <f t="shared" si="29"/>
        <v>Away Team</v>
      </c>
      <c r="U367" s="5">
        <v>45000</v>
      </c>
      <c r="V367" s="5">
        <v>0</v>
      </c>
      <c r="W367" s="5">
        <v>1</v>
      </c>
      <c r="X367" t="s">
        <v>1035</v>
      </c>
      <c r="Y367" t="s">
        <v>1036</v>
      </c>
      <c r="Z367" t="s">
        <v>1037</v>
      </c>
      <c r="AA367" t="s">
        <v>103</v>
      </c>
      <c r="AB367" t="s">
        <v>193</v>
      </c>
    </row>
    <row r="368" spans="1:28" x14ac:dyDescent="0.3">
      <c r="A368" s="5">
        <v>97410045</v>
      </c>
      <c r="B368" s="5">
        <v>97410100</v>
      </c>
      <c r="C368">
        <v>2006</v>
      </c>
      <c r="D368" s="21">
        <v>38891</v>
      </c>
      <c r="E368" s="20" t="s">
        <v>1285</v>
      </c>
      <c r="F368" t="s">
        <v>833</v>
      </c>
      <c r="G368" t="s">
        <v>1004</v>
      </c>
      <c r="H368" t="s">
        <v>1005</v>
      </c>
      <c r="I368" t="s">
        <v>1025</v>
      </c>
      <c r="J368" s="5">
        <v>0</v>
      </c>
      <c r="K368" s="5">
        <v>2</v>
      </c>
      <c r="L368" s="5">
        <f t="shared" si="26"/>
        <v>-2</v>
      </c>
      <c r="M368" t="s">
        <v>22</v>
      </c>
      <c r="N368" t="s">
        <v>24</v>
      </c>
      <c r="O368" s="5">
        <v>0</v>
      </c>
      <c r="P368" s="5">
        <v>0</v>
      </c>
      <c r="Q368" s="5">
        <f t="shared" si="27"/>
        <v>0</v>
      </c>
      <c r="R368" s="5">
        <f t="shared" si="25"/>
        <v>2</v>
      </c>
      <c r="S368" t="str">
        <f t="shared" si="28"/>
        <v>France</v>
      </c>
      <c r="T368" t="str">
        <f t="shared" si="29"/>
        <v>Away Team</v>
      </c>
      <c r="U368" s="5">
        <v>45000</v>
      </c>
      <c r="V368" s="5">
        <v>0</v>
      </c>
      <c r="W368" s="5">
        <v>0</v>
      </c>
      <c r="X368" t="s">
        <v>1007</v>
      </c>
      <c r="Y368" t="s">
        <v>1008</v>
      </c>
      <c r="Z368" t="s">
        <v>1009</v>
      </c>
      <c r="AA368" t="s">
        <v>1027</v>
      </c>
      <c r="AB368" t="s">
        <v>28</v>
      </c>
    </row>
    <row r="369" spans="1:28" x14ac:dyDescent="0.3">
      <c r="A369" s="5">
        <v>97410054</v>
      </c>
      <c r="B369" s="5">
        <v>97410200</v>
      </c>
      <c r="C369">
        <v>2006</v>
      </c>
      <c r="D369" s="21">
        <v>38894</v>
      </c>
      <c r="E369" s="20" t="s">
        <v>1285</v>
      </c>
      <c r="F369" t="s">
        <v>659</v>
      </c>
      <c r="G369" t="s">
        <v>1004</v>
      </c>
      <c r="H369" t="s">
        <v>1005</v>
      </c>
      <c r="I369" t="s">
        <v>90</v>
      </c>
      <c r="J369" s="5">
        <v>0</v>
      </c>
      <c r="K369" s="5">
        <v>0</v>
      </c>
      <c r="L369" s="5">
        <f t="shared" si="26"/>
        <v>0</v>
      </c>
      <c r="M369" t="s">
        <v>1034</v>
      </c>
      <c r="N369" t="s">
        <v>1308</v>
      </c>
      <c r="O369" s="5">
        <v>0</v>
      </c>
      <c r="P369" s="5">
        <v>3</v>
      </c>
      <c r="Q369" s="5">
        <f t="shared" si="27"/>
        <v>-3</v>
      </c>
      <c r="R369" s="5">
        <f t="shared" si="25"/>
        <v>0</v>
      </c>
      <c r="S369" t="str">
        <f t="shared" si="28"/>
        <v>Ukraine</v>
      </c>
      <c r="T369" t="str">
        <f t="shared" si="29"/>
        <v>Away Team</v>
      </c>
      <c r="U369" s="5">
        <v>45000</v>
      </c>
      <c r="V369" s="5">
        <v>0</v>
      </c>
      <c r="W369" s="5">
        <v>0</v>
      </c>
      <c r="X369" t="s">
        <v>1032</v>
      </c>
      <c r="Y369" t="s">
        <v>1033</v>
      </c>
      <c r="Z369" t="s">
        <v>905</v>
      </c>
      <c r="AA369" t="s">
        <v>95</v>
      </c>
      <c r="AB369" t="s">
        <v>1038</v>
      </c>
    </row>
    <row r="370" spans="1:28" x14ac:dyDescent="0.3">
      <c r="A370" s="5">
        <v>2167</v>
      </c>
      <c r="B370" s="5">
        <v>263</v>
      </c>
      <c r="C370">
        <v>1974</v>
      </c>
      <c r="D370" s="21">
        <v>27206</v>
      </c>
      <c r="E370" s="20" t="s">
        <v>1277</v>
      </c>
      <c r="F370" t="s">
        <v>489</v>
      </c>
      <c r="G370" t="s">
        <v>475</v>
      </c>
      <c r="H370" t="s">
        <v>476</v>
      </c>
      <c r="I370" t="s">
        <v>99</v>
      </c>
      <c r="J370" s="5">
        <v>0</v>
      </c>
      <c r="K370" s="5">
        <v>1</v>
      </c>
      <c r="L370" s="5">
        <f t="shared" si="26"/>
        <v>-1</v>
      </c>
      <c r="M370" t="s">
        <v>164</v>
      </c>
      <c r="N370" t="s">
        <v>24</v>
      </c>
      <c r="O370" s="5">
        <v>0</v>
      </c>
      <c r="P370" s="5">
        <v>0</v>
      </c>
      <c r="Q370" s="5">
        <f t="shared" si="27"/>
        <v>0</v>
      </c>
      <c r="R370" s="5">
        <f t="shared" si="25"/>
        <v>1</v>
      </c>
      <c r="S370" t="str">
        <f t="shared" si="28"/>
        <v>Poland</v>
      </c>
      <c r="T370" t="str">
        <f t="shared" si="29"/>
        <v>Away Team</v>
      </c>
      <c r="U370" s="5">
        <v>44955</v>
      </c>
      <c r="V370" s="5">
        <v>0</v>
      </c>
      <c r="W370" s="5">
        <v>1</v>
      </c>
      <c r="X370" t="s">
        <v>421</v>
      </c>
      <c r="Y370" t="s">
        <v>468</v>
      </c>
      <c r="Z370" t="s">
        <v>439</v>
      </c>
      <c r="AA370" t="s">
        <v>103</v>
      </c>
      <c r="AB370" t="s">
        <v>168</v>
      </c>
    </row>
    <row r="371" spans="1:28" x14ac:dyDescent="0.3">
      <c r="A371" s="5">
        <v>43950038</v>
      </c>
      <c r="B371" s="5">
        <v>43950100</v>
      </c>
      <c r="C371">
        <v>2002</v>
      </c>
      <c r="D371" s="21">
        <v>37419</v>
      </c>
      <c r="E371" s="20" t="s">
        <v>1269</v>
      </c>
      <c r="F371" t="s">
        <v>624</v>
      </c>
      <c r="G371" t="s">
        <v>965</v>
      </c>
      <c r="H371" t="s">
        <v>966</v>
      </c>
      <c r="I371" t="s">
        <v>759</v>
      </c>
      <c r="J371" s="5">
        <v>0</v>
      </c>
      <c r="K371" s="5">
        <v>0</v>
      </c>
      <c r="L371" s="5">
        <f t="shared" si="26"/>
        <v>0</v>
      </c>
      <c r="M371" t="s">
        <v>189</v>
      </c>
      <c r="N371" t="s">
        <v>24</v>
      </c>
      <c r="O371" s="5">
        <v>0</v>
      </c>
      <c r="P371" s="5">
        <v>0</v>
      </c>
      <c r="Q371" s="5">
        <f t="shared" si="27"/>
        <v>0</v>
      </c>
      <c r="R371" s="5">
        <f t="shared" si="25"/>
        <v>0</v>
      </c>
      <c r="S371" t="str">
        <f t="shared" si="28"/>
        <v>England</v>
      </c>
      <c r="T371" t="str">
        <f t="shared" si="29"/>
        <v>Away Team</v>
      </c>
      <c r="U371" s="5">
        <v>44864</v>
      </c>
      <c r="V371" s="5">
        <v>0</v>
      </c>
      <c r="W371" s="5">
        <v>0</v>
      </c>
      <c r="X371" t="s">
        <v>904</v>
      </c>
      <c r="Y371" t="s">
        <v>905</v>
      </c>
      <c r="Z371" t="s">
        <v>840</v>
      </c>
      <c r="AA371" t="s">
        <v>761</v>
      </c>
      <c r="AB371" t="s">
        <v>193</v>
      </c>
    </row>
    <row r="372" spans="1:28" x14ac:dyDescent="0.3">
      <c r="A372" s="5">
        <v>1207</v>
      </c>
      <c r="B372" s="5">
        <v>209</v>
      </c>
      <c r="C372">
        <v>1950</v>
      </c>
      <c r="D372" s="21">
        <v>18453</v>
      </c>
      <c r="E372" s="20" t="s">
        <v>1255</v>
      </c>
      <c r="F372" t="s">
        <v>221</v>
      </c>
      <c r="G372" t="s">
        <v>198</v>
      </c>
      <c r="H372" t="s">
        <v>199</v>
      </c>
      <c r="I372" t="s">
        <v>64</v>
      </c>
      <c r="J372" s="5">
        <v>2</v>
      </c>
      <c r="K372" s="5">
        <v>2</v>
      </c>
      <c r="L372" s="5">
        <f t="shared" si="26"/>
        <v>0</v>
      </c>
      <c r="M372" t="s">
        <v>113</v>
      </c>
      <c r="N372" t="s">
        <v>24</v>
      </c>
      <c r="O372" s="5">
        <v>0</v>
      </c>
      <c r="P372" s="5">
        <v>0</v>
      </c>
      <c r="Q372" s="5">
        <f t="shared" si="27"/>
        <v>0</v>
      </c>
      <c r="R372" s="5">
        <f t="shared" si="25"/>
        <v>4</v>
      </c>
      <c r="S372" t="str">
        <f t="shared" si="28"/>
        <v>Spain</v>
      </c>
      <c r="T372" t="str">
        <f t="shared" si="29"/>
        <v>Away Team</v>
      </c>
      <c r="U372" s="5">
        <v>44802</v>
      </c>
      <c r="V372" s="5">
        <v>1</v>
      </c>
      <c r="W372" s="5">
        <v>2</v>
      </c>
      <c r="X372" t="s">
        <v>187</v>
      </c>
      <c r="Y372" t="s">
        <v>84</v>
      </c>
      <c r="Z372" t="s">
        <v>213</v>
      </c>
      <c r="AA372" t="s">
        <v>65</v>
      </c>
      <c r="AB372" t="s">
        <v>117</v>
      </c>
    </row>
    <row r="373" spans="1:28" x14ac:dyDescent="0.3">
      <c r="A373" s="5">
        <v>43950060</v>
      </c>
      <c r="B373" s="5">
        <v>43950300</v>
      </c>
      <c r="C373">
        <v>2002</v>
      </c>
      <c r="D373" s="21">
        <v>37429</v>
      </c>
      <c r="E373" s="20" t="s">
        <v>1290</v>
      </c>
      <c r="F373" t="s">
        <v>131</v>
      </c>
      <c r="G373" t="s">
        <v>965</v>
      </c>
      <c r="H373" t="s">
        <v>966</v>
      </c>
      <c r="I373" t="s">
        <v>861</v>
      </c>
      <c r="J373" s="5">
        <v>0</v>
      </c>
      <c r="K373" s="5">
        <v>1</v>
      </c>
      <c r="L373" s="5">
        <f t="shared" si="26"/>
        <v>-1</v>
      </c>
      <c r="M373" t="s">
        <v>241</v>
      </c>
      <c r="N373" t="s">
        <v>970</v>
      </c>
      <c r="O373" s="5">
        <v>0</v>
      </c>
      <c r="P373" s="5">
        <v>0</v>
      </c>
      <c r="Q373" s="5">
        <f t="shared" si="27"/>
        <v>0</v>
      </c>
      <c r="R373" s="5">
        <f t="shared" si="25"/>
        <v>1</v>
      </c>
      <c r="S373" t="str">
        <f t="shared" si="28"/>
        <v>Turkey</v>
      </c>
      <c r="T373" t="str">
        <f t="shared" si="29"/>
        <v>Away Team</v>
      </c>
      <c r="U373" s="5">
        <v>44233</v>
      </c>
      <c r="V373" s="5">
        <v>0</v>
      </c>
      <c r="W373" s="5">
        <v>0</v>
      </c>
      <c r="X373" t="s">
        <v>918</v>
      </c>
      <c r="Y373" t="s">
        <v>863</v>
      </c>
      <c r="Z373" t="s">
        <v>877</v>
      </c>
      <c r="AA373" t="s">
        <v>864</v>
      </c>
      <c r="AB373" t="s">
        <v>245</v>
      </c>
    </row>
    <row r="374" spans="1:28" x14ac:dyDescent="0.3">
      <c r="A374" s="5">
        <v>878</v>
      </c>
      <c r="B374" s="5">
        <v>293</v>
      </c>
      <c r="C374">
        <v>1982</v>
      </c>
      <c r="D374" s="21">
        <v>30118</v>
      </c>
      <c r="E374" s="20" t="s">
        <v>1284</v>
      </c>
      <c r="F374" t="s">
        <v>30</v>
      </c>
      <c r="G374" t="s">
        <v>565</v>
      </c>
      <c r="H374" t="s">
        <v>566</v>
      </c>
      <c r="I374" t="s">
        <v>189</v>
      </c>
      <c r="J374" s="5">
        <v>3</v>
      </c>
      <c r="K374" s="5">
        <v>1</v>
      </c>
      <c r="L374" s="5">
        <f t="shared" si="26"/>
        <v>2</v>
      </c>
      <c r="M374" t="s">
        <v>22</v>
      </c>
      <c r="N374" t="s">
        <v>24</v>
      </c>
      <c r="O374" s="5">
        <v>0</v>
      </c>
      <c r="P374" s="5">
        <v>0</v>
      </c>
      <c r="Q374" s="5">
        <f t="shared" si="27"/>
        <v>0</v>
      </c>
      <c r="R374" s="5">
        <f t="shared" si="25"/>
        <v>4</v>
      </c>
      <c r="S374" t="str">
        <f t="shared" si="28"/>
        <v>England</v>
      </c>
      <c r="T374" t="str">
        <f t="shared" si="29"/>
        <v>Home Team</v>
      </c>
      <c r="U374" s="5">
        <v>44172</v>
      </c>
      <c r="V374" s="5">
        <v>1</v>
      </c>
      <c r="W374" s="5">
        <v>1</v>
      </c>
      <c r="X374" t="s">
        <v>505</v>
      </c>
      <c r="Y374" t="s">
        <v>567</v>
      </c>
      <c r="Z374" t="s">
        <v>526</v>
      </c>
      <c r="AA374" t="s">
        <v>193</v>
      </c>
      <c r="AB374" t="s">
        <v>28</v>
      </c>
    </row>
    <row r="375" spans="1:28" x14ac:dyDescent="0.3">
      <c r="A375" s="5">
        <v>3061</v>
      </c>
      <c r="B375" s="5">
        <v>337</v>
      </c>
      <c r="C375">
        <v>1994</v>
      </c>
      <c r="D375" s="21">
        <v>34506</v>
      </c>
      <c r="E375" s="20" t="s">
        <v>1277</v>
      </c>
      <c r="F375" t="s">
        <v>613</v>
      </c>
      <c r="G375" t="s">
        <v>710</v>
      </c>
      <c r="H375" t="s">
        <v>711</v>
      </c>
      <c r="I375" t="s">
        <v>759</v>
      </c>
      <c r="J375" s="5">
        <v>3</v>
      </c>
      <c r="K375" s="5">
        <v>0</v>
      </c>
      <c r="L375" s="5">
        <f t="shared" si="26"/>
        <v>3</v>
      </c>
      <c r="M375" t="s">
        <v>330</v>
      </c>
      <c r="N375" t="s">
        <v>24</v>
      </c>
      <c r="O375" s="5">
        <v>0</v>
      </c>
      <c r="P375" s="5">
        <v>0</v>
      </c>
      <c r="Q375" s="5">
        <f t="shared" si="27"/>
        <v>0</v>
      </c>
      <c r="R375" s="5">
        <f t="shared" si="25"/>
        <v>3</v>
      </c>
      <c r="S375" t="str">
        <f t="shared" si="28"/>
        <v>Nigeria</v>
      </c>
      <c r="T375" t="str">
        <f t="shared" si="29"/>
        <v>Home Team</v>
      </c>
      <c r="U375" s="5">
        <v>44132</v>
      </c>
      <c r="V375" s="5">
        <v>2</v>
      </c>
      <c r="W375" s="5">
        <v>0</v>
      </c>
      <c r="X375" t="s">
        <v>760</v>
      </c>
      <c r="Y375" t="s">
        <v>718</v>
      </c>
      <c r="Z375" t="s">
        <v>717</v>
      </c>
      <c r="AA375" t="s">
        <v>761</v>
      </c>
      <c r="AB375" t="s">
        <v>333</v>
      </c>
    </row>
    <row r="376" spans="1:28" x14ac:dyDescent="0.3">
      <c r="A376" s="5">
        <v>750</v>
      </c>
      <c r="B376" s="5">
        <v>294</v>
      </c>
      <c r="C376">
        <v>1982</v>
      </c>
      <c r="D376" s="21">
        <v>30134</v>
      </c>
      <c r="E376" s="20" t="s">
        <v>1284</v>
      </c>
      <c r="F376" t="s">
        <v>46</v>
      </c>
      <c r="G376" t="s">
        <v>604</v>
      </c>
      <c r="H376" t="s">
        <v>532</v>
      </c>
      <c r="I376" t="s">
        <v>52</v>
      </c>
      <c r="J376" s="5">
        <v>1</v>
      </c>
      <c r="K376" s="5">
        <v>3</v>
      </c>
      <c r="L376" s="5">
        <f t="shared" si="26"/>
        <v>-2</v>
      </c>
      <c r="M376" t="s">
        <v>40</v>
      </c>
      <c r="N376" t="s">
        <v>24</v>
      </c>
      <c r="O376" s="5">
        <v>0</v>
      </c>
      <c r="P376" s="5">
        <v>0</v>
      </c>
      <c r="Q376" s="5">
        <f t="shared" si="27"/>
        <v>0</v>
      </c>
      <c r="R376" s="5">
        <f t="shared" si="25"/>
        <v>4</v>
      </c>
      <c r="S376" t="str">
        <f t="shared" si="28"/>
        <v>Brazil</v>
      </c>
      <c r="T376" t="str">
        <f t="shared" si="29"/>
        <v>Away Team</v>
      </c>
      <c r="U376" s="5">
        <v>44000</v>
      </c>
      <c r="V376" s="5">
        <v>0</v>
      </c>
      <c r="W376" s="5">
        <v>1</v>
      </c>
      <c r="X376" t="s">
        <v>589</v>
      </c>
      <c r="Y376" t="s">
        <v>562</v>
      </c>
      <c r="Z376" t="s">
        <v>567</v>
      </c>
      <c r="AA376" t="s">
        <v>55</v>
      </c>
      <c r="AB376" t="s">
        <v>45</v>
      </c>
    </row>
    <row r="377" spans="1:28" x14ac:dyDescent="0.3">
      <c r="A377" s="5">
        <v>788</v>
      </c>
      <c r="B377" s="5">
        <v>294</v>
      </c>
      <c r="C377">
        <v>1982</v>
      </c>
      <c r="D377" s="21">
        <v>30137</v>
      </c>
      <c r="E377" s="20" t="s">
        <v>1284</v>
      </c>
      <c r="F377" t="s">
        <v>46</v>
      </c>
      <c r="G377" t="s">
        <v>604</v>
      </c>
      <c r="H377" t="s">
        <v>532</v>
      </c>
      <c r="I377" t="s">
        <v>120</v>
      </c>
      <c r="J377" s="5">
        <v>3</v>
      </c>
      <c r="K377" s="5">
        <v>2</v>
      </c>
      <c r="L377" s="5">
        <f t="shared" si="26"/>
        <v>1</v>
      </c>
      <c r="M377" t="s">
        <v>40</v>
      </c>
      <c r="N377" t="s">
        <v>24</v>
      </c>
      <c r="O377" s="5">
        <v>0</v>
      </c>
      <c r="P377" s="5">
        <v>0</v>
      </c>
      <c r="Q377" s="5">
        <f t="shared" si="27"/>
        <v>0</v>
      </c>
      <c r="R377" s="5">
        <f t="shared" si="25"/>
        <v>5</v>
      </c>
      <c r="S377" t="str">
        <f t="shared" si="28"/>
        <v>Italy</v>
      </c>
      <c r="T377" t="str">
        <f t="shared" si="29"/>
        <v>Home Team</v>
      </c>
      <c r="U377" s="5">
        <v>44000</v>
      </c>
      <c r="V377" s="5">
        <v>2</v>
      </c>
      <c r="W377" s="5">
        <v>1</v>
      </c>
      <c r="X377" t="s">
        <v>422</v>
      </c>
      <c r="Y377" t="s">
        <v>555</v>
      </c>
      <c r="Z377" t="s">
        <v>572</v>
      </c>
      <c r="AA377" t="s">
        <v>124</v>
      </c>
      <c r="AB377" t="s">
        <v>45</v>
      </c>
    </row>
    <row r="378" spans="1:28" x14ac:dyDescent="0.3">
      <c r="A378" s="5">
        <v>43950042</v>
      </c>
      <c r="B378" s="5">
        <v>43950100</v>
      </c>
      <c r="C378">
        <v>2002</v>
      </c>
      <c r="D378" s="21">
        <v>37420</v>
      </c>
      <c r="E378" s="20" t="s">
        <v>1269</v>
      </c>
      <c r="F378" t="s">
        <v>608</v>
      </c>
      <c r="G378" t="s">
        <v>859</v>
      </c>
      <c r="H378" t="s">
        <v>860</v>
      </c>
      <c r="I378" t="s">
        <v>241</v>
      </c>
      <c r="J378" s="5">
        <v>3</v>
      </c>
      <c r="K378" s="5">
        <v>0</v>
      </c>
      <c r="L378" s="5">
        <f t="shared" si="26"/>
        <v>3</v>
      </c>
      <c r="M378" t="s">
        <v>911</v>
      </c>
      <c r="N378" t="s">
        <v>24</v>
      </c>
      <c r="O378" s="5">
        <v>0</v>
      </c>
      <c r="P378" s="5">
        <v>0</v>
      </c>
      <c r="Q378" s="5">
        <f t="shared" si="27"/>
        <v>0</v>
      </c>
      <c r="R378" s="5">
        <f t="shared" si="25"/>
        <v>3</v>
      </c>
      <c r="S378" t="str">
        <f t="shared" si="28"/>
        <v>Turkey</v>
      </c>
      <c r="T378" t="str">
        <f t="shared" si="29"/>
        <v>Home Team</v>
      </c>
      <c r="U378" s="5">
        <v>43605</v>
      </c>
      <c r="V378" s="5">
        <v>2</v>
      </c>
      <c r="W378" s="5">
        <v>0</v>
      </c>
      <c r="X378" t="s">
        <v>918</v>
      </c>
      <c r="Y378" t="s">
        <v>897</v>
      </c>
      <c r="Z378" t="s">
        <v>888</v>
      </c>
      <c r="AA378" t="s">
        <v>245</v>
      </c>
      <c r="AB378" t="s">
        <v>915</v>
      </c>
    </row>
    <row r="379" spans="1:28" x14ac:dyDescent="0.3">
      <c r="A379" s="5">
        <v>1263</v>
      </c>
      <c r="B379" s="5">
        <v>211</v>
      </c>
      <c r="C379">
        <v>1954</v>
      </c>
      <c r="D379" s="21">
        <v>19895</v>
      </c>
      <c r="E379" s="20" t="s">
        <v>1274</v>
      </c>
      <c r="F379" t="s">
        <v>30</v>
      </c>
      <c r="G379" t="s">
        <v>222</v>
      </c>
      <c r="H379" t="s">
        <v>223</v>
      </c>
      <c r="I379" t="s">
        <v>189</v>
      </c>
      <c r="J379" s="5">
        <v>2</v>
      </c>
      <c r="K379" s="5">
        <v>0</v>
      </c>
      <c r="L379" s="5">
        <f t="shared" si="26"/>
        <v>2</v>
      </c>
      <c r="M379" t="s">
        <v>90</v>
      </c>
      <c r="N379" t="s">
        <v>24</v>
      </c>
      <c r="O379" s="5">
        <v>0</v>
      </c>
      <c r="P379" s="5">
        <v>0</v>
      </c>
      <c r="Q379" s="5">
        <f t="shared" si="27"/>
        <v>0</v>
      </c>
      <c r="R379" s="5">
        <f t="shared" si="25"/>
        <v>2</v>
      </c>
      <c r="S379" t="str">
        <f t="shared" si="28"/>
        <v>England</v>
      </c>
      <c r="T379" t="str">
        <f t="shared" si="29"/>
        <v>Home Team</v>
      </c>
      <c r="U379" s="5">
        <v>43500</v>
      </c>
      <c r="V379" s="5">
        <v>1</v>
      </c>
      <c r="W379" s="5">
        <v>0</v>
      </c>
      <c r="X379" t="s">
        <v>242</v>
      </c>
      <c r="Y379" t="s">
        <v>197</v>
      </c>
      <c r="Z379" t="s">
        <v>258</v>
      </c>
      <c r="AA379" t="s">
        <v>193</v>
      </c>
      <c r="AB379" t="s">
        <v>95</v>
      </c>
    </row>
    <row r="380" spans="1:28" x14ac:dyDescent="0.3">
      <c r="A380" s="5">
        <v>43950020</v>
      </c>
      <c r="B380" s="5">
        <v>43950100</v>
      </c>
      <c r="C380">
        <v>2002</v>
      </c>
      <c r="D380" s="21">
        <v>37413</v>
      </c>
      <c r="E380" s="20" t="s">
        <v>1269</v>
      </c>
      <c r="F380" t="s">
        <v>490</v>
      </c>
      <c r="G380" t="s">
        <v>930</v>
      </c>
      <c r="H380" t="s">
        <v>931</v>
      </c>
      <c r="I380" t="s">
        <v>645</v>
      </c>
      <c r="J380" s="5">
        <v>1</v>
      </c>
      <c r="K380" s="5">
        <v>1</v>
      </c>
      <c r="L380" s="5">
        <f t="shared" si="26"/>
        <v>0</v>
      </c>
      <c r="M380" t="s">
        <v>861</v>
      </c>
      <c r="N380" t="s">
        <v>24</v>
      </c>
      <c r="O380" s="5">
        <v>0</v>
      </c>
      <c r="P380" s="5">
        <v>0</v>
      </c>
      <c r="Q380" s="5">
        <f t="shared" si="27"/>
        <v>0</v>
      </c>
      <c r="R380" s="5">
        <f t="shared" si="25"/>
        <v>2</v>
      </c>
      <c r="S380" t="str">
        <f t="shared" si="28"/>
        <v>Senegal</v>
      </c>
      <c r="T380" t="str">
        <f t="shared" si="29"/>
        <v>Away Team</v>
      </c>
      <c r="U380" s="5">
        <v>43500</v>
      </c>
      <c r="V380" s="5">
        <v>1</v>
      </c>
      <c r="W380" s="5">
        <v>0</v>
      </c>
      <c r="X380" t="s">
        <v>932</v>
      </c>
      <c r="Y380" t="s">
        <v>933</v>
      </c>
      <c r="Z380" t="s">
        <v>901</v>
      </c>
      <c r="AA380" t="s">
        <v>649</v>
      </c>
      <c r="AB380" t="s">
        <v>864</v>
      </c>
    </row>
    <row r="381" spans="1:28" x14ac:dyDescent="0.3">
      <c r="A381" s="5">
        <v>300186458</v>
      </c>
      <c r="B381" s="5">
        <v>255931</v>
      </c>
      <c r="C381">
        <v>2014</v>
      </c>
      <c r="D381" s="21">
        <v>41815</v>
      </c>
      <c r="E381" s="20" t="s">
        <v>1262</v>
      </c>
      <c r="F381" t="s">
        <v>624</v>
      </c>
      <c r="G381" t="s">
        <v>1168</v>
      </c>
      <c r="H381" t="s">
        <v>209</v>
      </c>
      <c r="I381" t="s">
        <v>759</v>
      </c>
      <c r="J381" s="5">
        <v>2</v>
      </c>
      <c r="K381" s="5">
        <v>3</v>
      </c>
      <c r="L381" s="5">
        <f t="shared" si="26"/>
        <v>-1</v>
      </c>
      <c r="M381" t="s">
        <v>52</v>
      </c>
      <c r="N381" t="s">
        <v>24</v>
      </c>
      <c r="O381" s="5">
        <v>0</v>
      </c>
      <c r="P381" s="5">
        <v>0</v>
      </c>
      <c r="Q381" s="5">
        <f t="shared" si="27"/>
        <v>0</v>
      </c>
      <c r="R381" s="5">
        <f t="shared" si="25"/>
        <v>5</v>
      </c>
      <c r="S381" t="str">
        <f t="shared" si="28"/>
        <v>Argentina</v>
      </c>
      <c r="T381" t="str">
        <f t="shared" si="29"/>
        <v>Away Team</v>
      </c>
      <c r="U381" s="5">
        <v>43285</v>
      </c>
      <c r="V381" s="5">
        <v>1</v>
      </c>
      <c r="W381" s="5">
        <v>2</v>
      </c>
      <c r="X381" t="s">
        <v>1139</v>
      </c>
      <c r="Y381" t="s">
        <v>1140</v>
      </c>
      <c r="Z381" t="s">
        <v>1141</v>
      </c>
      <c r="AA381" t="s">
        <v>761</v>
      </c>
      <c r="AB381" t="s">
        <v>55</v>
      </c>
    </row>
    <row r="382" spans="1:28" x14ac:dyDescent="0.3">
      <c r="A382" s="5">
        <v>300186460</v>
      </c>
      <c r="B382" s="5">
        <v>255951</v>
      </c>
      <c r="C382">
        <v>2014</v>
      </c>
      <c r="D382" s="21">
        <v>41820</v>
      </c>
      <c r="E382" s="20" t="s">
        <v>1267</v>
      </c>
      <c r="F382" t="s">
        <v>659</v>
      </c>
      <c r="G382" t="s">
        <v>1168</v>
      </c>
      <c r="H382" t="s">
        <v>209</v>
      </c>
      <c r="I382" t="s">
        <v>106</v>
      </c>
      <c r="J382" s="5">
        <v>2</v>
      </c>
      <c r="K382" s="5">
        <v>1</v>
      </c>
      <c r="L382" s="5">
        <f t="shared" si="26"/>
        <v>1</v>
      </c>
      <c r="M382" t="s">
        <v>560</v>
      </c>
      <c r="N382" t="s">
        <v>1209</v>
      </c>
      <c r="O382" s="5">
        <v>0</v>
      </c>
      <c r="P382" s="5">
        <v>0</v>
      </c>
      <c r="Q382" s="5">
        <f t="shared" si="27"/>
        <v>0</v>
      </c>
      <c r="R382" s="5">
        <f t="shared" si="25"/>
        <v>3</v>
      </c>
      <c r="S382" t="str">
        <f t="shared" si="28"/>
        <v>Germany</v>
      </c>
      <c r="T382" t="str">
        <f t="shared" si="29"/>
        <v>Home Team</v>
      </c>
      <c r="U382" s="5">
        <v>43063</v>
      </c>
      <c r="V382" s="5">
        <v>0</v>
      </c>
      <c r="W382" s="5">
        <v>0</v>
      </c>
      <c r="X382" t="s">
        <v>1169</v>
      </c>
      <c r="Y382" t="s">
        <v>1170</v>
      </c>
      <c r="Z382" t="s">
        <v>1171</v>
      </c>
      <c r="AA382" t="s">
        <v>110</v>
      </c>
      <c r="AB382" t="s">
        <v>564</v>
      </c>
    </row>
    <row r="383" spans="1:28" x14ac:dyDescent="0.3">
      <c r="A383" s="5">
        <v>300186496</v>
      </c>
      <c r="B383" s="5">
        <v>255931</v>
      </c>
      <c r="C383">
        <v>2014</v>
      </c>
      <c r="D383" s="21">
        <v>41805</v>
      </c>
      <c r="E383" s="20" t="s">
        <v>1258</v>
      </c>
      <c r="F383" t="s">
        <v>642</v>
      </c>
      <c r="G383" t="s">
        <v>1168</v>
      </c>
      <c r="H383" t="s">
        <v>209</v>
      </c>
      <c r="I383" t="s">
        <v>22</v>
      </c>
      <c r="J383" s="5">
        <v>3</v>
      </c>
      <c r="K383" s="5">
        <v>0</v>
      </c>
      <c r="L383" s="5">
        <f t="shared" si="26"/>
        <v>3</v>
      </c>
      <c r="M383" t="s">
        <v>571</v>
      </c>
      <c r="N383" t="s">
        <v>24</v>
      </c>
      <c r="O383" s="5">
        <v>0</v>
      </c>
      <c r="P383" s="5">
        <v>0</v>
      </c>
      <c r="Q383" s="5">
        <f t="shared" si="27"/>
        <v>0</v>
      </c>
      <c r="R383" s="5">
        <f t="shared" si="25"/>
        <v>3</v>
      </c>
      <c r="S383" t="str">
        <f t="shared" si="28"/>
        <v>France</v>
      </c>
      <c r="T383" t="str">
        <f t="shared" si="29"/>
        <v>Home Team</v>
      </c>
      <c r="U383" s="5">
        <v>43012</v>
      </c>
      <c r="V383" s="5">
        <v>1</v>
      </c>
      <c r="W383" s="5">
        <v>0</v>
      </c>
      <c r="X383" t="s">
        <v>1169</v>
      </c>
      <c r="Y383" t="s">
        <v>1170</v>
      </c>
      <c r="Z383" t="s">
        <v>1171</v>
      </c>
      <c r="AA383" t="s">
        <v>28</v>
      </c>
      <c r="AB383" t="s">
        <v>574</v>
      </c>
    </row>
    <row r="384" spans="1:28" x14ac:dyDescent="0.3">
      <c r="A384" s="5">
        <v>1123</v>
      </c>
      <c r="B384" s="5">
        <v>418</v>
      </c>
      <c r="C384">
        <v>1934</v>
      </c>
      <c r="D384" s="21">
        <v>12571</v>
      </c>
      <c r="E384" s="20" t="s">
        <v>1264</v>
      </c>
      <c r="F384" t="s">
        <v>131</v>
      </c>
      <c r="G384" t="s">
        <v>104</v>
      </c>
      <c r="H384" t="s">
        <v>105</v>
      </c>
      <c r="I384" t="s">
        <v>120</v>
      </c>
      <c r="J384" s="5">
        <v>1</v>
      </c>
      <c r="K384" s="5">
        <v>0</v>
      </c>
      <c r="L384" s="5">
        <f t="shared" si="26"/>
        <v>1</v>
      </c>
      <c r="M384" t="s">
        <v>113</v>
      </c>
      <c r="N384" t="s">
        <v>24</v>
      </c>
      <c r="O384" s="5">
        <v>0</v>
      </c>
      <c r="P384" s="5">
        <v>0</v>
      </c>
      <c r="Q384" s="5">
        <f t="shared" si="27"/>
        <v>0</v>
      </c>
      <c r="R384" s="5">
        <f t="shared" si="25"/>
        <v>1</v>
      </c>
      <c r="S384" t="str">
        <f t="shared" si="28"/>
        <v>Italy</v>
      </c>
      <c r="T384" t="str">
        <f t="shared" si="29"/>
        <v>Home Team</v>
      </c>
      <c r="U384" s="5">
        <v>43000</v>
      </c>
      <c r="V384" s="5">
        <v>1</v>
      </c>
      <c r="W384" s="5">
        <v>0</v>
      </c>
      <c r="X384" t="s">
        <v>121</v>
      </c>
      <c r="Y384" t="s">
        <v>116</v>
      </c>
      <c r="Z384" t="s">
        <v>123</v>
      </c>
      <c r="AA384" t="s">
        <v>124</v>
      </c>
      <c r="AB384" t="s">
        <v>117</v>
      </c>
    </row>
    <row r="385" spans="1:28" x14ac:dyDescent="0.3">
      <c r="A385" s="5">
        <v>1300</v>
      </c>
      <c r="B385" s="5">
        <v>211</v>
      </c>
      <c r="C385">
        <v>1954</v>
      </c>
      <c r="D385" s="21">
        <v>19892</v>
      </c>
      <c r="E385" s="20" t="s">
        <v>1272</v>
      </c>
      <c r="F385" t="s">
        <v>30</v>
      </c>
      <c r="G385" t="s">
        <v>236</v>
      </c>
      <c r="H385" t="s">
        <v>237</v>
      </c>
      <c r="I385" t="s">
        <v>90</v>
      </c>
      <c r="J385" s="5">
        <v>2</v>
      </c>
      <c r="K385" s="5">
        <v>1</v>
      </c>
      <c r="L385" s="5">
        <f t="shared" si="26"/>
        <v>1</v>
      </c>
      <c r="M385" t="s">
        <v>120</v>
      </c>
      <c r="N385" t="s">
        <v>24</v>
      </c>
      <c r="O385" s="5">
        <v>0</v>
      </c>
      <c r="P385" s="5">
        <v>0</v>
      </c>
      <c r="Q385" s="5">
        <f t="shared" si="27"/>
        <v>0</v>
      </c>
      <c r="R385" s="5">
        <f t="shared" si="25"/>
        <v>3</v>
      </c>
      <c r="S385" t="str">
        <f t="shared" si="28"/>
        <v>Switzerland</v>
      </c>
      <c r="T385" t="str">
        <f t="shared" si="29"/>
        <v>Home Team</v>
      </c>
      <c r="U385" s="5">
        <v>43000</v>
      </c>
      <c r="V385" s="5">
        <v>1</v>
      </c>
      <c r="W385" s="5">
        <v>1</v>
      </c>
      <c r="X385" t="s">
        <v>196</v>
      </c>
      <c r="Y385" t="s">
        <v>239</v>
      </c>
      <c r="Z385" t="s">
        <v>212</v>
      </c>
      <c r="AA385" t="s">
        <v>95</v>
      </c>
      <c r="AB385" t="s">
        <v>124</v>
      </c>
    </row>
    <row r="386" spans="1:28" x14ac:dyDescent="0.3">
      <c r="A386" s="5">
        <v>789</v>
      </c>
      <c r="B386" s="5">
        <v>293</v>
      </c>
      <c r="C386">
        <v>1982</v>
      </c>
      <c r="D386" s="21">
        <v>30125</v>
      </c>
      <c r="E386" s="20" t="s">
        <v>1285</v>
      </c>
      <c r="F386" t="s">
        <v>221</v>
      </c>
      <c r="G386" t="s">
        <v>593</v>
      </c>
      <c r="H386" t="s">
        <v>538</v>
      </c>
      <c r="I386" t="s">
        <v>40</v>
      </c>
      <c r="J386" s="5">
        <v>4</v>
      </c>
      <c r="K386" s="5">
        <v>0</v>
      </c>
      <c r="L386" s="5">
        <f t="shared" si="26"/>
        <v>4</v>
      </c>
      <c r="M386" t="s">
        <v>553</v>
      </c>
      <c r="N386" t="s">
        <v>24</v>
      </c>
      <c r="O386" s="5">
        <v>0</v>
      </c>
      <c r="P386" s="5">
        <v>0</v>
      </c>
      <c r="Q386" s="5">
        <f t="shared" si="27"/>
        <v>0</v>
      </c>
      <c r="R386" s="5">
        <f t="shared" ref="R386:R449" si="30">J386+K386</f>
        <v>4</v>
      </c>
      <c r="S386" t="str">
        <f t="shared" si="28"/>
        <v>Brazil</v>
      </c>
      <c r="T386" t="str">
        <f t="shared" si="29"/>
        <v>Home Team</v>
      </c>
      <c r="U386" s="5">
        <v>43000</v>
      </c>
      <c r="V386" s="5">
        <v>2</v>
      </c>
      <c r="W386" s="5">
        <v>0</v>
      </c>
      <c r="X386" t="s">
        <v>600</v>
      </c>
      <c r="Y386" t="s">
        <v>422</v>
      </c>
      <c r="Z386" t="s">
        <v>523</v>
      </c>
      <c r="AA386" t="s">
        <v>45</v>
      </c>
      <c r="AB386" t="s">
        <v>557</v>
      </c>
    </row>
    <row r="387" spans="1:28" x14ac:dyDescent="0.3">
      <c r="A387" s="5">
        <v>753</v>
      </c>
      <c r="B387" s="5">
        <v>294</v>
      </c>
      <c r="C387">
        <v>1982</v>
      </c>
      <c r="D387" s="21">
        <v>30131</v>
      </c>
      <c r="E387" s="20" t="s">
        <v>1284</v>
      </c>
      <c r="F387" t="s">
        <v>46</v>
      </c>
      <c r="G387" t="s">
        <v>604</v>
      </c>
      <c r="H387" t="s">
        <v>532</v>
      </c>
      <c r="I387" t="s">
        <v>120</v>
      </c>
      <c r="J387" s="5">
        <v>2</v>
      </c>
      <c r="K387" s="5">
        <v>1</v>
      </c>
      <c r="L387" s="5">
        <f t="shared" ref="L387:L450" si="31">J387-K387</f>
        <v>1</v>
      </c>
      <c r="M387" t="s">
        <v>52</v>
      </c>
      <c r="N387" t="s">
        <v>24</v>
      </c>
      <c r="O387" s="5">
        <v>0</v>
      </c>
      <c r="P387" s="5">
        <v>0</v>
      </c>
      <c r="Q387" s="5">
        <f t="shared" ref="Q387:Q450" si="32">O387-P387</f>
        <v>0</v>
      </c>
      <c r="R387" s="5">
        <f t="shared" si="30"/>
        <v>3</v>
      </c>
      <c r="S387" t="str">
        <f t="shared" ref="S387:S450" si="33">IF(OR(L387&gt;0,Q387&gt;0),I387,M387)</f>
        <v>Italy</v>
      </c>
      <c r="T387" t="str">
        <f t="shared" ref="T387:T450" si="34">IF(OR(L387&gt;0,Q387&gt;0),"Home Team","Away Team")</f>
        <v>Home Team</v>
      </c>
      <c r="U387" s="5">
        <v>43000</v>
      </c>
      <c r="V387" s="5">
        <v>0</v>
      </c>
      <c r="W387" s="5">
        <v>0</v>
      </c>
      <c r="X387" t="s">
        <v>464</v>
      </c>
      <c r="Y387" t="s">
        <v>588</v>
      </c>
      <c r="Z387" t="s">
        <v>592</v>
      </c>
      <c r="AA387" t="s">
        <v>124</v>
      </c>
      <c r="AB387" t="s">
        <v>55</v>
      </c>
    </row>
    <row r="388" spans="1:28" x14ac:dyDescent="0.3">
      <c r="A388" s="5">
        <v>97410006</v>
      </c>
      <c r="B388" s="5">
        <v>97410100</v>
      </c>
      <c r="C388">
        <v>2006</v>
      </c>
      <c r="D388" s="21">
        <v>38879</v>
      </c>
      <c r="E388" s="20" t="s">
        <v>1255</v>
      </c>
      <c r="F388" t="s">
        <v>608</v>
      </c>
      <c r="G388" t="s">
        <v>994</v>
      </c>
      <c r="H388" t="s">
        <v>995</v>
      </c>
      <c r="I388" t="s">
        <v>1357</v>
      </c>
      <c r="J388" s="5">
        <v>0</v>
      </c>
      <c r="K388" s="5">
        <v>1</v>
      </c>
      <c r="L388" s="5">
        <f t="shared" si="31"/>
        <v>-1</v>
      </c>
      <c r="M388" t="s">
        <v>91</v>
      </c>
      <c r="N388" t="s">
        <v>24</v>
      </c>
      <c r="O388" s="5">
        <v>0</v>
      </c>
      <c r="P388" s="5">
        <v>0</v>
      </c>
      <c r="Q388" s="5">
        <f t="shared" si="32"/>
        <v>0</v>
      </c>
      <c r="R388" s="5">
        <f t="shared" si="30"/>
        <v>1</v>
      </c>
      <c r="S388" t="str">
        <f t="shared" si="33"/>
        <v>Netherlands</v>
      </c>
      <c r="T388" t="str">
        <f t="shared" si="34"/>
        <v>Away Team</v>
      </c>
      <c r="U388" s="5">
        <v>43000</v>
      </c>
      <c r="V388" s="5">
        <v>0</v>
      </c>
      <c r="W388" s="5">
        <v>1</v>
      </c>
      <c r="X388" t="s">
        <v>953</v>
      </c>
      <c r="Y388" t="s">
        <v>996</v>
      </c>
      <c r="Z388" t="s">
        <v>997</v>
      </c>
      <c r="AA388" t="s">
        <v>998</v>
      </c>
      <c r="AB388" t="s">
        <v>96</v>
      </c>
    </row>
    <row r="389" spans="1:28" x14ac:dyDescent="0.3">
      <c r="A389" s="5">
        <v>97410009</v>
      </c>
      <c r="B389" s="5">
        <v>97410100</v>
      </c>
      <c r="C389">
        <v>2006</v>
      </c>
      <c r="D389" s="21">
        <v>38880</v>
      </c>
      <c r="E389" s="20" t="s">
        <v>1285</v>
      </c>
      <c r="F389" t="s">
        <v>642</v>
      </c>
      <c r="G389" t="s">
        <v>1020</v>
      </c>
      <c r="H389" t="s">
        <v>461</v>
      </c>
      <c r="I389" t="s">
        <v>120</v>
      </c>
      <c r="J389" s="5">
        <v>2</v>
      </c>
      <c r="K389" s="5">
        <v>0</v>
      </c>
      <c r="L389" s="5">
        <f t="shared" si="31"/>
        <v>2</v>
      </c>
      <c r="M389" t="s">
        <v>1021</v>
      </c>
      <c r="N389" t="s">
        <v>24</v>
      </c>
      <c r="O389" s="5">
        <v>0</v>
      </c>
      <c r="P389" s="5">
        <v>0</v>
      </c>
      <c r="Q389" s="5">
        <f t="shared" si="32"/>
        <v>0</v>
      </c>
      <c r="R389" s="5">
        <f t="shared" si="30"/>
        <v>2</v>
      </c>
      <c r="S389" t="str">
        <f t="shared" si="33"/>
        <v>Italy</v>
      </c>
      <c r="T389" t="str">
        <f t="shared" si="34"/>
        <v>Home Team</v>
      </c>
      <c r="U389" s="5">
        <v>43000</v>
      </c>
      <c r="V389" s="5">
        <v>1</v>
      </c>
      <c r="W389" s="5">
        <v>0</v>
      </c>
      <c r="X389" t="s">
        <v>891</v>
      </c>
      <c r="Y389" t="s">
        <v>1022</v>
      </c>
      <c r="Z389" t="s">
        <v>1023</v>
      </c>
      <c r="AA389" t="s">
        <v>124</v>
      </c>
      <c r="AB389" t="s">
        <v>1024</v>
      </c>
    </row>
    <row r="390" spans="1:28" x14ac:dyDescent="0.3">
      <c r="A390" s="5">
        <v>97410015</v>
      </c>
      <c r="B390" s="5">
        <v>97410100</v>
      </c>
      <c r="C390">
        <v>2006</v>
      </c>
      <c r="D390" s="21">
        <v>38882</v>
      </c>
      <c r="E390" s="20" t="s">
        <v>1255</v>
      </c>
      <c r="F390" t="s">
        <v>817</v>
      </c>
      <c r="G390" t="s">
        <v>994</v>
      </c>
      <c r="H390" t="s">
        <v>995</v>
      </c>
      <c r="I390" t="s">
        <v>113</v>
      </c>
      <c r="J390" s="5">
        <v>4</v>
      </c>
      <c r="K390" s="5">
        <v>0</v>
      </c>
      <c r="L390" s="5">
        <f t="shared" si="31"/>
        <v>4</v>
      </c>
      <c r="M390" t="s">
        <v>1034</v>
      </c>
      <c r="N390" t="s">
        <v>24</v>
      </c>
      <c r="O390" s="5">
        <v>0</v>
      </c>
      <c r="P390" s="5">
        <v>0</v>
      </c>
      <c r="Q390" s="5">
        <f t="shared" si="32"/>
        <v>0</v>
      </c>
      <c r="R390" s="5">
        <f t="shared" si="30"/>
        <v>4</v>
      </c>
      <c r="S390" t="str">
        <f t="shared" si="33"/>
        <v>Spain</v>
      </c>
      <c r="T390" t="str">
        <f t="shared" si="34"/>
        <v>Home Team</v>
      </c>
      <c r="U390" s="5">
        <v>43000</v>
      </c>
      <c r="V390" s="5">
        <v>2</v>
      </c>
      <c r="W390" s="5">
        <v>0</v>
      </c>
      <c r="X390" t="s">
        <v>1035</v>
      </c>
      <c r="Y390" t="s">
        <v>1036</v>
      </c>
      <c r="Z390" t="s">
        <v>1037</v>
      </c>
      <c r="AA390" t="s">
        <v>117</v>
      </c>
      <c r="AB390" t="s">
        <v>1038</v>
      </c>
    </row>
    <row r="391" spans="1:28" x14ac:dyDescent="0.3">
      <c r="A391" s="5">
        <v>97410023</v>
      </c>
      <c r="B391" s="5">
        <v>97410100</v>
      </c>
      <c r="C391">
        <v>2006</v>
      </c>
      <c r="D391" s="21">
        <v>38884</v>
      </c>
      <c r="E391" s="20" t="s">
        <v>1285</v>
      </c>
      <c r="F391" t="s">
        <v>613</v>
      </c>
      <c r="G391" t="s">
        <v>1020</v>
      </c>
      <c r="H391" t="s">
        <v>461</v>
      </c>
      <c r="I391" t="s">
        <v>23</v>
      </c>
      <c r="J391" s="5">
        <v>0</v>
      </c>
      <c r="K391" s="5">
        <v>0</v>
      </c>
      <c r="L391" s="5">
        <f t="shared" si="31"/>
        <v>0</v>
      </c>
      <c r="M391" t="s">
        <v>1006</v>
      </c>
      <c r="N391" t="s">
        <v>24</v>
      </c>
      <c r="O391" s="5">
        <v>0</v>
      </c>
      <c r="P391" s="5">
        <v>0</v>
      </c>
      <c r="Q391" s="5">
        <f t="shared" si="32"/>
        <v>0</v>
      </c>
      <c r="R391" s="5">
        <f t="shared" si="30"/>
        <v>0</v>
      </c>
      <c r="S391" t="str">
        <f t="shared" si="33"/>
        <v>Angola</v>
      </c>
      <c r="T391" t="str">
        <f t="shared" si="34"/>
        <v>Away Team</v>
      </c>
      <c r="U391" s="5">
        <v>43000</v>
      </c>
      <c r="V391" s="5">
        <v>0</v>
      </c>
      <c r="W391" s="5">
        <v>0</v>
      </c>
      <c r="X391" t="s">
        <v>984</v>
      </c>
      <c r="Y391" t="s">
        <v>985</v>
      </c>
      <c r="Z391" t="s">
        <v>986</v>
      </c>
      <c r="AA391" t="s">
        <v>29</v>
      </c>
      <c r="AB391" t="s">
        <v>1010</v>
      </c>
    </row>
    <row r="392" spans="1:28" x14ac:dyDescent="0.3">
      <c r="A392" s="5">
        <v>97410029</v>
      </c>
      <c r="B392" s="5">
        <v>97410100</v>
      </c>
      <c r="C392">
        <v>2006</v>
      </c>
      <c r="D392" s="21">
        <v>38886</v>
      </c>
      <c r="E392" s="20" t="s">
        <v>1285</v>
      </c>
      <c r="F392" t="s">
        <v>833</v>
      </c>
      <c r="G392" t="s">
        <v>994</v>
      </c>
      <c r="H392" t="s">
        <v>995</v>
      </c>
      <c r="I392" t="s">
        <v>22</v>
      </c>
      <c r="J392" s="5">
        <v>1</v>
      </c>
      <c r="K392" s="5">
        <v>1</v>
      </c>
      <c r="L392" s="5">
        <f t="shared" si="31"/>
        <v>0</v>
      </c>
      <c r="M392" t="s">
        <v>246</v>
      </c>
      <c r="N392" t="s">
        <v>24</v>
      </c>
      <c r="O392" s="5">
        <v>0</v>
      </c>
      <c r="P392" s="5">
        <v>0</v>
      </c>
      <c r="Q392" s="5">
        <f t="shared" si="32"/>
        <v>0</v>
      </c>
      <c r="R392" s="5">
        <f t="shared" si="30"/>
        <v>2</v>
      </c>
      <c r="S392" t="str">
        <f t="shared" si="33"/>
        <v>Korea Republic</v>
      </c>
      <c r="T392" t="str">
        <f t="shared" si="34"/>
        <v>Away Team</v>
      </c>
      <c r="U392" s="5">
        <v>43000</v>
      </c>
      <c r="V392" s="5">
        <v>1</v>
      </c>
      <c r="W392" s="5">
        <v>0</v>
      </c>
      <c r="X392" t="s">
        <v>1032</v>
      </c>
      <c r="Y392" t="s">
        <v>1033</v>
      </c>
      <c r="Z392" t="s">
        <v>905</v>
      </c>
      <c r="AA392" t="s">
        <v>28</v>
      </c>
      <c r="AB392" t="s">
        <v>250</v>
      </c>
    </row>
    <row r="393" spans="1:28" x14ac:dyDescent="0.3">
      <c r="A393" s="5">
        <v>97410034</v>
      </c>
      <c r="B393" s="5">
        <v>97410100</v>
      </c>
      <c r="C393">
        <v>2006</v>
      </c>
      <c r="D393" s="21">
        <v>38888</v>
      </c>
      <c r="E393" s="20" t="s">
        <v>1258</v>
      </c>
      <c r="F393" t="s">
        <v>490</v>
      </c>
      <c r="G393" t="s">
        <v>1020</v>
      </c>
      <c r="H393" t="s">
        <v>461</v>
      </c>
      <c r="I393" t="s">
        <v>681</v>
      </c>
      <c r="J393" s="5">
        <v>1</v>
      </c>
      <c r="K393" s="5">
        <v>2</v>
      </c>
      <c r="L393" s="5">
        <f t="shared" si="31"/>
        <v>-1</v>
      </c>
      <c r="M393" t="s">
        <v>164</v>
      </c>
      <c r="N393" t="s">
        <v>24</v>
      </c>
      <c r="O393" s="5">
        <v>0</v>
      </c>
      <c r="P393" s="5">
        <v>0</v>
      </c>
      <c r="Q393" s="5">
        <f t="shared" si="32"/>
        <v>0</v>
      </c>
      <c r="R393" s="5">
        <f t="shared" si="30"/>
        <v>3</v>
      </c>
      <c r="S393" t="str">
        <f t="shared" si="33"/>
        <v>Poland</v>
      </c>
      <c r="T393" t="str">
        <f t="shared" si="34"/>
        <v>Away Team</v>
      </c>
      <c r="U393" s="5">
        <v>43000</v>
      </c>
      <c r="V393" s="5">
        <v>1</v>
      </c>
      <c r="W393" s="5">
        <v>1</v>
      </c>
      <c r="X393" t="s">
        <v>984</v>
      </c>
      <c r="Y393" t="s">
        <v>985</v>
      </c>
      <c r="Z393" t="s">
        <v>986</v>
      </c>
      <c r="AA393" t="s">
        <v>685</v>
      </c>
      <c r="AB393" t="s">
        <v>168</v>
      </c>
    </row>
    <row r="394" spans="1:28" x14ac:dyDescent="0.3">
      <c r="A394" s="5">
        <v>97410046</v>
      </c>
      <c r="B394" s="5">
        <v>97410100</v>
      </c>
      <c r="C394">
        <v>2006</v>
      </c>
      <c r="D394" s="21">
        <v>38891</v>
      </c>
      <c r="E394" s="20" t="s">
        <v>1285</v>
      </c>
      <c r="F394" t="s">
        <v>833</v>
      </c>
      <c r="G394" t="s">
        <v>1020</v>
      </c>
      <c r="H394" t="s">
        <v>461</v>
      </c>
      <c r="I394" t="s">
        <v>90</v>
      </c>
      <c r="J394" s="5">
        <v>2</v>
      </c>
      <c r="K394" s="5">
        <v>0</v>
      </c>
      <c r="L394" s="5">
        <f t="shared" si="31"/>
        <v>2</v>
      </c>
      <c r="M394" t="s">
        <v>246</v>
      </c>
      <c r="N394" t="s">
        <v>24</v>
      </c>
      <c r="O394" s="5">
        <v>0</v>
      </c>
      <c r="P394" s="5">
        <v>0</v>
      </c>
      <c r="Q394" s="5">
        <f t="shared" si="32"/>
        <v>0</v>
      </c>
      <c r="R394" s="5">
        <f t="shared" si="30"/>
        <v>2</v>
      </c>
      <c r="S394" t="str">
        <f t="shared" si="33"/>
        <v>Switzerland</v>
      </c>
      <c r="T394" t="str">
        <f t="shared" si="34"/>
        <v>Home Team</v>
      </c>
      <c r="U394" s="5">
        <v>43000</v>
      </c>
      <c r="V394" s="5">
        <v>1</v>
      </c>
      <c r="W394" s="5">
        <v>0</v>
      </c>
      <c r="X394" t="s">
        <v>973</v>
      </c>
      <c r="Y394" t="s">
        <v>974</v>
      </c>
      <c r="Z394" t="s">
        <v>975</v>
      </c>
      <c r="AA394" t="s">
        <v>95</v>
      </c>
      <c r="AB394" t="s">
        <v>250</v>
      </c>
    </row>
    <row r="395" spans="1:28" x14ac:dyDescent="0.3">
      <c r="A395" s="5">
        <v>97410050</v>
      </c>
      <c r="B395" s="5">
        <v>97410200</v>
      </c>
      <c r="C395">
        <v>2006</v>
      </c>
      <c r="D395" s="21">
        <v>38892</v>
      </c>
      <c r="E395" s="20" t="s">
        <v>1285</v>
      </c>
      <c r="F395" t="s">
        <v>659</v>
      </c>
      <c r="G395" t="s">
        <v>994</v>
      </c>
      <c r="H395" t="s">
        <v>995</v>
      </c>
      <c r="I395" t="s">
        <v>52</v>
      </c>
      <c r="J395" s="5">
        <v>2</v>
      </c>
      <c r="K395" s="5">
        <v>1</v>
      </c>
      <c r="L395" s="5">
        <f t="shared" si="31"/>
        <v>1</v>
      </c>
      <c r="M395" t="s">
        <v>23</v>
      </c>
      <c r="N395" t="s">
        <v>530</v>
      </c>
      <c r="O395" s="5">
        <v>0</v>
      </c>
      <c r="P395" s="5">
        <v>0</v>
      </c>
      <c r="Q395" s="5">
        <f t="shared" si="32"/>
        <v>0</v>
      </c>
      <c r="R395" s="5">
        <f t="shared" si="30"/>
        <v>3</v>
      </c>
      <c r="S395" t="str">
        <f t="shared" si="33"/>
        <v>Argentina</v>
      </c>
      <c r="T395" t="str">
        <f t="shared" si="34"/>
        <v>Home Team</v>
      </c>
      <c r="U395" s="5">
        <v>43000</v>
      </c>
      <c r="V395" s="5">
        <v>0</v>
      </c>
      <c r="W395" s="5">
        <v>0</v>
      </c>
      <c r="X395" t="s">
        <v>1035</v>
      </c>
      <c r="Y395" t="s">
        <v>1036</v>
      </c>
      <c r="Z395" t="s">
        <v>1037</v>
      </c>
      <c r="AA395" t="s">
        <v>55</v>
      </c>
      <c r="AB395" t="s">
        <v>29</v>
      </c>
    </row>
    <row r="396" spans="1:28" x14ac:dyDescent="0.3">
      <c r="A396" s="5">
        <v>97410056</v>
      </c>
      <c r="B396" s="5">
        <v>97410200</v>
      </c>
      <c r="C396">
        <v>2006</v>
      </c>
      <c r="D396" s="21">
        <v>38895</v>
      </c>
      <c r="E396" s="20" t="s">
        <v>1285</v>
      </c>
      <c r="F396" t="s">
        <v>659</v>
      </c>
      <c r="G396" t="s">
        <v>1020</v>
      </c>
      <c r="H396" t="s">
        <v>461</v>
      </c>
      <c r="I396" t="s">
        <v>113</v>
      </c>
      <c r="J396" s="5">
        <v>1</v>
      </c>
      <c r="K396" s="5">
        <v>3</v>
      </c>
      <c r="L396" s="5">
        <f t="shared" si="31"/>
        <v>-2</v>
      </c>
      <c r="M396" t="s">
        <v>22</v>
      </c>
      <c r="N396" t="s">
        <v>24</v>
      </c>
      <c r="O396" s="5">
        <v>0</v>
      </c>
      <c r="P396" s="5">
        <v>0</v>
      </c>
      <c r="Q396" s="5">
        <f t="shared" si="32"/>
        <v>0</v>
      </c>
      <c r="R396" s="5">
        <f t="shared" si="30"/>
        <v>4</v>
      </c>
      <c r="S396" t="str">
        <f t="shared" si="33"/>
        <v>France</v>
      </c>
      <c r="T396" t="str">
        <f t="shared" si="34"/>
        <v>Away Team</v>
      </c>
      <c r="U396" s="5">
        <v>43000</v>
      </c>
      <c r="V396" s="5">
        <v>1</v>
      </c>
      <c r="W396" s="5">
        <v>1</v>
      </c>
      <c r="X396" t="s">
        <v>1001</v>
      </c>
      <c r="Y396" t="s">
        <v>1002</v>
      </c>
      <c r="Z396" t="s">
        <v>1003</v>
      </c>
      <c r="AA396" t="s">
        <v>117</v>
      </c>
      <c r="AB396" t="s">
        <v>28</v>
      </c>
    </row>
    <row r="397" spans="1:28" x14ac:dyDescent="0.3">
      <c r="A397" s="5">
        <v>342</v>
      </c>
      <c r="B397" s="5">
        <v>322</v>
      </c>
      <c r="C397">
        <v>1990</v>
      </c>
      <c r="D397" s="21">
        <v>33033</v>
      </c>
      <c r="E397" s="20" t="s">
        <v>1267</v>
      </c>
      <c r="F397" t="s">
        <v>489</v>
      </c>
      <c r="G397" t="s">
        <v>665</v>
      </c>
      <c r="H397" t="s">
        <v>666</v>
      </c>
      <c r="I397" t="s">
        <v>271</v>
      </c>
      <c r="J397" s="5">
        <v>0</v>
      </c>
      <c r="K397" s="5">
        <v>2</v>
      </c>
      <c r="L397" s="5">
        <f t="shared" si="31"/>
        <v>-2</v>
      </c>
      <c r="M397" t="s">
        <v>47</v>
      </c>
      <c r="N397" t="s">
        <v>24</v>
      </c>
      <c r="O397" s="5">
        <v>0</v>
      </c>
      <c r="P397" s="5">
        <v>0</v>
      </c>
      <c r="Q397" s="5">
        <f t="shared" si="32"/>
        <v>0</v>
      </c>
      <c r="R397" s="5">
        <f t="shared" si="30"/>
        <v>2</v>
      </c>
      <c r="S397" t="str">
        <f t="shared" si="33"/>
        <v>Romania</v>
      </c>
      <c r="T397" t="str">
        <f t="shared" si="34"/>
        <v>Away Team</v>
      </c>
      <c r="U397" s="5">
        <v>42907</v>
      </c>
      <c r="V397" s="5">
        <v>0</v>
      </c>
      <c r="W397" s="5">
        <v>1</v>
      </c>
      <c r="X397" t="s">
        <v>577</v>
      </c>
      <c r="Y397" t="s">
        <v>597</v>
      </c>
      <c r="Z397" t="s">
        <v>610</v>
      </c>
      <c r="AA397" t="s">
        <v>274</v>
      </c>
      <c r="AB397" t="s">
        <v>50</v>
      </c>
    </row>
    <row r="398" spans="1:28" x14ac:dyDescent="0.3">
      <c r="A398" s="5">
        <v>300186478</v>
      </c>
      <c r="B398" s="5">
        <v>255931</v>
      </c>
      <c r="C398">
        <v>2014</v>
      </c>
      <c r="D398" s="21">
        <v>41808</v>
      </c>
      <c r="E398" s="20" t="s">
        <v>1262</v>
      </c>
      <c r="F398" t="s">
        <v>489</v>
      </c>
      <c r="G398" t="s">
        <v>1168</v>
      </c>
      <c r="H398" t="s">
        <v>209</v>
      </c>
      <c r="I398" t="s">
        <v>447</v>
      </c>
      <c r="J398" s="5">
        <v>2</v>
      </c>
      <c r="K398" s="5">
        <v>3</v>
      </c>
      <c r="L398" s="5">
        <f t="shared" si="31"/>
        <v>-1</v>
      </c>
      <c r="M398" t="s">
        <v>91</v>
      </c>
      <c r="N398" t="s">
        <v>24</v>
      </c>
      <c r="O398" s="5">
        <v>0</v>
      </c>
      <c r="P398" s="5">
        <v>0</v>
      </c>
      <c r="Q398" s="5">
        <f t="shared" si="32"/>
        <v>0</v>
      </c>
      <c r="R398" s="5">
        <f t="shared" si="30"/>
        <v>5</v>
      </c>
      <c r="S398" t="str">
        <f t="shared" si="33"/>
        <v>Netherlands</v>
      </c>
      <c r="T398" t="str">
        <f t="shared" si="34"/>
        <v>Away Team</v>
      </c>
      <c r="U398" s="5">
        <v>42877</v>
      </c>
      <c r="V398" s="5">
        <v>1</v>
      </c>
      <c r="W398" s="5">
        <v>1</v>
      </c>
      <c r="X398" t="s">
        <v>1193</v>
      </c>
      <c r="Y398" t="s">
        <v>1122</v>
      </c>
      <c r="Z398" t="s">
        <v>1194</v>
      </c>
      <c r="AA398" t="s">
        <v>452</v>
      </c>
      <c r="AB398" t="s">
        <v>96</v>
      </c>
    </row>
    <row r="399" spans="1:28" x14ac:dyDescent="0.3">
      <c r="A399" s="5">
        <v>1578</v>
      </c>
      <c r="B399" s="5">
        <v>238</v>
      </c>
      <c r="C399">
        <v>1966</v>
      </c>
      <c r="D399" s="21">
        <v>24301</v>
      </c>
      <c r="E399" s="20" t="s">
        <v>1277</v>
      </c>
      <c r="F399" t="s">
        <v>38</v>
      </c>
      <c r="G399" t="s">
        <v>380</v>
      </c>
      <c r="H399" t="s">
        <v>381</v>
      </c>
      <c r="I399" t="s">
        <v>52</v>
      </c>
      <c r="J399" s="5">
        <v>2</v>
      </c>
      <c r="K399" s="5">
        <v>1</v>
      </c>
      <c r="L399" s="5">
        <f t="shared" si="31"/>
        <v>1</v>
      </c>
      <c r="M399" t="s">
        <v>113</v>
      </c>
      <c r="N399" t="s">
        <v>24</v>
      </c>
      <c r="O399" s="5">
        <v>0</v>
      </c>
      <c r="P399" s="5">
        <v>0</v>
      </c>
      <c r="Q399" s="5">
        <f t="shared" si="32"/>
        <v>0</v>
      </c>
      <c r="R399" s="5">
        <f t="shared" si="30"/>
        <v>3</v>
      </c>
      <c r="S399" t="str">
        <f t="shared" si="33"/>
        <v>Argentina</v>
      </c>
      <c r="T399" t="str">
        <f t="shared" si="34"/>
        <v>Home Team</v>
      </c>
      <c r="U399" s="5">
        <v>42738</v>
      </c>
      <c r="V399" s="5">
        <v>0</v>
      </c>
      <c r="W399" s="5">
        <v>0</v>
      </c>
      <c r="X399" t="s">
        <v>353</v>
      </c>
      <c r="Y399" t="s">
        <v>338</v>
      </c>
      <c r="Z399" t="s">
        <v>382</v>
      </c>
      <c r="AA399" t="s">
        <v>55</v>
      </c>
      <c r="AB399" t="s">
        <v>117</v>
      </c>
    </row>
    <row r="400" spans="1:28" x14ac:dyDescent="0.3">
      <c r="A400" s="5">
        <v>300186495</v>
      </c>
      <c r="B400" s="5">
        <v>255931</v>
      </c>
      <c r="C400">
        <v>2014</v>
      </c>
      <c r="D400" s="21">
        <v>41812</v>
      </c>
      <c r="E400" s="20" t="s">
        <v>1258</v>
      </c>
      <c r="F400" t="s">
        <v>817</v>
      </c>
      <c r="G400" t="s">
        <v>1168</v>
      </c>
      <c r="H400" t="s">
        <v>209</v>
      </c>
      <c r="I400" t="s">
        <v>246</v>
      </c>
      <c r="J400" s="5">
        <v>2</v>
      </c>
      <c r="K400" s="5">
        <v>4</v>
      </c>
      <c r="L400" s="5">
        <f t="shared" si="31"/>
        <v>-2</v>
      </c>
      <c r="M400" t="s">
        <v>560</v>
      </c>
      <c r="N400" t="s">
        <v>24</v>
      </c>
      <c r="O400" s="5">
        <v>0</v>
      </c>
      <c r="P400" s="5">
        <v>0</v>
      </c>
      <c r="Q400" s="5">
        <f t="shared" si="32"/>
        <v>0</v>
      </c>
      <c r="R400" s="5">
        <f t="shared" si="30"/>
        <v>6</v>
      </c>
      <c r="S400" t="str">
        <f t="shared" si="33"/>
        <v>Algeria</v>
      </c>
      <c r="T400" t="str">
        <f t="shared" si="34"/>
        <v>Away Team</v>
      </c>
      <c r="U400" s="5">
        <v>42732</v>
      </c>
      <c r="V400" s="5">
        <v>0</v>
      </c>
      <c r="W400" s="5">
        <v>3</v>
      </c>
      <c r="X400" t="s">
        <v>1135</v>
      </c>
      <c r="Y400" t="s">
        <v>1136</v>
      </c>
      <c r="Z400" t="s">
        <v>1182</v>
      </c>
      <c r="AA400" t="s">
        <v>250</v>
      </c>
      <c r="AB400" t="s">
        <v>564</v>
      </c>
    </row>
    <row r="401" spans="1:28" x14ac:dyDescent="0.3">
      <c r="A401" s="5">
        <v>300061452</v>
      </c>
      <c r="B401" s="5">
        <v>249722</v>
      </c>
      <c r="C401">
        <v>2010</v>
      </c>
      <c r="D401" s="21">
        <v>40345</v>
      </c>
      <c r="E401" s="20" t="s">
        <v>1290</v>
      </c>
      <c r="F401" t="s">
        <v>490</v>
      </c>
      <c r="G401" t="s">
        <v>1078</v>
      </c>
      <c r="H401" t="s">
        <v>1079</v>
      </c>
      <c r="I401" t="s">
        <v>799</v>
      </c>
      <c r="J401" s="5">
        <v>0</v>
      </c>
      <c r="K401" s="5">
        <v>3</v>
      </c>
      <c r="L401" s="5">
        <f t="shared" si="31"/>
        <v>-3</v>
      </c>
      <c r="M401" t="s">
        <v>64</v>
      </c>
      <c r="N401" t="s">
        <v>24</v>
      </c>
      <c r="O401" s="5">
        <v>0</v>
      </c>
      <c r="P401" s="5">
        <v>0</v>
      </c>
      <c r="Q401" s="5">
        <f t="shared" si="32"/>
        <v>0</v>
      </c>
      <c r="R401" s="5">
        <f t="shared" si="30"/>
        <v>3</v>
      </c>
      <c r="S401" t="str">
        <f t="shared" si="33"/>
        <v>Uruguay</v>
      </c>
      <c r="T401" t="str">
        <f t="shared" si="34"/>
        <v>Away Team</v>
      </c>
      <c r="U401" s="5">
        <v>42658</v>
      </c>
      <c r="V401" s="5">
        <v>0</v>
      </c>
      <c r="W401" s="5">
        <v>1</v>
      </c>
      <c r="X401" t="s">
        <v>1035</v>
      </c>
      <c r="Y401" t="s">
        <v>1037</v>
      </c>
      <c r="Z401" t="s">
        <v>1036</v>
      </c>
      <c r="AA401" t="s">
        <v>803</v>
      </c>
      <c r="AB401" t="s">
        <v>65</v>
      </c>
    </row>
    <row r="402" spans="1:28" x14ac:dyDescent="0.3">
      <c r="A402" s="5">
        <v>2347</v>
      </c>
      <c r="B402" s="5">
        <v>278</v>
      </c>
      <c r="C402">
        <v>1978</v>
      </c>
      <c r="D402" s="21">
        <v>28643</v>
      </c>
      <c r="E402" s="20" t="s">
        <v>1279</v>
      </c>
      <c r="F402" t="s">
        <v>19</v>
      </c>
      <c r="G402" t="s">
        <v>495</v>
      </c>
      <c r="H402" t="s">
        <v>496</v>
      </c>
      <c r="I402" t="s">
        <v>120</v>
      </c>
      <c r="J402" s="5">
        <v>2</v>
      </c>
      <c r="K402" s="5">
        <v>1</v>
      </c>
      <c r="L402" s="5">
        <f t="shared" si="31"/>
        <v>1</v>
      </c>
      <c r="M402" t="s">
        <v>22</v>
      </c>
      <c r="N402" t="s">
        <v>24</v>
      </c>
      <c r="O402" s="5">
        <v>0</v>
      </c>
      <c r="P402" s="5">
        <v>0</v>
      </c>
      <c r="Q402" s="5">
        <f t="shared" si="32"/>
        <v>0</v>
      </c>
      <c r="R402" s="5">
        <f t="shared" si="30"/>
        <v>3</v>
      </c>
      <c r="S402" t="str">
        <f t="shared" si="33"/>
        <v>Italy</v>
      </c>
      <c r="T402" t="str">
        <f t="shared" si="34"/>
        <v>Home Team</v>
      </c>
      <c r="U402" s="5">
        <v>42373</v>
      </c>
      <c r="V402" s="5">
        <v>1</v>
      </c>
      <c r="W402" s="5">
        <v>1</v>
      </c>
      <c r="X402" t="s">
        <v>464</v>
      </c>
      <c r="Y402" t="s">
        <v>481</v>
      </c>
      <c r="Z402" t="s">
        <v>497</v>
      </c>
      <c r="AA402" t="s">
        <v>124</v>
      </c>
      <c r="AB402" t="s">
        <v>28</v>
      </c>
    </row>
    <row r="403" spans="1:28" x14ac:dyDescent="0.3">
      <c r="A403" s="5">
        <v>43950028</v>
      </c>
      <c r="B403" s="5">
        <v>43950100</v>
      </c>
      <c r="C403">
        <v>2002</v>
      </c>
      <c r="D403" s="21">
        <v>37416</v>
      </c>
      <c r="E403" s="20" t="s">
        <v>1265</v>
      </c>
      <c r="F403" t="s">
        <v>608</v>
      </c>
      <c r="G403" t="s">
        <v>948</v>
      </c>
      <c r="H403" t="s">
        <v>949</v>
      </c>
      <c r="I403" t="s">
        <v>681</v>
      </c>
      <c r="J403" s="5">
        <v>1</v>
      </c>
      <c r="K403" s="5">
        <v>1</v>
      </c>
      <c r="L403" s="5">
        <f t="shared" si="31"/>
        <v>0</v>
      </c>
      <c r="M403" t="s">
        <v>241</v>
      </c>
      <c r="N403" t="s">
        <v>24</v>
      </c>
      <c r="O403" s="5">
        <v>0</v>
      </c>
      <c r="P403" s="5">
        <v>0</v>
      </c>
      <c r="Q403" s="5">
        <f t="shared" si="32"/>
        <v>0</v>
      </c>
      <c r="R403" s="5">
        <f t="shared" si="30"/>
        <v>2</v>
      </c>
      <c r="S403" t="str">
        <f t="shared" si="33"/>
        <v>Turkey</v>
      </c>
      <c r="T403" t="str">
        <f t="shared" si="34"/>
        <v>Away Team</v>
      </c>
      <c r="U403" s="5">
        <v>42299</v>
      </c>
      <c r="V403" s="5">
        <v>0</v>
      </c>
      <c r="W403" s="5">
        <v>0</v>
      </c>
      <c r="X403" t="s">
        <v>950</v>
      </c>
      <c r="Y403" t="s">
        <v>786</v>
      </c>
      <c r="Z403" t="s">
        <v>942</v>
      </c>
      <c r="AA403" t="s">
        <v>685</v>
      </c>
      <c r="AB403" t="s">
        <v>245</v>
      </c>
    </row>
    <row r="404" spans="1:28" x14ac:dyDescent="0.3">
      <c r="A404" s="5">
        <v>1637</v>
      </c>
      <c r="B404" s="5">
        <v>238</v>
      </c>
      <c r="C404">
        <v>1966</v>
      </c>
      <c r="D404" s="21">
        <v>24308</v>
      </c>
      <c r="E404" s="20" t="s">
        <v>1277</v>
      </c>
      <c r="F404" t="s">
        <v>38</v>
      </c>
      <c r="G404" t="s">
        <v>380</v>
      </c>
      <c r="H404" t="s">
        <v>381</v>
      </c>
      <c r="I404" t="s">
        <v>240</v>
      </c>
      <c r="J404" s="5">
        <v>2</v>
      </c>
      <c r="K404" s="5">
        <v>1</v>
      </c>
      <c r="L404" s="5">
        <f t="shared" si="31"/>
        <v>1</v>
      </c>
      <c r="M404" t="s">
        <v>113</v>
      </c>
      <c r="N404" t="s">
        <v>24</v>
      </c>
      <c r="O404" s="5">
        <v>0</v>
      </c>
      <c r="P404" s="5">
        <v>0</v>
      </c>
      <c r="Q404" s="5">
        <f t="shared" si="32"/>
        <v>0</v>
      </c>
      <c r="R404" s="5">
        <f t="shared" si="30"/>
        <v>3</v>
      </c>
      <c r="S404" t="str">
        <f t="shared" si="33"/>
        <v>Germany FR</v>
      </c>
      <c r="T404" t="str">
        <f t="shared" si="34"/>
        <v>Home Team</v>
      </c>
      <c r="U404" s="5">
        <v>42187</v>
      </c>
      <c r="V404" s="5">
        <v>1</v>
      </c>
      <c r="W404" s="5">
        <v>1</v>
      </c>
      <c r="X404" t="s">
        <v>388</v>
      </c>
      <c r="Y404" t="s">
        <v>349</v>
      </c>
      <c r="Z404" t="s">
        <v>393</v>
      </c>
      <c r="AA404" t="s">
        <v>244</v>
      </c>
      <c r="AB404" t="s">
        <v>117</v>
      </c>
    </row>
    <row r="405" spans="1:28" x14ac:dyDescent="0.3">
      <c r="A405" s="5">
        <v>2337</v>
      </c>
      <c r="B405" s="5">
        <v>278</v>
      </c>
      <c r="C405">
        <v>1978</v>
      </c>
      <c r="D405" s="21">
        <v>28652</v>
      </c>
      <c r="E405" s="20" t="s">
        <v>1279</v>
      </c>
      <c r="F405" t="s">
        <v>46</v>
      </c>
      <c r="G405" t="s">
        <v>508</v>
      </c>
      <c r="H405" t="s">
        <v>492</v>
      </c>
      <c r="I405" t="s">
        <v>113</v>
      </c>
      <c r="J405" s="5">
        <v>1</v>
      </c>
      <c r="K405" s="5">
        <v>0</v>
      </c>
      <c r="L405" s="5">
        <f t="shared" si="31"/>
        <v>1</v>
      </c>
      <c r="M405" t="s">
        <v>99</v>
      </c>
      <c r="N405" t="s">
        <v>24</v>
      </c>
      <c r="O405" s="5">
        <v>0</v>
      </c>
      <c r="P405" s="5">
        <v>0</v>
      </c>
      <c r="Q405" s="5">
        <f t="shared" si="32"/>
        <v>0</v>
      </c>
      <c r="R405" s="5">
        <f t="shared" si="30"/>
        <v>1</v>
      </c>
      <c r="S405" t="str">
        <f t="shared" si="33"/>
        <v>Spain</v>
      </c>
      <c r="T405" t="str">
        <f t="shared" si="34"/>
        <v>Home Team</v>
      </c>
      <c r="U405" s="5">
        <v>42132</v>
      </c>
      <c r="V405" s="5">
        <v>0</v>
      </c>
      <c r="W405" s="5">
        <v>0</v>
      </c>
      <c r="X405" t="s">
        <v>486</v>
      </c>
      <c r="Y405" t="s">
        <v>493</v>
      </c>
      <c r="Z405" t="s">
        <v>527</v>
      </c>
      <c r="AA405" t="s">
        <v>117</v>
      </c>
      <c r="AB405" t="s">
        <v>103</v>
      </c>
    </row>
    <row r="406" spans="1:28" x14ac:dyDescent="0.3">
      <c r="A406" s="5">
        <v>43950059</v>
      </c>
      <c r="B406" s="5">
        <v>43950300</v>
      </c>
      <c r="C406">
        <v>2002</v>
      </c>
      <c r="D406" s="21">
        <v>37429</v>
      </c>
      <c r="E406" s="20" t="s">
        <v>1269</v>
      </c>
      <c r="F406" t="s">
        <v>131</v>
      </c>
      <c r="G406" t="s">
        <v>893</v>
      </c>
      <c r="H406" t="s">
        <v>894</v>
      </c>
      <c r="I406" t="s">
        <v>113</v>
      </c>
      <c r="J406" s="5">
        <v>0</v>
      </c>
      <c r="K406" s="5">
        <v>0</v>
      </c>
      <c r="L406" s="5">
        <f t="shared" si="31"/>
        <v>0</v>
      </c>
      <c r="M406" t="s">
        <v>246</v>
      </c>
      <c r="N406" t="s">
        <v>1307</v>
      </c>
      <c r="O406" s="5">
        <v>3</v>
      </c>
      <c r="P406" s="5">
        <v>5</v>
      </c>
      <c r="Q406" s="5">
        <f t="shared" si="32"/>
        <v>-2</v>
      </c>
      <c r="R406" s="5">
        <f t="shared" si="30"/>
        <v>0</v>
      </c>
      <c r="S406" t="str">
        <f t="shared" si="33"/>
        <v>Korea Republic</v>
      </c>
      <c r="T406" t="str">
        <f t="shared" si="34"/>
        <v>Away Team</v>
      </c>
      <c r="U406" s="5">
        <v>42114</v>
      </c>
      <c r="V406" s="5">
        <v>0</v>
      </c>
      <c r="W406" s="5">
        <v>0</v>
      </c>
      <c r="X406" t="s">
        <v>844</v>
      </c>
      <c r="Y406" t="s">
        <v>897</v>
      </c>
      <c r="Z406" t="s">
        <v>878</v>
      </c>
      <c r="AA406" t="s">
        <v>117</v>
      </c>
      <c r="AB406" t="s">
        <v>250</v>
      </c>
    </row>
    <row r="407" spans="1:28" x14ac:dyDescent="0.3">
      <c r="A407" s="5">
        <v>1086</v>
      </c>
      <c r="B407" s="5">
        <v>201</v>
      </c>
      <c r="C407">
        <v>1930</v>
      </c>
      <c r="D407" s="21">
        <v>11158</v>
      </c>
      <c r="E407" s="20" t="s">
        <v>1255</v>
      </c>
      <c r="F407" t="s">
        <v>19</v>
      </c>
      <c r="G407" t="s">
        <v>63</v>
      </c>
      <c r="H407" t="s">
        <v>21</v>
      </c>
      <c r="I407" t="s">
        <v>52</v>
      </c>
      <c r="J407" s="5">
        <v>6</v>
      </c>
      <c r="K407" s="5">
        <v>3</v>
      </c>
      <c r="L407" s="5">
        <f t="shared" si="31"/>
        <v>3</v>
      </c>
      <c r="M407" t="s">
        <v>23</v>
      </c>
      <c r="N407" t="s">
        <v>24</v>
      </c>
      <c r="O407" s="5">
        <v>0</v>
      </c>
      <c r="P407" s="5">
        <v>0</v>
      </c>
      <c r="Q407" s="5">
        <f t="shared" si="32"/>
        <v>0</v>
      </c>
      <c r="R407" s="5">
        <f t="shared" si="30"/>
        <v>9</v>
      </c>
      <c r="S407" t="str">
        <f t="shared" si="33"/>
        <v>Argentina</v>
      </c>
      <c r="T407" t="str">
        <f t="shared" si="34"/>
        <v>Home Team</v>
      </c>
      <c r="U407" s="5">
        <v>42100</v>
      </c>
      <c r="V407" s="5">
        <v>3</v>
      </c>
      <c r="W407" s="5">
        <v>1</v>
      </c>
      <c r="X407" t="s">
        <v>53</v>
      </c>
      <c r="Y407" t="s">
        <v>66</v>
      </c>
      <c r="Z407" t="s">
        <v>54</v>
      </c>
      <c r="AA407" t="s">
        <v>55</v>
      </c>
      <c r="AB407" t="s">
        <v>29</v>
      </c>
    </row>
    <row r="408" spans="1:28" x14ac:dyDescent="0.3">
      <c r="A408" s="5">
        <v>1188</v>
      </c>
      <c r="B408" s="5">
        <v>208</v>
      </c>
      <c r="C408">
        <v>1950</v>
      </c>
      <c r="D408" s="21">
        <v>18442</v>
      </c>
      <c r="E408" s="20" t="s">
        <v>1255</v>
      </c>
      <c r="F408" t="s">
        <v>19</v>
      </c>
      <c r="G408" t="s">
        <v>198</v>
      </c>
      <c r="H408" t="s">
        <v>199</v>
      </c>
      <c r="I408" t="s">
        <v>40</v>
      </c>
      <c r="J408" s="5">
        <v>2</v>
      </c>
      <c r="K408" s="5">
        <v>2</v>
      </c>
      <c r="L408" s="5">
        <f t="shared" si="31"/>
        <v>0</v>
      </c>
      <c r="M408" t="s">
        <v>90</v>
      </c>
      <c r="N408" t="s">
        <v>24</v>
      </c>
      <c r="O408" s="5">
        <v>0</v>
      </c>
      <c r="P408" s="5">
        <v>0</v>
      </c>
      <c r="Q408" s="5">
        <f t="shared" si="32"/>
        <v>0</v>
      </c>
      <c r="R408" s="5">
        <f t="shared" si="30"/>
        <v>4</v>
      </c>
      <c r="S408" t="str">
        <f t="shared" si="33"/>
        <v>Switzerland</v>
      </c>
      <c r="T408" t="str">
        <f t="shared" si="34"/>
        <v>Away Team</v>
      </c>
      <c r="U408" s="5">
        <v>42032</v>
      </c>
      <c r="V408" s="5">
        <v>2</v>
      </c>
      <c r="W408" s="5">
        <v>1</v>
      </c>
      <c r="X408" t="s">
        <v>205</v>
      </c>
      <c r="Y408" t="s">
        <v>206</v>
      </c>
      <c r="Z408" t="s">
        <v>207</v>
      </c>
      <c r="AA408" t="s">
        <v>45</v>
      </c>
      <c r="AB408" t="s">
        <v>95</v>
      </c>
    </row>
    <row r="409" spans="1:28" x14ac:dyDescent="0.3">
      <c r="A409" s="5">
        <v>741</v>
      </c>
      <c r="B409" s="5">
        <v>293</v>
      </c>
      <c r="C409">
        <v>1982</v>
      </c>
      <c r="D409" s="21">
        <v>30118</v>
      </c>
      <c r="E409" s="20" t="s">
        <v>1284</v>
      </c>
      <c r="F409" t="s">
        <v>38</v>
      </c>
      <c r="G409" t="s">
        <v>558</v>
      </c>
      <c r="H409" t="s">
        <v>559</v>
      </c>
      <c r="I409" t="s">
        <v>240</v>
      </c>
      <c r="J409" s="5">
        <v>1</v>
      </c>
      <c r="K409" s="5">
        <v>2</v>
      </c>
      <c r="L409" s="5">
        <f t="shared" si="31"/>
        <v>-1</v>
      </c>
      <c r="M409" t="s">
        <v>560</v>
      </c>
      <c r="N409" t="s">
        <v>24</v>
      </c>
      <c r="O409" s="5">
        <v>0</v>
      </c>
      <c r="P409" s="5">
        <v>0</v>
      </c>
      <c r="Q409" s="5">
        <f t="shared" si="32"/>
        <v>0</v>
      </c>
      <c r="R409" s="5">
        <f t="shared" si="30"/>
        <v>3</v>
      </c>
      <c r="S409" t="str">
        <f t="shared" si="33"/>
        <v>Algeria</v>
      </c>
      <c r="T409" t="str">
        <f t="shared" si="34"/>
        <v>Away Team</v>
      </c>
      <c r="U409" s="5">
        <v>42000</v>
      </c>
      <c r="V409" s="5">
        <v>0</v>
      </c>
      <c r="W409" s="5">
        <v>0</v>
      </c>
      <c r="X409" t="s">
        <v>561</v>
      </c>
      <c r="Y409" t="s">
        <v>562</v>
      </c>
      <c r="Z409" t="s">
        <v>563</v>
      </c>
      <c r="AA409" t="s">
        <v>244</v>
      </c>
      <c r="AB409" t="s">
        <v>564</v>
      </c>
    </row>
    <row r="410" spans="1:28" x14ac:dyDescent="0.3">
      <c r="A410" s="5">
        <v>813</v>
      </c>
      <c r="B410" s="5">
        <v>293</v>
      </c>
      <c r="C410">
        <v>1982</v>
      </c>
      <c r="D410" s="21">
        <v>30122</v>
      </c>
      <c r="E410" s="20" t="s">
        <v>1284</v>
      </c>
      <c r="F410" t="s">
        <v>38</v>
      </c>
      <c r="G410" t="s">
        <v>558</v>
      </c>
      <c r="H410" t="s">
        <v>559</v>
      </c>
      <c r="I410" t="s">
        <v>240</v>
      </c>
      <c r="J410" s="5">
        <v>4</v>
      </c>
      <c r="K410" s="5">
        <v>1</v>
      </c>
      <c r="L410" s="5">
        <f t="shared" si="31"/>
        <v>3</v>
      </c>
      <c r="M410" t="s">
        <v>56</v>
      </c>
      <c r="N410" t="s">
        <v>24</v>
      </c>
      <c r="O410" s="5">
        <v>0</v>
      </c>
      <c r="P410" s="5">
        <v>0</v>
      </c>
      <c r="Q410" s="5">
        <f t="shared" si="32"/>
        <v>0</v>
      </c>
      <c r="R410" s="5">
        <f t="shared" si="30"/>
        <v>5</v>
      </c>
      <c r="S410" t="str">
        <f t="shared" si="33"/>
        <v>Germany FR</v>
      </c>
      <c r="T410" t="str">
        <f t="shared" si="34"/>
        <v>Home Team</v>
      </c>
      <c r="U410" s="5">
        <v>42000</v>
      </c>
      <c r="V410" s="5">
        <v>1</v>
      </c>
      <c r="W410" s="5">
        <v>0</v>
      </c>
      <c r="X410" t="s">
        <v>588</v>
      </c>
      <c r="Y410" t="s">
        <v>533</v>
      </c>
      <c r="Z410" t="s">
        <v>457</v>
      </c>
      <c r="AA410" t="s">
        <v>244</v>
      </c>
      <c r="AB410" t="s">
        <v>58</v>
      </c>
    </row>
    <row r="411" spans="1:28" x14ac:dyDescent="0.3">
      <c r="A411" s="5">
        <v>300061491</v>
      </c>
      <c r="B411" s="5">
        <v>249722</v>
      </c>
      <c r="C411">
        <v>2010</v>
      </c>
      <c r="D411" s="21">
        <v>40354</v>
      </c>
      <c r="E411" s="20" t="s">
        <v>1290</v>
      </c>
      <c r="F411" t="s">
        <v>817</v>
      </c>
      <c r="G411" t="s">
        <v>1078</v>
      </c>
      <c r="H411" t="s">
        <v>1079</v>
      </c>
      <c r="I411" t="s">
        <v>56</v>
      </c>
      <c r="J411" s="5">
        <v>1</v>
      </c>
      <c r="K411" s="5">
        <v>2</v>
      </c>
      <c r="L411" s="5">
        <f t="shared" si="31"/>
        <v>-1</v>
      </c>
      <c r="M411" t="s">
        <v>113</v>
      </c>
      <c r="N411" t="s">
        <v>24</v>
      </c>
      <c r="O411" s="5">
        <v>0</v>
      </c>
      <c r="P411" s="5">
        <v>0</v>
      </c>
      <c r="Q411" s="5">
        <f t="shared" si="32"/>
        <v>0</v>
      </c>
      <c r="R411" s="5">
        <f t="shared" si="30"/>
        <v>3</v>
      </c>
      <c r="S411" t="str">
        <f t="shared" si="33"/>
        <v>Spain</v>
      </c>
      <c r="T411" t="str">
        <f t="shared" si="34"/>
        <v>Away Team</v>
      </c>
      <c r="U411" s="5">
        <v>41958</v>
      </c>
      <c r="V411" s="5">
        <v>0</v>
      </c>
      <c r="W411" s="5">
        <v>2</v>
      </c>
      <c r="X411" t="s">
        <v>980</v>
      </c>
      <c r="Y411" t="s">
        <v>981</v>
      </c>
      <c r="Z411" t="s">
        <v>1087</v>
      </c>
      <c r="AA411" t="s">
        <v>58</v>
      </c>
      <c r="AB411" t="s">
        <v>117</v>
      </c>
    </row>
    <row r="412" spans="1:28" x14ac:dyDescent="0.3">
      <c r="A412" s="5">
        <v>300186469</v>
      </c>
      <c r="B412" s="5">
        <v>255931</v>
      </c>
      <c r="C412">
        <v>2014</v>
      </c>
      <c r="D412" s="21">
        <v>41816</v>
      </c>
      <c r="E412" s="20" t="s">
        <v>1262</v>
      </c>
      <c r="F412" t="s">
        <v>833</v>
      </c>
      <c r="G412" t="s">
        <v>1161</v>
      </c>
      <c r="H412" t="s">
        <v>219</v>
      </c>
      <c r="I412" t="s">
        <v>32</v>
      </c>
      <c r="J412" s="5">
        <v>0</v>
      </c>
      <c r="K412" s="5">
        <v>1</v>
      </c>
      <c r="L412" s="5">
        <f t="shared" si="31"/>
        <v>-1</v>
      </c>
      <c r="M412" t="s">
        <v>106</v>
      </c>
      <c r="N412" t="s">
        <v>24</v>
      </c>
      <c r="O412" s="5">
        <v>0</v>
      </c>
      <c r="P412" s="5">
        <v>0</v>
      </c>
      <c r="Q412" s="5">
        <f t="shared" si="32"/>
        <v>0</v>
      </c>
      <c r="R412" s="5">
        <f t="shared" si="30"/>
        <v>1</v>
      </c>
      <c r="S412" t="str">
        <f t="shared" si="33"/>
        <v>Germany</v>
      </c>
      <c r="T412" t="str">
        <f t="shared" si="34"/>
        <v>Away Team</v>
      </c>
      <c r="U412" s="5">
        <v>41876</v>
      </c>
      <c r="V412" s="5">
        <v>0</v>
      </c>
      <c r="W412" s="5">
        <v>0</v>
      </c>
      <c r="X412" t="s">
        <v>1055</v>
      </c>
      <c r="Y412" t="s">
        <v>1167</v>
      </c>
      <c r="Z412" t="s">
        <v>1057</v>
      </c>
      <c r="AA412" t="s">
        <v>32</v>
      </c>
      <c r="AB412" t="s">
        <v>110</v>
      </c>
    </row>
    <row r="413" spans="1:28" x14ac:dyDescent="0.3">
      <c r="A413" s="5">
        <v>575</v>
      </c>
      <c r="B413" s="5">
        <v>714</v>
      </c>
      <c r="C413">
        <v>1986</v>
      </c>
      <c r="D413" s="21">
        <v>31584</v>
      </c>
      <c r="E413" s="20" t="s">
        <v>1258</v>
      </c>
      <c r="F413" t="s">
        <v>131</v>
      </c>
      <c r="G413" t="s">
        <v>625</v>
      </c>
      <c r="H413" t="s">
        <v>626</v>
      </c>
      <c r="I413" t="s">
        <v>240</v>
      </c>
      <c r="J413" s="5">
        <v>0</v>
      </c>
      <c r="K413" s="5">
        <v>0</v>
      </c>
      <c r="L413" s="5">
        <f t="shared" si="31"/>
        <v>0</v>
      </c>
      <c r="M413" t="s">
        <v>23</v>
      </c>
      <c r="N413" t="s">
        <v>1299</v>
      </c>
      <c r="O413" s="5">
        <v>4</v>
      </c>
      <c r="P413" s="5">
        <v>1</v>
      </c>
      <c r="Q413" s="5">
        <f t="shared" si="32"/>
        <v>3</v>
      </c>
      <c r="R413" s="5">
        <f t="shared" si="30"/>
        <v>0</v>
      </c>
      <c r="S413" t="str">
        <f t="shared" si="33"/>
        <v>Germany FR</v>
      </c>
      <c r="T413" t="str">
        <f t="shared" si="34"/>
        <v>Home Team</v>
      </c>
      <c r="U413" s="5">
        <v>41700</v>
      </c>
      <c r="V413" s="5">
        <v>0</v>
      </c>
      <c r="W413" s="5">
        <v>0</v>
      </c>
      <c r="X413" t="s">
        <v>623</v>
      </c>
      <c r="Y413" t="s">
        <v>614</v>
      </c>
      <c r="Z413" t="s">
        <v>653</v>
      </c>
      <c r="AA413" t="s">
        <v>244</v>
      </c>
      <c r="AB413" t="s">
        <v>29</v>
      </c>
    </row>
    <row r="414" spans="1:28" x14ac:dyDescent="0.3">
      <c r="A414" s="5">
        <v>1084</v>
      </c>
      <c r="B414" s="5">
        <v>201</v>
      </c>
      <c r="C414">
        <v>1930</v>
      </c>
      <c r="D414" s="21">
        <v>11161</v>
      </c>
      <c r="E414" s="20" t="s">
        <v>1259</v>
      </c>
      <c r="F414" t="s">
        <v>19</v>
      </c>
      <c r="G414" t="s">
        <v>63</v>
      </c>
      <c r="H414" t="s">
        <v>21</v>
      </c>
      <c r="I414" t="s">
        <v>52</v>
      </c>
      <c r="J414" s="5">
        <v>3</v>
      </c>
      <c r="K414" s="5">
        <v>1</v>
      </c>
      <c r="L414" s="5">
        <f t="shared" si="31"/>
        <v>2</v>
      </c>
      <c r="M414" t="s">
        <v>56</v>
      </c>
      <c r="N414" t="s">
        <v>24</v>
      </c>
      <c r="O414" s="5">
        <v>0</v>
      </c>
      <c r="P414" s="5">
        <v>0</v>
      </c>
      <c r="Q414" s="5">
        <f t="shared" si="32"/>
        <v>0</v>
      </c>
      <c r="R414" s="5">
        <f t="shared" si="30"/>
        <v>4</v>
      </c>
      <c r="S414" t="str">
        <f t="shared" si="33"/>
        <v>Argentina</v>
      </c>
      <c r="T414" t="str">
        <f t="shared" si="34"/>
        <v>Home Team</v>
      </c>
      <c r="U414" s="5">
        <v>41459</v>
      </c>
      <c r="V414" s="5">
        <v>2</v>
      </c>
      <c r="W414" s="5">
        <v>1</v>
      </c>
      <c r="X414" t="s">
        <v>49</v>
      </c>
      <c r="Y414" t="s">
        <v>26</v>
      </c>
      <c r="Z414" t="s">
        <v>53</v>
      </c>
      <c r="AA414" t="s">
        <v>55</v>
      </c>
      <c r="AB414" t="s">
        <v>58</v>
      </c>
    </row>
    <row r="415" spans="1:28" x14ac:dyDescent="0.3">
      <c r="A415" s="5">
        <v>2224</v>
      </c>
      <c r="B415" s="5">
        <v>278</v>
      </c>
      <c r="C415">
        <v>1978</v>
      </c>
      <c r="D415" s="21">
        <v>28648</v>
      </c>
      <c r="E415" s="20" t="s">
        <v>1279</v>
      </c>
      <c r="F415" t="s">
        <v>46</v>
      </c>
      <c r="G415" t="s">
        <v>508</v>
      </c>
      <c r="H415" t="s">
        <v>492</v>
      </c>
      <c r="I415" t="s">
        <v>73</v>
      </c>
      <c r="J415" s="5">
        <v>1</v>
      </c>
      <c r="K415" s="5">
        <v>0</v>
      </c>
      <c r="L415" s="5">
        <f t="shared" si="31"/>
        <v>1</v>
      </c>
      <c r="M415" t="s">
        <v>99</v>
      </c>
      <c r="N415" t="s">
        <v>24</v>
      </c>
      <c r="O415" s="5">
        <v>0</v>
      </c>
      <c r="P415" s="5">
        <v>0</v>
      </c>
      <c r="Q415" s="5">
        <f t="shared" si="32"/>
        <v>0</v>
      </c>
      <c r="R415" s="5">
        <f t="shared" si="30"/>
        <v>1</v>
      </c>
      <c r="S415" t="str">
        <f t="shared" si="33"/>
        <v>Austria</v>
      </c>
      <c r="T415" t="str">
        <f t="shared" si="34"/>
        <v>Home Team</v>
      </c>
      <c r="U415" s="5">
        <v>41424</v>
      </c>
      <c r="V415" s="5">
        <v>1</v>
      </c>
      <c r="W415" s="5">
        <v>0</v>
      </c>
      <c r="X415" t="s">
        <v>523</v>
      </c>
      <c r="Y415" t="s">
        <v>524</v>
      </c>
      <c r="Z415" t="s">
        <v>525</v>
      </c>
      <c r="AA415" t="s">
        <v>78</v>
      </c>
      <c r="AB415" t="s">
        <v>103</v>
      </c>
    </row>
    <row r="416" spans="1:28" x14ac:dyDescent="0.3">
      <c r="A416" s="5">
        <v>2182</v>
      </c>
      <c r="B416" s="5">
        <v>263</v>
      </c>
      <c r="C416">
        <v>1974</v>
      </c>
      <c r="D416" s="21">
        <v>27213</v>
      </c>
      <c r="E416" s="20" t="s">
        <v>1277</v>
      </c>
      <c r="F416" t="s">
        <v>489</v>
      </c>
      <c r="G416" t="s">
        <v>465</v>
      </c>
      <c r="H416" t="s">
        <v>466</v>
      </c>
      <c r="I416" t="s">
        <v>99</v>
      </c>
      <c r="J416" s="5">
        <v>2</v>
      </c>
      <c r="K416" s="5">
        <v>1</v>
      </c>
      <c r="L416" s="5">
        <f t="shared" si="31"/>
        <v>1</v>
      </c>
      <c r="M416" t="s">
        <v>39</v>
      </c>
      <c r="N416" t="s">
        <v>24</v>
      </c>
      <c r="O416" s="5">
        <v>0</v>
      </c>
      <c r="P416" s="5">
        <v>0</v>
      </c>
      <c r="Q416" s="5">
        <f t="shared" si="32"/>
        <v>0</v>
      </c>
      <c r="R416" s="5">
        <f t="shared" si="30"/>
        <v>3</v>
      </c>
      <c r="S416" t="str">
        <f t="shared" si="33"/>
        <v>Sweden</v>
      </c>
      <c r="T416" t="str">
        <f t="shared" si="34"/>
        <v>Home Team</v>
      </c>
      <c r="U416" s="5">
        <v>41300</v>
      </c>
      <c r="V416" s="5">
        <v>1</v>
      </c>
      <c r="W416" s="5">
        <v>1</v>
      </c>
      <c r="X416" t="s">
        <v>439</v>
      </c>
      <c r="Y416" t="s">
        <v>421</v>
      </c>
      <c r="Z416" t="s">
        <v>472</v>
      </c>
      <c r="AA416" t="s">
        <v>103</v>
      </c>
      <c r="AB416" t="s">
        <v>44</v>
      </c>
    </row>
    <row r="417" spans="1:28" x14ac:dyDescent="0.3">
      <c r="A417" s="5">
        <v>300186459</v>
      </c>
      <c r="B417" s="5">
        <v>255951</v>
      </c>
      <c r="C417">
        <v>2014</v>
      </c>
      <c r="D417" s="21">
        <v>41819</v>
      </c>
      <c r="E417" s="20" t="s">
        <v>1267</v>
      </c>
      <c r="F417" t="s">
        <v>659</v>
      </c>
      <c r="G417" t="s">
        <v>1161</v>
      </c>
      <c r="H417" t="s">
        <v>219</v>
      </c>
      <c r="I417" t="s">
        <v>681</v>
      </c>
      <c r="J417" s="5">
        <v>1</v>
      </c>
      <c r="K417" s="5">
        <v>1</v>
      </c>
      <c r="L417" s="5">
        <f t="shared" si="31"/>
        <v>0</v>
      </c>
      <c r="M417" t="s">
        <v>756</v>
      </c>
      <c r="N417" t="s">
        <v>1315</v>
      </c>
      <c r="O417" s="5">
        <v>5</v>
      </c>
      <c r="P417" s="5">
        <v>3</v>
      </c>
      <c r="Q417" s="5">
        <f t="shared" si="32"/>
        <v>2</v>
      </c>
      <c r="R417" s="5">
        <f t="shared" si="30"/>
        <v>2</v>
      </c>
      <c r="S417" t="str">
        <f t="shared" si="33"/>
        <v>Costa Rica</v>
      </c>
      <c r="T417" t="str">
        <f t="shared" si="34"/>
        <v>Home Team</v>
      </c>
      <c r="U417" s="5">
        <v>41242</v>
      </c>
      <c r="V417" s="5">
        <v>0</v>
      </c>
      <c r="W417" s="5">
        <v>0</v>
      </c>
      <c r="X417" t="s">
        <v>1199</v>
      </c>
      <c r="Y417" t="s">
        <v>1200</v>
      </c>
      <c r="Z417" t="s">
        <v>1201</v>
      </c>
      <c r="AA417" t="s">
        <v>685</v>
      </c>
      <c r="AB417" t="s">
        <v>758</v>
      </c>
    </row>
    <row r="418" spans="1:28" x14ac:dyDescent="0.3">
      <c r="A418" s="5">
        <v>300186452</v>
      </c>
      <c r="B418" s="5">
        <v>255931</v>
      </c>
      <c r="C418">
        <v>2014</v>
      </c>
      <c r="D418" s="21">
        <v>41813</v>
      </c>
      <c r="E418" s="20" t="s">
        <v>1267</v>
      </c>
      <c r="F418" t="s">
        <v>490</v>
      </c>
      <c r="G418" t="s">
        <v>1161</v>
      </c>
      <c r="H418" t="s">
        <v>219</v>
      </c>
      <c r="I418" t="s">
        <v>827</v>
      </c>
      <c r="J418" s="5">
        <v>1</v>
      </c>
      <c r="K418" s="5">
        <v>3</v>
      </c>
      <c r="L418" s="5">
        <f t="shared" si="31"/>
        <v>-2</v>
      </c>
      <c r="M418" t="s">
        <v>23</v>
      </c>
      <c r="N418" t="s">
        <v>24</v>
      </c>
      <c r="O418" s="5">
        <v>0</v>
      </c>
      <c r="P418" s="5">
        <v>0</v>
      </c>
      <c r="Q418" s="5">
        <f t="shared" si="32"/>
        <v>0</v>
      </c>
      <c r="R418" s="5">
        <f t="shared" si="30"/>
        <v>4</v>
      </c>
      <c r="S418" t="str">
        <f t="shared" si="33"/>
        <v>Mexico</v>
      </c>
      <c r="T418" t="str">
        <f t="shared" si="34"/>
        <v>Away Team</v>
      </c>
      <c r="U418" s="5">
        <v>41212</v>
      </c>
      <c r="V418" s="5">
        <v>0</v>
      </c>
      <c r="W418" s="5">
        <v>0</v>
      </c>
      <c r="X418" t="s">
        <v>1055</v>
      </c>
      <c r="Y418" t="s">
        <v>1167</v>
      </c>
      <c r="Z418" t="s">
        <v>1057</v>
      </c>
      <c r="AA418" t="s">
        <v>832</v>
      </c>
      <c r="AB418" t="s">
        <v>29</v>
      </c>
    </row>
    <row r="419" spans="1:28" x14ac:dyDescent="0.3">
      <c r="A419" s="5">
        <v>889</v>
      </c>
      <c r="B419" s="5">
        <v>293</v>
      </c>
      <c r="C419">
        <v>1982</v>
      </c>
      <c r="D419" s="21">
        <v>30122</v>
      </c>
      <c r="E419" s="20" t="s">
        <v>1284</v>
      </c>
      <c r="F419" t="s">
        <v>30</v>
      </c>
      <c r="G419" t="s">
        <v>565</v>
      </c>
      <c r="H419" t="s">
        <v>566</v>
      </c>
      <c r="I419" t="s">
        <v>189</v>
      </c>
      <c r="J419" s="5">
        <v>2</v>
      </c>
      <c r="K419" s="5">
        <v>0</v>
      </c>
      <c r="L419" s="5">
        <f t="shared" si="31"/>
        <v>2</v>
      </c>
      <c r="M419" t="s">
        <v>127</v>
      </c>
      <c r="N419" t="s">
        <v>24</v>
      </c>
      <c r="O419" s="5">
        <v>0</v>
      </c>
      <c r="P419" s="5">
        <v>0</v>
      </c>
      <c r="Q419" s="5">
        <f t="shared" si="32"/>
        <v>0</v>
      </c>
      <c r="R419" s="5">
        <f t="shared" si="30"/>
        <v>2</v>
      </c>
      <c r="S419" t="str">
        <f t="shared" si="33"/>
        <v>England</v>
      </c>
      <c r="T419" t="str">
        <f t="shared" si="34"/>
        <v>Home Team</v>
      </c>
      <c r="U419" s="5">
        <v>41123</v>
      </c>
      <c r="V419" s="5">
        <v>0</v>
      </c>
      <c r="W419" s="5">
        <v>0</v>
      </c>
      <c r="X419" t="s">
        <v>523</v>
      </c>
      <c r="Y419" t="s">
        <v>572</v>
      </c>
      <c r="Z419" t="s">
        <v>562</v>
      </c>
      <c r="AA419" t="s">
        <v>193</v>
      </c>
      <c r="AB419" t="s">
        <v>130</v>
      </c>
    </row>
    <row r="420" spans="1:28" x14ac:dyDescent="0.3">
      <c r="A420" s="5">
        <v>770</v>
      </c>
      <c r="B420" s="5">
        <v>293</v>
      </c>
      <c r="C420">
        <v>1982</v>
      </c>
      <c r="D420" s="21">
        <v>30127</v>
      </c>
      <c r="E420" s="20" t="s">
        <v>1284</v>
      </c>
      <c r="F420" t="s">
        <v>38</v>
      </c>
      <c r="G420" t="s">
        <v>558</v>
      </c>
      <c r="H420" t="s">
        <v>559</v>
      </c>
      <c r="I420" t="s">
        <v>240</v>
      </c>
      <c r="J420" s="5">
        <v>1</v>
      </c>
      <c r="K420" s="5">
        <v>0</v>
      </c>
      <c r="L420" s="5">
        <f t="shared" si="31"/>
        <v>1</v>
      </c>
      <c r="M420" t="s">
        <v>73</v>
      </c>
      <c r="N420" t="s">
        <v>24</v>
      </c>
      <c r="O420" s="5">
        <v>0</v>
      </c>
      <c r="P420" s="5">
        <v>0</v>
      </c>
      <c r="Q420" s="5">
        <f t="shared" si="32"/>
        <v>0</v>
      </c>
      <c r="R420" s="5">
        <f t="shared" si="30"/>
        <v>1</v>
      </c>
      <c r="S420" t="str">
        <f t="shared" si="33"/>
        <v>Germany FR</v>
      </c>
      <c r="T420" t="str">
        <f t="shared" si="34"/>
        <v>Home Team</v>
      </c>
      <c r="U420" s="5">
        <v>41000</v>
      </c>
      <c r="V420" s="5">
        <v>1</v>
      </c>
      <c r="W420" s="5">
        <v>0</v>
      </c>
      <c r="X420" t="s">
        <v>583</v>
      </c>
      <c r="Y420" t="s">
        <v>549</v>
      </c>
      <c r="Z420" t="s">
        <v>526</v>
      </c>
      <c r="AA420" t="s">
        <v>244</v>
      </c>
      <c r="AB420" t="s">
        <v>78</v>
      </c>
    </row>
    <row r="421" spans="1:28" x14ac:dyDescent="0.3">
      <c r="A421" s="5">
        <v>97410007</v>
      </c>
      <c r="B421" s="5">
        <v>97410100</v>
      </c>
      <c r="C421">
        <v>2006</v>
      </c>
      <c r="D421" s="21">
        <v>38879</v>
      </c>
      <c r="E421" s="20" t="s">
        <v>1265</v>
      </c>
      <c r="F421" t="s">
        <v>613</v>
      </c>
      <c r="G421" t="s">
        <v>999</v>
      </c>
      <c r="H421" t="s">
        <v>1000</v>
      </c>
      <c r="I421" t="s">
        <v>23</v>
      </c>
      <c r="J421" s="5">
        <v>3</v>
      </c>
      <c r="K421" s="5">
        <v>1</v>
      </c>
      <c r="L421" s="5">
        <f t="shared" si="31"/>
        <v>2</v>
      </c>
      <c r="M421" t="s">
        <v>528</v>
      </c>
      <c r="N421" t="s">
        <v>24</v>
      </c>
      <c r="O421" s="5">
        <v>0</v>
      </c>
      <c r="P421" s="5">
        <v>0</v>
      </c>
      <c r="Q421" s="5">
        <f t="shared" si="32"/>
        <v>0</v>
      </c>
      <c r="R421" s="5">
        <f t="shared" si="30"/>
        <v>4</v>
      </c>
      <c r="S421" t="str">
        <f t="shared" si="33"/>
        <v>Mexico</v>
      </c>
      <c r="T421" t="str">
        <f t="shared" si="34"/>
        <v>Home Team</v>
      </c>
      <c r="U421" s="5">
        <v>41000</v>
      </c>
      <c r="V421" s="5">
        <v>1</v>
      </c>
      <c r="W421" s="5">
        <v>1</v>
      </c>
      <c r="X421" t="s">
        <v>1001</v>
      </c>
      <c r="Y421" t="s">
        <v>1002</v>
      </c>
      <c r="Z421" t="s">
        <v>1003</v>
      </c>
      <c r="AA421" t="s">
        <v>29</v>
      </c>
      <c r="AB421" t="s">
        <v>519</v>
      </c>
    </row>
    <row r="422" spans="1:28" x14ac:dyDescent="0.3">
      <c r="A422" s="5">
        <v>97410019</v>
      </c>
      <c r="B422" s="5">
        <v>97410100</v>
      </c>
      <c r="C422">
        <v>2006</v>
      </c>
      <c r="D422" s="21">
        <v>38883</v>
      </c>
      <c r="E422" s="20" t="s">
        <v>1265</v>
      </c>
      <c r="F422" t="s">
        <v>489</v>
      </c>
      <c r="G422" t="s">
        <v>999</v>
      </c>
      <c r="H422" t="s">
        <v>1000</v>
      </c>
      <c r="I422" t="s">
        <v>189</v>
      </c>
      <c r="J422" s="5">
        <v>2</v>
      </c>
      <c r="K422" s="5">
        <v>0</v>
      </c>
      <c r="L422" s="5">
        <f t="shared" si="31"/>
        <v>2</v>
      </c>
      <c r="M422" t="s">
        <v>1358</v>
      </c>
      <c r="N422" t="s">
        <v>24</v>
      </c>
      <c r="O422" s="5">
        <v>0</v>
      </c>
      <c r="P422" s="5">
        <v>0</v>
      </c>
      <c r="Q422" s="5">
        <f t="shared" si="32"/>
        <v>0</v>
      </c>
      <c r="R422" s="5">
        <f t="shared" si="30"/>
        <v>2</v>
      </c>
      <c r="S422" t="str">
        <f t="shared" si="33"/>
        <v>England</v>
      </c>
      <c r="T422" t="str">
        <f t="shared" si="34"/>
        <v>Home Team</v>
      </c>
      <c r="U422" s="5">
        <v>41000</v>
      </c>
      <c r="V422" s="5">
        <v>0</v>
      </c>
      <c r="W422" s="5">
        <v>0</v>
      </c>
      <c r="X422" t="s">
        <v>871</v>
      </c>
      <c r="Y422" t="s">
        <v>977</v>
      </c>
      <c r="Z422" t="s">
        <v>978</v>
      </c>
      <c r="AA422" t="s">
        <v>193</v>
      </c>
      <c r="AB422" t="s">
        <v>987</v>
      </c>
    </row>
    <row r="423" spans="1:28" x14ac:dyDescent="0.3">
      <c r="A423" s="5">
        <v>97410028</v>
      </c>
      <c r="B423" s="5">
        <v>97410100</v>
      </c>
      <c r="C423">
        <v>2006</v>
      </c>
      <c r="D423" s="21">
        <v>38886</v>
      </c>
      <c r="E423" s="20" t="s">
        <v>1255</v>
      </c>
      <c r="F423" t="s">
        <v>624</v>
      </c>
      <c r="G423" t="s">
        <v>999</v>
      </c>
      <c r="H423" t="s">
        <v>1000</v>
      </c>
      <c r="I423" t="s">
        <v>818</v>
      </c>
      <c r="J423" s="5">
        <v>0</v>
      </c>
      <c r="K423" s="5">
        <v>0</v>
      </c>
      <c r="L423" s="5">
        <f t="shared" si="31"/>
        <v>0</v>
      </c>
      <c r="M423" t="s">
        <v>827</v>
      </c>
      <c r="N423" t="s">
        <v>24</v>
      </c>
      <c r="O423" s="5">
        <v>0</v>
      </c>
      <c r="P423" s="5">
        <v>0</v>
      </c>
      <c r="Q423" s="5">
        <f t="shared" si="32"/>
        <v>0</v>
      </c>
      <c r="R423" s="5">
        <f t="shared" si="30"/>
        <v>0</v>
      </c>
      <c r="S423" t="str">
        <f t="shared" si="33"/>
        <v>Croatia</v>
      </c>
      <c r="T423" t="str">
        <f t="shared" si="34"/>
        <v>Away Team</v>
      </c>
      <c r="U423" s="5">
        <v>41000</v>
      </c>
      <c r="V423" s="5">
        <v>0</v>
      </c>
      <c r="W423" s="5">
        <v>0</v>
      </c>
      <c r="X423" t="s">
        <v>990</v>
      </c>
      <c r="Y423" t="s">
        <v>991</v>
      </c>
      <c r="Z423" t="s">
        <v>992</v>
      </c>
      <c r="AA423" t="s">
        <v>821</v>
      </c>
      <c r="AB423" t="s">
        <v>832</v>
      </c>
    </row>
    <row r="424" spans="1:28" x14ac:dyDescent="0.3">
      <c r="A424" s="5">
        <v>97410042</v>
      </c>
      <c r="B424" s="5">
        <v>97410100</v>
      </c>
      <c r="C424">
        <v>2006</v>
      </c>
      <c r="D424" s="21">
        <v>38890</v>
      </c>
      <c r="E424" s="20" t="s">
        <v>1258</v>
      </c>
      <c r="F424" t="s">
        <v>642</v>
      </c>
      <c r="G424" t="s">
        <v>999</v>
      </c>
      <c r="H424" t="s">
        <v>1000</v>
      </c>
      <c r="I424" t="s">
        <v>1021</v>
      </c>
      <c r="J424" s="5">
        <v>2</v>
      </c>
      <c r="K424" s="5">
        <v>1</v>
      </c>
      <c r="L424" s="5">
        <f t="shared" si="31"/>
        <v>1</v>
      </c>
      <c r="M424" t="s">
        <v>32</v>
      </c>
      <c r="N424" t="s">
        <v>24</v>
      </c>
      <c r="O424" s="5">
        <v>0</v>
      </c>
      <c r="P424" s="5">
        <v>0</v>
      </c>
      <c r="Q424" s="5">
        <f t="shared" si="32"/>
        <v>0</v>
      </c>
      <c r="R424" s="5">
        <f t="shared" si="30"/>
        <v>3</v>
      </c>
      <c r="S424" t="str">
        <f t="shared" si="33"/>
        <v>Ghana</v>
      </c>
      <c r="T424" t="str">
        <f t="shared" si="34"/>
        <v>Home Team</v>
      </c>
      <c r="U424" s="5">
        <v>41000</v>
      </c>
      <c r="V424" s="5">
        <v>2</v>
      </c>
      <c r="W424" s="5">
        <v>1</v>
      </c>
      <c r="X424" t="s">
        <v>953</v>
      </c>
      <c r="Y424" t="s">
        <v>996</v>
      </c>
      <c r="Z424" t="s">
        <v>997</v>
      </c>
      <c r="AA424" t="s">
        <v>1024</v>
      </c>
      <c r="AB424" t="s">
        <v>32</v>
      </c>
    </row>
    <row r="425" spans="1:28" x14ac:dyDescent="0.3">
      <c r="A425" s="5">
        <v>97410052</v>
      </c>
      <c r="B425" s="5">
        <v>97410200</v>
      </c>
      <c r="C425">
        <v>2006</v>
      </c>
      <c r="D425" s="21">
        <v>38893</v>
      </c>
      <c r="E425" s="20" t="s">
        <v>1285</v>
      </c>
      <c r="F425" t="s">
        <v>659</v>
      </c>
      <c r="G425" t="s">
        <v>999</v>
      </c>
      <c r="H425" t="s">
        <v>1000</v>
      </c>
      <c r="I425" t="s">
        <v>375</v>
      </c>
      <c r="J425" s="5">
        <v>1</v>
      </c>
      <c r="K425" s="5">
        <v>0</v>
      </c>
      <c r="L425" s="5">
        <f t="shared" si="31"/>
        <v>1</v>
      </c>
      <c r="M425" t="s">
        <v>91</v>
      </c>
      <c r="N425" t="s">
        <v>24</v>
      </c>
      <c r="O425" s="5">
        <v>0</v>
      </c>
      <c r="P425" s="5">
        <v>0</v>
      </c>
      <c r="Q425" s="5">
        <f t="shared" si="32"/>
        <v>0</v>
      </c>
      <c r="R425" s="5">
        <f t="shared" si="30"/>
        <v>1</v>
      </c>
      <c r="S425" t="str">
        <f t="shared" si="33"/>
        <v>Portugal</v>
      </c>
      <c r="T425" t="str">
        <f t="shared" si="34"/>
        <v>Home Team</v>
      </c>
      <c r="U425" s="5">
        <v>41000</v>
      </c>
      <c r="V425" s="5">
        <v>1</v>
      </c>
      <c r="W425" s="5">
        <v>0</v>
      </c>
      <c r="X425" t="s">
        <v>742</v>
      </c>
      <c r="Y425" t="s">
        <v>1029</v>
      </c>
      <c r="Z425" t="s">
        <v>1030</v>
      </c>
      <c r="AA425" t="s">
        <v>379</v>
      </c>
      <c r="AB425" t="s">
        <v>96</v>
      </c>
    </row>
    <row r="426" spans="1:28" x14ac:dyDescent="0.3">
      <c r="A426" s="5">
        <v>1339</v>
      </c>
      <c r="B426" s="5">
        <v>220</v>
      </c>
      <c r="C426">
        <v>1958</v>
      </c>
      <c r="D426" s="21">
        <v>21347</v>
      </c>
      <c r="E426" s="20" t="s">
        <v>1276</v>
      </c>
      <c r="F426" t="s">
        <v>30</v>
      </c>
      <c r="G426" t="s">
        <v>269</v>
      </c>
      <c r="H426" t="s">
        <v>270</v>
      </c>
      <c r="I426" t="s">
        <v>40</v>
      </c>
      <c r="J426" s="5">
        <v>0</v>
      </c>
      <c r="K426" s="5">
        <v>0</v>
      </c>
      <c r="L426" s="5">
        <f t="shared" si="31"/>
        <v>0</v>
      </c>
      <c r="M426" t="s">
        <v>189</v>
      </c>
      <c r="N426" t="s">
        <v>24</v>
      </c>
      <c r="O426" s="5">
        <v>0</v>
      </c>
      <c r="P426" s="5">
        <v>0</v>
      </c>
      <c r="Q426" s="5">
        <f t="shared" si="32"/>
        <v>0</v>
      </c>
      <c r="R426" s="5">
        <f t="shared" si="30"/>
        <v>0</v>
      </c>
      <c r="S426" t="str">
        <f t="shared" si="33"/>
        <v>England</v>
      </c>
      <c r="T426" t="str">
        <f t="shared" si="34"/>
        <v>Away Team</v>
      </c>
      <c r="U426" s="5">
        <v>40895</v>
      </c>
      <c r="V426" s="5">
        <v>0</v>
      </c>
      <c r="W426" s="5">
        <v>0</v>
      </c>
      <c r="X426" t="s">
        <v>295</v>
      </c>
      <c r="Y426" t="s">
        <v>303</v>
      </c>
      <c r="Z426" t="s">
        <v>242</v>
      </c>
      <c r="AA426" t="s">
        <v>45</v>
      </c>
      <c r="AB426" t="s">
        <v>193</v>
      </c>
    </row>
    <row r="427" spans="1:28" x14ac:dyDescent="0.3">
      <c r="A427" s="5">
        <v>2216</v>
      </c>
      <c r="B427" s="5">
        <v>278</v>
      </c>
      <c r="C427">
        <v>1978</v>
      </c>
      <c r="D427" s="21">
        <v>28644</v>
      </c>
      <c r="E427" s="20" t="s">
        <v>1279</v>
      </c>
      <c r="F427" t="s">
        <v>46</v>
      </c>
      <c r="G427" t="s">
        <v>508</v>
      </c>
      <c r="H427" t="s">
        <v>492</v>
      </c>
      <c r="I427" t="s">
        <v>73</v>
      </c>
      <c r="J427" s="5">
        <v>2</v>
      </c>
      <c r="K427" s="5">
        <v>1</v>
      </c>
      <c r="L427" s="5">
        <f t="shared" si="31"/>
        <v>1</v>
      </c>
      <c r="M427" t="s">
        <v>113</v>
      </c>
      <c r="N427" t="s">
        <v>24</v>
      </c>
      <c r="O427" s="5">
        <v>0</v>
      </c>
      <c r="P427" s="5">
        <v>0</v>
      </c>
      <c r="Q427" s="5">
        <f t="shared" si="32"/>
        <v>0</v>
      </c>
      <c r="R427" s="5">
        <f t="shared" si="30"/>
        <v>3</v>
      </c>
      <c r="S427" t="str">
        <f t="shared" si="33"/>
        <v>Austria</v>
      </c>
      <c r="T427" t="str">
        <f t="shared" si="34"/>
        <v>Home Team</v>
      </c>
      <c r="U427" s="5">
        <v>40841</v>
      </c>
      <c r="V427" s="5">
        <v>1</v>
      </c>
      <c r="W427" s="5">
        <v>1</v>
      </c>
      <c r="X427" t="s">
        <v>462</v>
      </c>
      <c r="Y427" t="s">
        <v>421</v>
      </c>
      <c r="Z427" t="s">
        <v>509</v>
      </c>
      <c r="AA427" t="s">
        <v>78</v>
      </c>
      <c r="AB427" t="s">
        <v>117</v>
      </c>
    </row>
    <row r="428" spans="1:28" x14ac:dyDescent="0.3">
      <c r="A428" s="5">
        <v>2348</v>
      </c>
      <c r="B428" s="5">
        <v>279</v>
      </c>
      <c r="C428">
        <v>1978</v>
      </c>
      <c r="D428" s="21">
        <v>28659</v>
      </c>
      <c r="E428" s="20" t="s">
        <v>1280</v>
      </c>
      <c r="F428" t="s">
        <v>490</v>
      </c>
      <c r="G428" t="s">
        <v>510</v>
      </c>
      <c r="H428" t="s">
        <v>511</v>
      </c>
      <c r="I428" t="s">
        <v>240</v>
      </c>
      <c r="J428" s="5">
        <v>2</v>
      </c>
      <c r="K428" s="5">
        <v>2</v>
      </c>
      <c r="L428" s="5">
        <f t="shared" si="31"/>
        <v>0</v>
      </c>
      <c r="M428" t="s">
        <v>91</v>
      </c>
      <c r="N428" t="s">
        <v>24</v>
      </c>
      <c r="O428" s="5">
        <v>0</v>
      </c>
      <c r="P428" s="5">
        <v>0</v>
      </c>
      <c r="Q428" s="5">
        <f t="shared" si="32"/>
        <v>0</v>
      </c>
      <c r="R428" s="5">
        <f t="shared" si="30"/>
        <v>4</v>
      </c>
      <c r="S428" t="str">
        <f t="shared" si="33"/>
        <v>Netherlands</v>
      </c>
      <c r="T428" t="str">
        <f t="shared" si="34"/>
        <v>Away Team</v>
      </c>
      <c r="U428" s="5">
        <v>40750</v>
      </c>
      <c r="V428" s="5">
        <v>1</v>
      </c>
      <c r="W428" s="5">
        <v>1</v>
      </c>
      <c r="X428" t="s">
        <v>421</v>
      </c>
      <c r="Y428" t="s">
        <v>494</v>
      </c>
      <c r="Z428" t="s">
        <v>526</v>
      </c>
      <c r="AA428" t="s">
        <v>244</v>
      </c>
      <c r="AB428" t="s">
        <v>96</v>
      </c>
    </row>
    <row r="429" spans="1:28" x14ac:dyDescent="0.3">
      <c r="A429" s="5">
        <v>43950050</v>
      </c>
      <c r="B429" s="5">
        <v>43950200</v>
      </c>
      <c r="C429">
        <v>2002</v>
      </c>
      <c r="D429" s="21">
        <v>37422</v>
      </c>
      <c r="E429" s="20" t="s">
        <v>1290</v>
      </c>
      <c r="F429" t="s">
        <v>659</v>
      </c>
      <c r="G429" t="s">
        <v>869</v>
      </c>
      <c r="H429" t="s">
        <v>870</v>
      </c>
      <c r="I429" t="s">
        <v>645</v>
      </c>
      <c r="J429" s="5">
        <v>0</v>
      </c>
      <c r="K429" s="5">
        <v>3</v>
      </c>
      <c r="L429" s="5">
        <f t="shared" si="31"/>
        <v>-3</v>
      </c>
      <c r="M429" t="s">
        <v>189</v>
      </c>
      <c r="N429" t="s">
        <v>24</v>
      </c>
      <c r="O429" s="5">
        <v>0</v>
      </c>
      <c r="P429" s="5">
        <v>0</v>
      </c>
      <c r="Q429" s="5">
        <f t="shared" si="32"/>
        <v>0</v>
      </c>
      <c r="R429" s="5">
        <f t="shared" si="30"/>
        <v>3</v>
      </c>
      <c r="S429" t="str">
        <f t="shared" si="33"/>
        <v>England</v>
      </c>
      <c r="T429" t="str">
        <f t="shared" si="34"/>
        <v>Away Team</v>
      </c>
      <c r="U429" s="5">
        <v>40582</v>
      </c>
      <c r="V429" s="5">
        <v>0</v>
      </c>
      <c r="W429" s="5">
        <v>3</v>
      </c>
      <c r="X429" t="s">
        <v>953</v>
      </c>
      <c r="Y429" t="s">
        <v>883</v>
      </c>
      <c r="Z429" t="s">
        <v>840</v>
      </c>
      <c r="AA429" t="s">
        <v>649</v>
      </c>
      <c r="AB429" t="s">
        <v>193</v>
      </c>
    </row>
    <row r="430" spans="1:28" x14ac:dyDescent="0.3">
      <c r="A430" s="5">
        <v>300061501</v>
      </c>
      <c r="B430" s="5">
        <v>249717</v>
      </c>
      <c r="C430">
        <v>2010</v>
      </c>
      <c r="D430" s="21">
        <v>40356</v>
      </c>
      <c r="E430" s="20" t="s">
        <v>1258</v>
      </c>
      <c r="F430" t="s">
        <v>659</v>
      </c>
      <c r="G430" t="s">
        <v>1091</v>
      </c>
      <c r="H430" t="s">
        <v>1092</v>
      </c>
      <c r="I430" t="s">
        <v>106</v>
      </c>
      <c r="J430" s="5">
        <v>4</v>
      </c>
      <c r="K430" s="5">
        <v>1</v>
      </c>
      <c r="L430" s="5">
        <f t="shared" si="31"/>
        <v>3</v>
      </c>
      <c r="M430" t="s">
        <v>189</v>
      </c>
      <c r="N430" t="s">
        <v>24</v>
      </c>
      <c r="O430" s="5">
        <v>0</v>
      </c>
      <c r="P430" s="5">
        <v>0</v>
      </c>
      <c r="Q430" s="5">
        <f t="shared" si="32"/>
        <v>0</v>
      </c>
      <c r="R430" s="5">
        <f t="shared" si="30"/>
        <v>5</v>
      </c>
      <c r="S430" t="str">
        <f t="shared" si="33"/>
        <v>Germany</v>
      </c>
      <c r="T430" t="str">
        <f t="shared" si="34"/>
        <v>Home Team</v>
      </c>
      <c r="U430" s="5">
        <v>40510</v>
      </c>
      <c r="V430" s="5">
        <v>2</v>
      </c>
      <c r="W430" s="5">
        <v>1</v>
      </c>
      <c r="X430" t="s">
        <v>1007</v>
      </c>
      <c r="Y430" t="s">
        <v>1009</v>
      </c>
      <c r="Z430" t="s">
        <v>1101</v>
      </c>
      <c r="AA430" t="s">
        <v>110</v>
      </c>
      <c r="AB430" t="s">
        <v>193</v>
      </c>
    </row>
    <row r="431" spans="1:28" x14ac:dyDescent="0.3">
      <c r="A431" s="5">
        <v>300186511</v>
      </c>
      <c r="B431" s="5">
        <v>255931</v>
      </c>
      <c r="C431">
        <v>2014</v>
      </c>
      <c r="D431" s="21">
        <v>41811</v>
      </c>
      <c r="E431" s="20" t="s">
        <v>1265</v>
      </c>
      <c r="F431" t="s">
        <v>624</v>
      </c>
      <c r="G431" t="s">
        <v>1142</v>
      </c>
      <c r="H431" t="s">
        <v>1143</v>
      </c>
      <c r="I431" t="s">
        <v>759</v>
      </c>
      <c r="J431" s="5">
        <v>1</v>
      </c>
      <c r="K431" s="5">
        <v>0</v>
      </c>
      <c r="L431" s="5">
        <f t="shared" si="31"/>
        <v>1</v>
      </c>
      <c r="M431" t="s">
        <v>1355</v>
      </c>
      <c r="N431" t="s">
        <v>24</v>
      </c>
      <c r="O431" s="5">
        <v>0</v>
      </c>
      <c r="P431" s="5">
        <v>0</v>
      </c>
      <c r="Q431" s="5">
        <f t="shared" si="32"/>
        <v>0</v>
      </c>
      <c r="R431" s="5">
        <f t="shared" si="30"/>
        <v>1</v>
      </c>
      <c r="S431" t="str">
        <f t="shared" si="33"/>
        <v>Nigeria</v>
      </c>
      <c r="T431" t="str">
        <f t="shared" si="34"/>
        <v>Home Team</v>
      </c>
      <c r="U431" s="5">
        <v>40499</v>
      </c>
      <c r="V431" s="5">
        <v>1</v>
      </c>
      <c r="W431" s="5">
        <v>0</v>
      </c>
      <c r="X431" t="s">
        <v>1202</v>
      </c>
      <c r="Y431" t="s">
        <v>1066</v>
      </c>
      <c r="Z431" t="s">
        <v>1203</v>
      </c>
      <c r="AA431" t="s">
        <v>761</v>
      </c>
      <c r="AB431" t="s">
        <v>1176</v>
      </c>
    </row>
    <row r="432" spans="1:28" x14ac:dyDescent="0.3">
      <c r="A432" s="5">
        <v>43950054</v>
      </c>
      <c r="B432" s="5">
        <v>43950200</v>
      </c>
      <c r="C432">
        <v>2002</v>
      </c>
      <c r="D432" s="21">
        <v>37424</v>
      </c>
      <c r="E432" s="20" t="s">
        <v>1290</v>
      </c>
      <c r="F432" t="s">
        <v>659</v>
      </c>
      <c r="G432" t="s">
        <v>921</v>
      </c>
      <c r="H432" t="s">
        <v>922</v>
      </c>
      <c r="I432" t="s">
        <v>40</v>
      </c>
      <c r="J432" s="5">
        <v>2</v>
      </c>
      <c r="K432" s="5">
        <v>0</v>
      </c>
      <c r="L432" s="5">
        <f t="shared" si="31"/>
        <v>2</v>
      </c>
      <c r="M432" t="s">
        <v>33</v>
      </c>
      <c r="N432" t="s">
        <v>24</v>
      </c>
      <c r="O432" s="5">
        <v>0</v>
      </c>
      <c r="P432" s="5">
        <v>0</v>
      </c>
      <c r="Q432" s="5">
        <f t="shared" si="32"/>
        <v>0</v>
      </c>
      <c r="R432" s="5">
        <f t="shared" si="30"/>
        <v>2</v>
      </c>
      <c r="S432" t="str">
        <f t="shared" si="33"/>
        <v>Brazil</v>
      </c>
      <c r="T432" t="str">
        <f t="shared" si="34"/>
        <v>Home Team</v>
      </c>
      <c r="U432" s="5">
        <v>40440</v>
      </c>
      <c r="V432" s="5">
        <v>0</v>
      </c>
      <c r="W432" s="5">
        <v>0</v>
      </c>
      <c r="X432" t="s">
        <v>923</v>
      </c>
      <c r="Y432" t="s">
        <v>808</v>
      </c>
      <c r="Z432" t="s">
        <v>938</v>
      </c>
      <c r="AA432" t="s">
        <v>45</v>
      </c>
      <c r="AB432" t="s">
        <v>37</v>
      </c>
    </row>
    <row r="433" spans="1:28" x14ac:dyDescent="0.3">
      <c r="A433" s="5">
        <v>300186457</v>
      </c>
      <c r="B433" s="5">
        <v>255931</v>
      </c>
      <c r="C433">
        <v>2014</v>
      </c>
      <c r="D433" s="21">
        <v>41814</v>
      </c>
      <c r="E433" s="20" t="s">
        <v>1258</v>
      </c>
      <c r="F433" t="s">
        <v>608</v>
      </c>
      <c r="G433" t="s">
        <v>1142</v>
      </c>
      <c r="H433" t="s">
        <v>1143</v>
      </c>
      <c r="I433" t="s">
        <v>818</v>
      </c>
      <c r="J433" s="5">
        <v>1</v>
      </c>
      <c r="K433" s="5">
        <v>4</v>
      </c>
      <c r="L433" s="5">
        <f t="shared" si="31"/>
        <v>-3</v>
      </c>
      <c r="M433" t="s">
        <v>319</v>
      </c>
      <c r="N433" t="s">
        <v>24</v>
      </c>
      <c r="O433" s="5">
        <v>0</v>
      </c>
      <c r="P433" s="5">
        <v>0</v>
      </c>
      <c r="Q433" s="5">
        <f t="shared" si="32"/>
        <v>0</v>
      </c>
      <c r="R433" s="5">
        <f t="shared" si="30"/>
        <v>5</v>
      </c>
      <c r="S433" t="str">
        <f t="shared" si="33"/>
        <v>Colombia</v>
      </c>
      <c r="T433" t="str">
        <f t="shared" si="34"/>
        <v>Away Team</v>
      </c>
      <c r="U433" s="5">
        <v>40340</v>
      </c>
      <c r="V433" s="5">
        <v>1</v>
      </c>
      <c r="W433" s="5">
        <v>1</v>
      </c>
      <c r="X433" t="s">
        <v>1195</v>
      </c>
      <c r="Y433" t="s">
        <v>1095</v>
      </c>
      <c r="Z433" t="s">
        <v>1196</v>
      </c>
      <c r="AA433" t="s">
        <v>821</v>
      </c>
      <c r="AB433" t="s">
        <v>323</v>
      </c>
    </row>
    <row r="434" spans="1:28" x14ac:dyDescent="0.3">
      <c r="A434" s="5">
        <v>300186482</v>
      </c>
      <c r="B434" s="5">
        <v>255931</v>
      </c>
      <c r="C434">
        <v>2014</v>
      </c>
      <c r="D434" s="21">
        <v>41815</v>
      </c>
      <c r="E434" s="20" t="s">
        <v>1258</v>
      </c>
      <c r="F434" t="s">
        <v>642</v>
      </c>
      <c r="G434" t="s">
        <v>1156</v>
      </c>
      <c r="H434" t="s">
        <v>1157</v>
      </c>
      <c r="I434" t="s">
        <v>571</v>
      </c>
      <c r="J434" s="5">
        <v>0</v>
      </c>
      <c r="K434" s="5">
        <v>3</v>
      </c>
      <c r="L434" s="5">
        <f t="shared" si="31"/>
        <v>-3</v>
      </c>
      <c r="M434" t="s">
        <v>90</v>
      </c>
      <c r="N434" t="s">
        <v>24</v>
      </c>
      <c r="O434" s="5">
        <v>0</v>
      </c>
      <c r="P434" s="5">
        <v>0</v>
      </c>
      <c r="Q434" s="5">
        <f t="shared" si="32"/>
        <v>0</v>
      </c>
      <c r="R434" s="5">
        <f t="shared" si="30"/>
        <v>3</v>
      </c>
      <c r="S434" t="str">
        <f t="shared" si="33"/>
        <v>Switzerland</v>
      </c>
      <c r="T434" t="str">
        <f t="shared" si="34"/>
        <v>Away Team</v>
      </c>
      <c r="U434" s="5">
        <v>40322</v>
      </c>
      <c r="V434" s="5">
        <v>0</v>
      </c>
      <c r="W434" s="5">
        <v>2</v>
      </c>
      <c r="X434" t="s">
        <v>1191</v>
      </c>
      <c r="Y434" t="s">
        <v>1083</v>
      </c>
      <c r="Z434" t="s">
        <v>1192</v>
      </c>
      <c r="AA434" t="s">
        <v>574</v>
      </c>
      <c r="AB434" t="s">
        <v>95</v>
      </c>
    </row>
    <row r="435" spans="1:28" x14ac:dyDescent="0.3">
      <c r="A435" s="5">
        <v>300186500</v>
      </c>
      <c r="B435" s="5">
        <v>255931</v>
      </c>
      <c r="C435">
        <v>2014</v>
      </c>
      <c r="D435" s="21">
        <v>41810</v>
      </c>
      <c r="E435" s="20" t="s">
        <v>1262</v>
      </c>
      <c r="F435" t="s">
        <v>613</v>
      </c>
      <c r="G435" t="s">
        <v>1161</v>
      </c>
      <c r="H435" t="s">
        <v>219</v>
      </c>
      <c r="I435" t="s">
        <v>120</v>
      </c>
      <c r="J435" s="5">
        <v>0</v>
      </c>
      <c r="K435" s="5">
        <v>1</v>
      </c>
      <c r="L435" s="5">
        <f t="shared" si="31"/>
        <v>-1</v>
      </c>
      <c r="M435" t="s">
        <v>681</v>
      </c>
      <c r="N435" t="s">
        <v>24</v>
      </c>
      <c r="O435" s="5">
        <v>0</v>
      </c>
      <c r="P435" s="5">
        <v>0</v>
      </c>
      <c r="Q435" s="5">
        <f t="shared" si="32"/>
        <v>0</v>
      </c>
      <c r="R435" s="5">
        <f t="shared" si="30"/>
        <v>1</v>
      </c>
      <c r="S435" t="str">
        <f t="shared" si="33"/>
        <v>Costa Rica</v>
      </c>
      <c r="T435" t="str">
        <f t="shared" si="34"/>
        <v>Away Team</v>
      </c>
      <c r="U435" s="5">
        <v>40285</v>
      </c>
      <c r="V435" s="5">
        <v>0</v>
      </c>
      <c r="W435" s="5">
        <v>1</v>
      </c>
      <c r="X435" t="s">
        <v>1162</v>
      </c>
      <c r="Y435" t="s">
        <v>1163</v>
      </c>
      <c r="Z435" t="s">
        <v>1164</v>
      </c>
      <c r="AA435" t="s">
        <v>124</v>
      </c>
      <c r="AB435" t="s">
        <v>685</v>
      </c>
    </row>
    <row r="436" spans="1:28" x14ac:dyDescent="0.3">
      <c r="A436" s="5">
        <v>300186473</v>
      </c>
      <c r="B436" s="5">
        <v>255931</v>
      </c>
      <c r="C436">
        <v>2014</v>
      </c>
      <c r="D436" s="21">
        <v>41803</v>
      </c>
      <c r="E436" s="20" t="s">
        <v>1265</v>
      </c>
      <c r="F436" t="s">
        <v>489</v>
      </c>
      <c r="G436" t="s">
        <v>1142</v>
      </c>
      <c r="H436" t="s">
        <v>1143</v>
      </c>
      <c r="I436" t="s">
        <v>56</v>
      </c>
      <c r="J436" s="5">
        <v>3</v>
      </c>
      <c r="K436" s="5">
        <v>1</v>
      </c>
      <c r="L436" s="5">
        <f t="shared" si="31"/>
        <v>2</v>
      </c>
      <c r="M436" t="s">
        <v>447</v>
      </c>
      <c r="N436" t="s">
        <v>24</v>
      </c>
      <c r="O436" s="5">
        <v>0</v>
      </c>
      <c r="P436" s="5">
        <v>0</v>
      </c>
      <c r="Q436" s="5">
        <f t="shared" si="32"/>
        <v>0</v>
      </c>
      <c r="R436" s="5">
        <f t="shared" si="30"/>
        <v>4</v>
      </c>
      <c r="S436" t="str">
        <f t="shared" si="33"/>
        <v>Chile</v>
      </c>
      <c r="T436" t="str">
        <f t="shared" si="34"/>
        <v>Home Team</v>
      </c>
      <c r="U436" s="5">
        <v>40275</v>
      </c>
      <c r="V436" s="5">
        <v>2</v>
      </c>
      <c r="W436" s="5">
        <v>1</v>
      </c>
      <c r="X436" t="s">
        <v>1144</v>
      </c>
      <c r="Y436" t="s">
        <v>1145</v>
      </c>
      <c r="Z436" t="s">
        <v>1146</v>
      </c>
      <c r="AA436" t="s">
        <v>58</v>
      </c>
      <c r="AB436" t="s">
        <v>452</v>
      </c>
    </row>
    <row r="437" spans="1:28" x14ac:dyDescent="0.3">
      <c r="A437" s="5">
        <v>300186507</v>
      </c>
      <c r="B437" s="5">
        <v>255931</v>
      </c>
      <c r="C437">
        <v>2014</v>
      </c>
      <c r="D437" s="21">
        <v>41804</v>
      </c>
      <c r="E437" s="20" t="s">
        <v>1291</v>
      </c>
      <c r="F437" t="s">
        <v>608</v>
      </c>
      <c r="G437" t="s">
        <v>1161</v>
      </c>
      <c r="H437" t="s">
        <v>219</v>
      </c>
      <c r="I437" t="s">
        <v>989</v>
      </c>
      <c r="J437" s="5">
        <v>2</v>
      </c>
      <c r="K437" s="5">
        <v>1</v>
      </c>
      <c r="L437" s="5">
        <f t="shared" si="31"/>
        <v>1</v>
      </c>
      <c r="M437" t="s">
        <v>818</v>
      </c>
      <c r="N437" t="s">
        <v>24</v>
      </c>
      <c r="O437" s="5">
        <v>0</v>
      </c>
      <c r="P437" s="5">
        <v>0</v>
      </c>
      <c r="Q437" s="5">
        <f t="shared" si="32"/>
        <v>0</v>
      </c>
      <c r="R437" s="5">
        <f t="shared" si="30"/>
        <v>3</v>
      </c>
      <c r="S437" t="str">
        <f t="shared" si="33"/>
        <v>Cï¿½te d'Ivoire</v>
      </c>
      <c r="T437" t="str">
        <f t="shared" si="34"/>
        <v>Home Team</v>
      </c>
      <c r="U437" s="5">
        <v>40267</v>
      </c>
      <c r="V437" s="5">
        <v>0</v>
      </c>
      <c r="W437" s="5">
        <v>1</v>
      </c>
      <c r="X437" t="s">
        <v>1162</v>
      </c>
      <c r="Y437" t="s">
        <v>1163</v>
      </c>
      <c r="Z437" t="s">
        <v>1164</v>
      </c>
      <c r="AA437" t="s">
        <v>993</v>
      </c>
      <c r="AB437" t="s">
        <v>821</v>
      </c>
    </row>
    <row r="438" spans="1:28" x14ac:dyDescent="0.3">
      <c r="A438" s="5">
        <v>1702</v>
      </c>
      <c r="B438" s="5">
        <v>239</v>
      </c>
      <c r="C438">
        <v>1966</v>
      </c>
      <c r="D438" s="21">
        <v>24311</v>
      </c>
      <c r="E438" s="20" t="s">
        <v>1255</v>
      </c>
      <c r="F438" t="s">
        <v>131</v>
      </c>
      <c r="G438" t="s">
        <v>362</v>
      </c>
      <c r="H438" t="s">
        <v>363</v>
      </c>
      <c r="I438" t="s">
        <v>375</v>
      </c>
      <c r="J438" s="5">
        <v>5</v>
      </c>
      <c r="K438" s="5">
        <v>3</v>
      </c>
      <c r="L438" s="5">
        <f t="shared" si="31"/>
        <v>2</v>
      </c>
      <c r="M438" t="s">
        <v>369</v>
      </c>
      <c r="N438" t="s">
        <v>24</v>
      </c>
      <c r="O438" s="5">
        <v>0</v>
      </c>
      <c r="P438" s="5">
        <v>0</v>
      </c>
      <c r="Q438" s="5">
        <f t="shared" si="32"/>
        <v>0</v>
      </c>
      <c r="R438" s="5">
        <f t="shared" si="30"/>
        <v>8</v>
      </c>
      <c r="S438" t="str">
        <f t="shared" si="33"/>
        <v>Portugal</v>
      </c>
      <c r="T438" t="str">
        <f t="shared" si="34"/>
        <v>Home Team</v>
      </c>
      <c r="U438" s="5">
        <v>40248</v>
      </c>
      <c r="V438" s="5">
        <v>2</v>
      </c>
      <c r="W438" s="5">
        <v>3</v>
      </c>
      <c r="X438" t="s">
        <v>372</v>
      </c>
      <c r="Y438" t="s">
        <v>322</v>
      </c>
      <c r="Z438" t="s">
        <v>327</v>
      </c>
      <c r="AA438" t="s">
        <v>379</v>
      </c>
      <c r="AB438" t="s">
        <v>371</v>
      </c>
    </row>
    <row r="439" spans="1:28" x14ac:dyDescent="0.3">
      <c r="A439" s="5">
        <v>300061507</v>
      </c>
      <c r="B439" s="5">
        <v>249718</v>
      </c>
      <c r="C439">
        <v>2010</v>
      </c>
      <c r="D439" s="21">
        <v>40361</v>
      </c>
      <c r="E439" s="20" t="s">
        <v>1258</v>
      </c>
      <c r="F439" t="s">
        <v>131</v>
      </c>
      <c r="G439" t="s">
        <v>1063</v>
      </c>
      <c r="H439" t="s">
        <v>1064</v>
      </c>
      <c r="I439" t="s">
        <v>91</v>
      </c>
      <c r="J439" s="5">
        <v>2</v>
      </c>
      <c r="K439" s="5">
        <v>1</v>
      </c>
      <c r="L439" s="5">
        <f t="shared" si="31"/>
        <v>1</v>
      </c>
      <c r="M439" t="s">
        <v>40</v>
      </c>
      <c r="N439" t="s">
        <v>24</v>
      </c>
      <c r="O439" s="5">
        <v>0</v>
      </c>
      <c r="P439" s="5">
        <v>0</v>
      </c>
      <c r="Q439" s="5">
        <f t="shared" si="32"/>
        <v>0</v>
      </c>
      <c r="R439" s="5">
        <f t="shared" si="30"/>
        <v>3</v>
      </c>
      <c r="S439" t="str">
        <f t="shared" si="33"/>
        <v>Netherlands</v>
      </c>
      <c r="T439" t="str">
        <f t="shared" si="34"/>
        <v>Home Team</v>
      </c>
      <c r="U439" s="5">
        <v>40186</v>
      </c>
      <c r="V439" s="5">
        <v>0</v>
      </c>
      <c r="W439" s="5">
        <v>1</v>
      </c>
      <c r="X439" t="s">
        <v>1060</v>
      </c>
      <c r="Y439" t="s">
        <v>1061</v>
      </c>
      <c r="Z439" t="s">
        <v>1062</v>
      </c>
      <c r="AA439" t="s">
        <v>96</v>
      </c>
      <c r="AB439" t="s">
        <v>45</v>
      </c>
    </row>
    <row r="440" spans="1:28" x14ac:dyDescent="0.3">
      <c r="A440" s="5">
        <v>300186483</v>
      </c>
      <c r="B440" s="5">
        <v>255931</v>
      </c>
      <c r="C440">
        <v>2014</v>
      </c>
      <c r="D440" s="21">
        <v>41812</v>
      </c>
      <c r="E440" s="20" t="s">
        <v>1265</v>
      </c>
      <c r="F440" t="s">
        <v>833</v>
      </c>
      <c r="G440" t="s">
        <v>1156</v>
      </c>
      <c r="H440" t="s">
        <v>1157</v>
      </c>
      <c r="I440" t="s">
        <v>32</v>
      </c>
      <c r="J440" s="5">
        <v>2</v>
      </c>
      <c r="K440" s="5">
        <v>2</v>
      </c>
      <c r="L440" s="5">
        <f t="shared" si="31"/>
        <v>0</v>
      </c>
      <c r="M440" t="s">
        <v>375</v>
      </c>
      <c r="N440" t="s">
        <v>24</v>
      </c>
      <c r="O440" s="5">
        <v>0</v>
      </c>
      <c r="P440" s="5">
        <v>0</v>
      </c>
      <c r="Q440" s="5">
        <f t="shared" si="32"/>
        <v>0</v>
      </c>
      <c r="R440" s="5">
        <f t="shared" si="30"/>
        <v>4</v>
      </c>
      <c r="S440" t="str">
        <f t="shared" si="33"/>
        <v>Portugal</v>
      </c>
      <c r="T440" t="str">
        <f t="shared" si="34"/>
        <v>Away Team</v>
      </c>
      <c r="U440" s="5">
        <v>40123</v>
      </c>
      <c r="V440" s="5">
        <v>0</v>
      </c>
      <c r="W440" s="5">
        <v>1</v>
      </c>
      <c r="X440" t="s">
        <v>1191</v>
      </c>
      <c r="Y440" t="s">
        <v>1083</v>
      </c>
      <c r="Z440" t="s">
        <v>1192</v>
      </c>
      <c r="AA440" t="s">
        <v>32</v>
      </c>
      <c r="AB440" t="s">
        <v>379</v>
      </c>
    </row>
    <row r="441" spans="1:28" x14ac:dyDescent="0.3">
      <c r="A441" s="5">
        <v>1660</v>
      </c>
      <c r="B441" s="5">
        <v>239</v>
      </c>
      <c r="C441">
        <v>1966</v>
      </c>
      <c r="D441" s="21">
        <v>24311</v>
      </c>
      <c r="E441" s="20" t="s">
        <v>1255</v>
      </c>
      <c r="F441" t="s">
        <v>131</v>
      </c>
      <c r="G441" t="s">
        <v>358</v>
      </c>
      <c r="H441" t="s">
        <v>359</v>
      </c>
      <c r="I441" t="s">
        <v>240</v>
      </c>
      <c r="J441" s="5">
        <v>4</v>
      </c>
      <c r="K441" s="5">
        <v>0</v>
      </c>
      <c r="L441" s="5">
        <f t="shared" si="31"/>
        <v>4</v>
      </c>
      <c r="M441" t="s">
        <v>64</v>
      </c>
      <c r="N441" t="s">
        <v>24</v>
      </c>
      <c r="O441" s="5">
        <v>0</v>
      </c>
      <c r="P441" s="5">
        <v>0</v>
      </c>
      <c r="Q441" s="5">
        <f t="shared" si="32"/>
        <v>0</v>
      </c>
      <c r="R441" s="5">
        <f t="shared" si="30"/>
        <v>4</v>
      </c>
      <c r="S441" t="str">
        <f t="shared" si="33"/>
        <v>Germany FR</v>
      </c>
      <c r="T441" t="str">
        <f t="shared" si="34"/>
        <v>Home Team</v>
      </c>
      <c r="U441" s="5">
        <v>40007</v>
      </c>
      <c r="V441" s="5">
        <v>1</v>
      </c>
      <c r="W441" s="5">
        <v>0</v>
      </c>
      <c r="X441" t="s">
        <v>385</v>
      </c>
      <c r="Y441" t="s">
        <v>370</v>
      </c>
      <c r="Z441" t="s">
        <v>360</v>
      </c>
      <c r="AA441" t="s">
        <v>244</v>
      </c>
      <c r="AB441" t="s">
        <v>65</v>
      </c>
    </row>
    <row r="442" spans="1:28" x14ac:dyDescent="0.3">
      <c r="A442" s="5">
        <v>1248</v>
      </c>
      <c r="B442" s="5">
        <v>212</v>
      </c>
      <c r="C442">
        <v>1954</v>
      </c>
      <c r="D442" s="21">
        <v>19902</v>
      </c>
      <c r="E442" s="20" t="s">
        <v>1267</v>
      </c>
      <c r="F442" t="s">
        <v>131</v>
      </c>
      <c r="G442" t="s">
        <v>222</v>
      </c>
      <c r="H442" t="s">
        <v>223</v>
      </c>
      <c r="I442" t="s">
        <v>81</v>
      </c>
      <c r="J442" s="5">
        <v>4</v>
      </c>
      <c r="K442" s="5">
        <v>2</v>
      </c>
      <c r="L442" s="5">
        <f t="shared" si="31"/>
        <v>2</v>
      </c>
      <c r="M442" t="s">
        <v>40</v>
      </c>
      <c r="N442" t="s">
        <v>24</v>
      </c>
      <c r="O442" s="5">
        <v>0</v>
      </c>
      <c r="P442" s="5">
        <v>0</v>
      </c>
      <c r="Q442" s="5">
        <f t="shared" si="32"/>
        <v>0</v>
      </c>
      <c r="R442" s="5">
        <f t="shared" si="30"/>
        <v>6</v>
      </c>
      <c r="S442" t="str">
        <f t="shared" si="33"/>
        <v>Hungary</v>
      </c>
      <c r="T442" t="str">
        <f t="shared" si="34"/>
        <v>Home Team</v>
      </c>
      <c r="U442" s="5">
        <v>40000</v>
      </c>
      <c r="V442" s="5">
        <v>2</v>
      </c>
      <c r="W442" s="5">
        <v>1</v>
      </c>
      <c r="X442" t="s">
        <v>217</v>
      </c>
      <c r="Y442" t="s">
        <v>224</v>
      </c>
      <c r="Z442" t="s">
        <v>234</v>
      </c>
      <c r="AA442" t="s">
        <v>86</v>
      </c>
      <c r="AB442" t="s">
        <v>45</v>
      </c>
    </row>
    <row r="443" spans="1:28" x14ac:dyDescent="0.3">
      <c r="A443" s="5">
        <v>300186453</v>
      </c>
      <c r="B443" s="5">
        <v>255931</v>
      </c>
      <c r="C443">
        <v>2014</v>
      </c>
      <c r="D443" s="21">
        <v>41808</v>
      </c>
      <c r="E443" s="20" t="s">
        <v>1265</v>
      </c>
      <c r="F443" t="s">
        <v>490</v>
      </c>
      <c r="G443" t="s">
        <v>1156</v>
      </c>
      <c r="H443" t="s">
        <v>1157</v>
      </c>
      <c r="I443" t="s">
        <v>544</v>
      </c>
      <c r="J443" s="5">
        <v>0</v>
      </c>
      <c r="K443" s="5">
        <v>4</v>
      </c>
      <c r="L443" s="5">
        <f t="shared" si="31"/>
        <v>-4</v>
      </c>
      <c r="M443" t="s">
        <v>827</v>
      </c>
      <c r="N443" t="s">
        <v>24</v>
      </c>
      <c r="O443" s="5">
        <v>0</v>
      </c>
      <c r="P443" s="5">
        <v>0</v>
      </c>
      <c r="Q443" s="5">
        <f t="shared" si="32"/>
        <v>0</v>
      </c>
      <c r="R443" s="5">
        <f t="shared" si="30"/>
        <v>4</v>
      </c>
      <c r="S443" t="str">
        <f t="shared" si="33"/>
        <v>Croatia</v>
      </c>
      <c r="T443" t="str">
        <f t="shared" si="34"/>
        <v>Away Team</v>
      </c>
      <c r="U443" s="5">
        <v>39982</v>
      </c>
      <c r="V443" s="5">
        <v>0</v>
      </c>
      <c r="W443" s="5">
        <v>1</v>
      </c>
      <c r="X443" t="s">
        <v>1195</v>
      </c>
      <c r="Y443" t="s">
        <v>1095</v>
      </c>
      <c r="Z443" t="s">
        <v>1196</v>
      </c>
      <c r="AA443" t="s">
        <v>546</v>
      </c>
      <c r="AB443" t="s">
        <v>832</v>
      </c>
    </row>
    <row r="444" spans="1:28" x14ac:dyDescent="0.3">
      <c r="A444" s="5">
        <v>300186513</v>
      </c>
      <c r="B444" s="5">
        <v>255931</v>
      </c>
      <c r="C444">
        <v>2014</v>
      </c>
      <c r="D444" s="21">
        <v>41804</v>
      </c>
      <c r="E444" s="20" t="s">
        <v>1265</v>
      </c>
      <c r="F444" t="s">
        <v>613</v>
      </c>
      <c r="G444" t="s">
        <v>1156</v>
      </c>
      <c r="H444" t="s">
        <v>1157</v>
      </c>
      <c r="I444" t="s">
        <v>189</v>
      </c>
      <c r="J444" s="5">
        <v>1</v>
      </c>
      <c r="K444" s="5">
        <v>2</v>
      </c>
      <c r="L444" s="5">
        <f t="shared" si="31"/>
        <v>-1</v>
      </c>
      <c r="M444" t="s">
        <v>120</v>
      </c>
      <c r="N444" t="s">
        <v>24</v>
      </c>
      <c r="O444" s="5">
        <v>0</v>
      </c>
      <c r="P444" s="5">
        <v>0</v>
      </c>
      <c r="Q444" s="5">
        <f t="shared" si="32"/>
        <v>0</v>
      </c>
      <c r="R444" s="5">
        <f t="shared" si="30"/>
        <v>3</v>
      </c>
      <c r="S444" t="str">
        <f t="shared" si="33"/>
        <v>Italy</v>
      </c>
      <c r="T444" t="str">
        <f t="shared" si="34"/>
        <v>Away Team</v>
      </c>
      <c r="U444" s="5">
        <v>39800</v>
      </c>
      <c r="V444" s="5">
        <v>1</v>
      </c>
      <c r="W444" s="5">
        <v>1</v>
      </c>
      <c r="X444" t="s">
        <v>1158</v>
      </c>
      <c r="Y444" t="s">
        <v>1159</v>
      </c>
      <c r="Z444" t="s">
        <v>1160</v>
      </c>
      <c r="AA444" t="s">
        <v>193</v>
      </c>
      <c r="AB444" t="s">
        <v>124</v>
      </c>
    </row>
    <row r="445" spans="1:28" x14ac:dyDescent="0.3">
      <c r="A445" s="5">
        <v>300186512</v>
      </c>
      <c r="B445" s="5">
        <v>255931</v>
      </c>
      <c r="C445">
        <v>2014</v>
      </c>
      <c r="D445" s="21">
        <v>41806</v>
      </c>
      <c r="E445" s="20" t="s">
        <v>1276</v>
      </c>
      <c r="F445" t="s">
        <v>833</v>
      </c>
      <c r="G445" t="s">
        <v>1133</v>
      </c>
      <c r="H445" t="s">
        <v>1134</v>
      </c>
      <c r="I445" t="s">
        <v>1021</v>
      </c>
      <c r="J445" s="5">
        <v>1</v>
      </c>
      <c r="K445" s="5">
        <v>2</v>
      </c>
      <c r="L445" s="5">
        <f t="shared" si="31"/>
        <v>-1</v>
      </c>
      <c r="M445" t="s">
        <v>32</v>
      </c>
      <c r="N445" t="s">
        <v>24</v>
      </c>
      <c r="O445" s="5">
        <v>0</v>
      </c>
      <c r="P445" s="5">
        <v>0</v>
      </c>
      <c r="Q445" s="5">
        <f t="shared" si="32"/>
        <v>0</v>
      </c>
      <c r="R445" s="5">
        <f t="shared" si="30"/>
        <v>3</v>
      </c>
      <c r="S445" t="str">
        <f t="shared" si="33"/>
        <v>USA</v>
      </c>
      <c r="T445" t="str">
        <f t="shared" si="34"/>
        <v>Away Team</v>
      </c>
      <c r="U445" s="5">
        <v>39760</v>
      </c>
      <c r="V445" s="5">
        <v>0</v>
      </c>
      <c r="W445" s="5">
        <v>1</v>
      </c>
      <c r="X445" t="s">
        <v>1184</v>
      </c>
      <c r="Y445" t="s">
        <v>1185</v>
      </c>
      <c r="Z445" t="s">
        <v>1186</v>
      </c>
      <c r="AA445" t="s">
        <v>1024</v>
      </c>
      <c r="AB445" t="s">
        <v>32</v>
      </c>
    </row>
    <row r="446" spans="1:28" x14ac:dyDescent="0.3">
      <c r="A446" s="5">
        <v>43950051</v>
      </c>
      <c r="B446" s="5">
        <v>43950200</v>
      </c>
      <c r="C446">
        <v>2002</v>
      </c>
      <c r="D446" s="21">
        <v>37423</v>
      </c>
      <c r="E446" s="20" t="s">
        <v>1269</v>
      </c>
      <c r="F446" t="s">
        <v>659</v>
      </c>
      <c r="G446" t="s">
        <v>957</v>
      </c>
      <c r="H446" t="s">
        <v>958</v>
      </c>
      <c r="I446" t="s">
        <v>99</v>
      </c>
      <c r="J446" s="5">
        <v>1</v>
      </c>
      <c r="K446" s="5">
        <v>2</v>
      </c>
      <c r="L446" s="5">
        <f t="shared" si="31"/>
        <v>-1</v>
      </c>
      <c r="M446" t="s">
        <v>861</v>
      </c>
      <c r="N446" t="s">
        <v>970</v>
      </c>
      <c r="O446" s="5">
        <v>0</v>
      </c>
      <c r="P446" s="5">
        <v>0</v>
      </c>
      <c r="Q446" s="5">
        <f t="shared" si="32"/>
        <v>0</v>
      </c>
      <c r="R446" s="5">
        <f t="shared" si="30"/>
        <v>3</v>
      </c>
      <c r="S446" t="str">
        <f t="shared" si="33"/>
        <v>Senegal</v>
      </c>
      <c r="T446" t="str">
        <f t="shared" si="34"/>
        <v>Away Team</v>
      </c>
      <c r="U446" s="5">
        <v>39747</v>
      </c>
      <c r="V446" s="5">
        <v>0</v>
      </c>
      <c r="W446" s="5">
        <v>0</v>
      </c>
      <c r="X446" t="s">
        <v>876</v>
      </c>
      <c r="Y446" t="s">
        <v>877</v>
      </c>
      <c r="Z446" t="s">
        <v>905</v>
      </c>
      <c r="AA446" t="s">
        <v>103</v>
      </c>
      <c r="AB446" t="s">
        <v>864</v>
      </c>
    </row>
    <row r="447" spans="1:28" x14ac:dyDescent="0.3">
      <c r="A447" s="5">
        <v>300186465</v>
      </c>
      <c r="B447" s="5">
        <v>255931</v>
      </c>
      <c r="C447">
        <v>2014</v>
      </c>
      <c r="D447" s="21">
        <v>41814</v>
      </c>
      <c r="E447" s="20" t="s">
        <v>1262</v>
      </c>
      <c r="F447" t="s">
        <v>613</v>
      </c>
      <c r="G447" t="s">
        <v>1133</v>
      </c>
      <c r="H447" t="s">
        <v>1134</v>
      </c>
      <c r="I447" t="s">
        <v>120</v>
      </c>
      <c r="J447" s="5">
        <v>0</v>
      </c>
      <c r="K447" s="5">
        <v>1</v>
      </c>
      <c r="L447" s="5">
        <f t="shared" si="31"/>
        <v>-1</v>
      </c>
      <c r="M447" t="s">
        <v>64</v>
      </c>
      <c r="N447" t="s">
        <v>24</v>
      </c>
      <c r="O447" s="5">
        <v>0</v>
      </c>
      <c r="P447" s="5">
        <v>0</v>
      </c>
      <c r="Q447" s="5">
        <f t="shared" si="32"/>
        <v>0</v>
      </c>
      <c r="R447" s="5">
        <f t="shared" si="30"/>
        <v>1</v>
      </c>
      <c r="S447" t="str">
        <f t="shared" si="33"/>
        <v>Uruguay</v>
      </c>
      <c r="T447" t="str">
        <f t="shared" si="34"/>
        <v>Away Team</v>
      </c>
      <c r="U447" s="5">
        <v>39706</v>
      </c>
      <c r="V447" s="5">
        <v>0</v>
      </c>
      <c r="W447" s="5">
        <v>0</v>
      </c>
      <c r="X447" t="s">
        <v>980</v>
      </c>
      <c r="Y447" t="s">
        <v>1096</v>
      </c>
      <c r="Z447" t="s">
        <v>1187</v>
      </c>
      <c r="AA447" t="s">
        <v>124</v>
      </c>
      <c r="AB447" t="s">
        <v>65</v>
      </c>
    </row>
    <row r="448" spans="1:28" x14ac:dyDescent="0.3">
      <c r="A448" s="5">
        <v>882</v>
      </c>
      <c r="B448" s="5">
        <v>293</v>
      </c>
      <c r="C448">
        <v>1982</v>
      </c>
      <c r="D448" s="21">
        <v>30127</v>
      </c>
      <c r="E448" s="20" t="s">
        <v>1284</v>
      </c>
      <c r="F448" t="s">
        <v>30</v>
      </c>
      <c r="G448" t="s">
        <v>565</v>
      </c>
      <c r="H448" t="s">
        <v>566</v>
      </c>
      <c r="I448" t="s">
        <v>189</v>
      </c>
      <c r="J448" s="5">
        <v>1</v>
      </c>
      <c r="K448" s="5">
        <v>0</v>
      </c>
      <c r="L448" s="5">
        <f t="shared" si="31"/>
        <v>1</v>
      </c>
      <c r="M448" t="s">
        <v>580</v>
      </c>
      <c r="N448" t="s">
        <v>24</v>
      </c>
      <c r="O448" s="5">
        <v>0</v>
      </c>
      <c r="P448" s="5">
        <v>0</v>
      </c>
      <c r="Q448" s="5">
        <f t="shared" si="32"/>
        <v>0</v>
      </c>
      <c r="R448" s="5">
        <f t="shared" si="30"/>
        <v>1</v>
      </c>
      <c r="S448" t="str">
        <f t="shared" si="33"/>
        <v>England</v>
      </c>
      <c r="T448" t="str">
        <f t="shared" si="34"/>
        <v>Home Team</v>
      </c>
      <c r="U448" s="5">
        <v>39700</v>
      </c>
      <c r="V448" s="5">
        <v>1</v>
      </c>
      <c r="W448" s="5">
        <v>0</v>
      </c>
      <c r="X448" t="s">
        <v>562</v>
      </c>
      <c r="Y448" t="s">
        <v>550</v>
      </c>
      <c r="Z448" t="s">
        <v>541</v>
      </c>
      <c r="AA448" t="s">
        <v>193</v>
      </c>
      <c r="AB448" t="s">
        <v>584</v>
      </c>
    </row>
    <row r="449" spans="1:28" x14ac:dyDescent="0.3">
      <c r="A449" s="5">
        <v>43950031</v>
      </c>
      <c r="B449" s="5">
        <v>43950100</v>
      </c>
      <c r="C449">
        <v>2002</v>
      </c>
      <c r="D449" s="21">
        <v>37417</v>
      </c>
      <c r="E449" s="20" t="s">
        <v>1265</v>
      </c>
      <c r="F449" t="s">
        <v>817</v>
      </c>
      <c r="G449" t="s">
        <v>957</v>
      </c>
      <c r="H449" t="s">
        <v>958</v>
      </c>
      <c r="I449" t="s">
        <v>500</v>
      </c>
      <c r="J449" s="5">
        <v>1</v>
      </c>
      <c r="K449" s="5">
        <v>1</v>
      </c>
      <c r="L449" s="5">
        <f t="shared" si="31"/>
        <v>0</v>
      </c>
      <c r="M449" t="s">
        <v>33</v>
      </c>
      <c r="N449" t="s">
        <v>24</v>
      </c>
      <c r="O449" s="5">
        <v>0</v>
      </c>
      <c r="P449" s="5">
        <v>0</v>
      </c>
      <c r="Q449" s="5">
        <f t="shared" si="32"/>
        <v>0</v>
      </c>
      <c r="R449" s="5">
        <f t="shared" si="30"/>
        <v>2</v>
      </c>
      <c r="S449" t="str">
        <f t="shared" si="33"/>
        <v>Belgium</v>
      </c>
      <c r="T449" t="str">
        <f t="shared" si="34"/>
        <v>Away Team</v>
      </c>
      <c r="U449" s="5">
        <v>39700</v>
      </c>
      <c r="V449" s="5">
        <v>1</v>
      </c>
      <c r="W449" s="5">
        <v>1</v>
      </c>
      <c r="X449" t="s">
        <v>959</v>
      </c>
      <c r="Y449" t="s">
        <v>924</v>
      </c>
      <c r="Z449" t="s">
        <v>909</v>
      </c>
      <c r="AA449" t="s">
        <v>504</v>
      </c>
      <c r="AB449" t="s">
        <v>37</v>
      </c>
    </row>
    <row r="450" spans="1:28" x14ac:dyDescent="0.3">
      <c r="A450" s="5">
        <v>2252</v>
      </c>
      <c r="B450" s="5">
        <v>279</v>
      </c>
      <c r="C450">
        <v>1978</v>
      </c>
      <c r="D450" s="21">
        <v>28662</v>
      </c>
      <c r="E450" s="20" t="s">
        <v>1280</v>
      </c>
      <c r="F450" t="s">
        <v>489</v>
      </c>
      <c r="G450" t="s">
        <v>515</v>
      </c>
      <c r="H450" t="s">
        <v>516</v>
      </c>
      <c r="I450" t="s">
        <v>40</v>
      </c>
      <c r="J450" s="5">
        <v>3</v>
      </c>
      <c r="K450" s="5">
        <v>1</v>
      </c>
      <c r="L450" s="5">
        <f t="shared" si="31"/>
        <v>2</v>
      </c>
      <c r="M450" t="s">
        <v>164</v>
      </c>
      <c r="N450" t="s">
        <v>24</v>
      </c>
      <c r="O450" s="5">
        <v>0</v>
      </c>
      <c r="P450" s="5">
        <v>0</v>
      </c>
      <c r="Q450" s="5">
        <f t="shared" si="32"/>
        <v>0</v>
      </c>
      <c r="R450" s="5">
        <f t="shared" ref="R450:R513" si="35">J450+K450</f>
        <v>4</v>
      </c>
      <c r="S450" t="str">
        <f t="shared" si="33"/>
        <v>Brazil</v>
      </c>
      <c r="T450" t="str">
        <f t="shared" si="34"/>
        <v>Home Team</v>
      </c>
      <c r="U450" s="5">
        <v>39586</v>
      </c>
      <c r="V450" s="5">
        <v>1</v>
      </c>
      <c r="W450" s="5">
        <v>1</v>
      </c>
      <c r="X450" t="s">
        <v>497</v>
      </c>
      <c r="Y450" t="s">
        <v>509</v>
      </c>
      <c r="Z450" t="s">
        <v>468</v>
      </c>
      <c r="AA450" t="s">
        <v>45</v>
      </c>
      <c r="AB450" t="s">
        <v>168</v>
      </c>
    </row>
    <row r="451" spans="1:28" x14ac:dyDescent="0.3">
      <c r="A451" s="5">
        <v>300186454</v>
      </c>
      <c r="B451" s="5">
        <v>255931</v>
      </c>
      <c r="C451">
        <v>2014</v>
      </c>
      <c r="D451" s="21">
        <v>41809</v>
      </c>
      <c r="E451" s="20" t="s">
        <v>1276</v>
      </c>
      <c r="F451" t="s">
        <v>608</v>
      </c>
      <c r="G451" t="s">
        <v>1133</v>
      </c>
      <c r="H451" t="s">
        <v>1134</v>
      </c>
      <c r="I451" t="s">
        <v>818</v>
      </c>
      <c r="J451" s="5">
        <v>0</v>
      </c>
      <c r="K451" s="5">
        <v>0</v>
      </c>
      <c r="L451" s="5">
        <f t="shared" ref="L451:L514" si="36">J451-K451</f>
        <v>0</v>
      </c>
      <c r="M451" t="s">
        <v>756</v>
      </c>
      <c r="N451" t="s">
        <v>24</v>
      </c>
      <c r="O451" s="5">
        <v>0</v>
      </c>
      <c r="P451" s="5">
        <v>0</v>
      </c>
      <c r="Q451" s="5">
        <f t="shared" ref="Q451:Q514" si="37">O451-P451</f>
        <v>0</v>
      </c>
      <c r="R451" s="5">
        <f t="shared" si="35"/>
        <v>0</v>
      </c>
      <c r="S451" t="str">
        <f t="shared" ref="S451:S514" si="38">IF(OR(L451&gt;0,Q451&gt;0),I451,M451)</f>
        <v>Greece</v>
      </c>
      <c r="T451" t="str">
        <f t="shared" ref="T451:T514" si="39">IF(OR(L451&gt;0,Q451&gt;0),"Home Team","Away Team")</f>
        <v>Away Team</v>
      </c>
      <c r="U451" s="5">
        <v>39485</v>
      </c>
      <c r="V451" s="5">
        <v>0</v>
      </c>
      <c r="W451" s="5">
        <v>0</v>
      </c>
      <c r="X451" t="s">
        <v>1173</v>
      </c>
      <c r="Y451" t="s">
        <v>1174</v>
      </c>
      <c r="Z451" t="s">
        <v>1175</v>
      </c>
      <c r="AA451" t="s">
        <v>821</v>
      </c>
      <c r="AB451" t="s">
        <v>758</v>
      </c>
    </row>
    <row r="452" spans="1:28" x14ac:dyDescent="0.3">
      <c r="A452" s="5">
        <v>300061449</v>
      </c>
      <c r="B452" s="5">
        <v>249722</v>
      </c>
      <c r="C452">
        <v>2010</v>
      </c>
      <c r="D452" s="21">
        <v>40351</v>
      </c>
      <c r="E452" s="20" t="s">
        <v>1258</v>
      </c>
      <c r="F452" t="s">
        <v>490</v>
      </c>
      <c r="G452" t="s">
        <v>1091</v>
      </c>
      <c r="H452" t="s">
        <v>1092</v>
      </c>
      <c r="I452" t="s">
        <v>22</v>
      </c>
      <c r="J452" s="5">
        <v>1</v>
      </c>
      <c r="K452" s="5">
        <v>2</v>
      </c>
      <c r="L452" s="5">
        <f t="shared" si="36"/>
        <v>-1</v>
      </c>
      <c r="M452" t="s">
        <v>799</v>
      </c>
      <c r="N452" t="s">
        <v>24</v>
      </c>
      <c r="O452" s="5">
        <v>0</v>
      </c>
      <c r="P452" s="5">
        <v>0</v>
      </c>
      <c r="Q452" s="5">
        <f t="shared" si="37"/>
        <v>0</v>
      </c>
      <c r="R452" s="5">
        <f t="shared" si="35"/>
        <v>3</v>
      </c>
      <c r="S452" t="str">
        <f t="shared" si="38"/>
        <v>South Africa</v>
      </c>
      <c r="T452" t="str">
        <f t="shared" si="39"/>
        <v>Away Team</v>
      </c>
      <c r="U452" s="5">
        <v>39415</v>
      </c>
      <c r="V452" s="5">
        <v>0</v>
      </c>
      <c r="W452" s="5">
        <v>2</v>
      </c>
      <c r="X452" t="s">
        <v>918</v>
      </c>
      <c r="Y452" t="s">
        <v>1113</v>
      </c>
      <c r="Z452" t="s">
        <v>1114</v>
      </c>
      <c r="AA452" t="s">
        <v>28</v>
      </c>
      <c r="AB452" t="s">
        <v>803</v>
      </c>
    </row>
    <row r="453" spans="1:28" x14ac:dyDescent="0.3">
      <c r="A453" s="5">
        <v>1945</v>
      </c>
      <c r="B453" s="5">
        <v>263</v>
      </c>
      <c r="C453">
        <v>1974</v>
      </c>
      <c r="D453" s="21">
        <v>27210</v>
      </c>
      <c r="E453" s="20" t="s">
        <v>1258</v>
      </c>
      <c r="F453" t="s">
        <v>490</v>
      </c>
      <c r="G453" t="s">
        <v>460</v>
      </c>
      <c r="H453" t="s">
        <v>461</v>
      </c>
      <c r="I453" t="s">
        <v>52</v>
      </c>
      <c r="J453" s="5">
        <v>1</v>
      </c>
      <c r="K453" s="5">
        <v>2</v>
      </c>
      <c r="L453" s="5">
        <f t="shared" si="36"/>
        <v>-1</v>
      </c>
      <c r="M453" t="s">
        <v>40</v>
      </c>
      <c r="N453" t="s">
        <v>24</v>
      </c>
      <c r="O453" s="5">
        <v>0</v>
      </c>
      <c r="P453" s="5">
        <v>0</v>
      </c>
      <c r="Q453" s="5">
        <f t="shared" si="37"/>
        <v>0</v>
      </c>
      <c r="R453" s="5">
        <f t="shared" si="35"/>
        <v>3</v>
      </c>
      <c r="S453" t="str">
        <f t="shared" si="38"/>
        <v>Brazil</v>
      </c>
      <c r="T453" t="str">
        <f t="shared" si="39"/>
        <v>Away Team</v>
      </c>
      <c r="U453" s="5">
        <v>39400</v>
      </c>
      <c r="V453" s="5">
        <v>1</v>
      </c>
      <c r="W453" s="5">
        <v>1</v>
      </c>
      <c r="X453" t="s">
        <v>411</v>
      </c>
      <c r="Y453" t="s">
        <v>488</v>
      </c>
      <c r="Z453" t="s">
        <v>366</v>
      </c>
      <c r="AA453" t="s">
        <v>55</v>
      </c>
      <c r="AB453" t="s">
        <v>45</v>
      </c>
    </row>
    <row r="454" spans="1:28" x14ac:dyDescent="0.3">
      <c r="A454" s="5">
        <v>300186467</v>
      </c>
      <c r="B454" s="5">
        <v>255931</v>
      </c>
      <c r="C454">
        <v>2014</v>
      </c>
      <c r="D454" s="21">
        <v>41813</v>
      </c>
      <c r="E454" s="20" t="s">
        <v>1262</v>
      </c>
      <c r="F454" t="s">
        <v>489</v>
      </c>
      <c r="G454" t="s">
        <v>1180</v>
      </c>
      <c r="H454" t="s">
        <v>195</v>
      </c>
      <c r="I454" t="s">
        <v>447</v>
      </c>
      <c r="J454" s="5">
        <v>0</v>
      </c>
      <c r="K454" s="5">
        <v>3</v>
      </c>
      <c r="L454" s="5">
        <f t="shared" si="36"/>
        <v>-3</v>
      </c>
      <c r="M454" t="s">
        <v>113</v>
      </c>
      <c r="N454" t="s">
        <v>24</v>
      </c>
      <c r="O454" s="5">
        <v>0</v>
      </c>
      <c r="P454" s="5">
        <v>0</v>
      </c>
      <c r="Q454" s="5">
        <f t="shared" si="37"/>
        <v>0</v>
      </c>
      <c r="R454" s="5">
        <f t="shared" si="35"/>
        <v>3</v>
      </c>
      <c r="S454" t="str">
        <f t="shared" si="38"/>
        <v>Spain</v>
      </c>
      <c r="T454" t="str">
        <f t="shared" si="39"/>
        <v>Away Team</v>
      </c>
      <c r="U454" s="5">
        <v>39375</v>
      </c>
      <c r="V454" s="5">
        <v>0</v>
      </c>
      <c r="W454" s="5">
        <v>1</v>
      </c>
      <c r="X454" t="s">
        <v>1204</v>
      </c>
      <c r="Y454" t="s">
        <v>1205</v>
      </c>
      <c r="Z454" t="s">
        <v>1206</v>
      </c>
      <c r="AA454" t="s">
        <v>452</v>
      </c>
      <c r="AB454" t="s">
        <v>117</v>
      </c>
    </row>
    <row r="455" spans="1:28" x14ac:dyDescent="0.3">
      <c r="A455" s="5">
        <v>300186506</v>
      </c>
      <c r="B455" s="5">
        <v>255931</v>
      </c>
      <c r="C455">
        <v>2014</v>
      </c>
      <c r="D455" s="21">
        <v>41816</v>
      </c>
      <c r="E455" s="20" t="s">
        <v>1267</v>
      </c>
      <c r="F455" t="s">
        <v>817</v>
      </c>
      <c r="G455" t="s">
        <v>1180</v>
      </c>
      <c r="H455" t="s">
        <v>195</v>
      </c>
      <c r="I455" t="s">
        <v>560</v>
      </c>
      <c r="J455" s="5">
        <v>1</v>
      </c>
      <c r="K455" s="5">
        <v>1</v>
      </c>
      <c r="L455" s="5">
        <f t="shared" si="36"/>
        <v>0</v>
      </c>
      <c r="M455" t="s">
        <v>749</v>
      </c>
      <c r="N455" t="s">
        <v>24</v>
      </c>
      <c r="O455" s="5">
        <v>0</v>
      </c>
      <c r="P455" s="5">
        <v>0</v>
      </c>
      <c r="Q455" s="5">
        <f t="shared" si="37"/>
        <v>0</v>
      </c>
      <c r="R455" s="5">
        <f t="shared" si="35"/>
        <v>2</v>
      </c>
      <c r="S455" t="str">
        <f t="shared" si="38"/>
        <v>Russia</v>
      </c>
      <c r="T455" t="str">
        <f t="shared" si="39"/>
        <v>Away Team</v>
      </c>
      <c r="U455" s="5">
        <v>39311</v>
      </c>
      <c r="V455" s="5">
        <v>0</v>
      </c>
      <c r="W455" s="5">
        <v>1</v>
      </c>
      <c r="X455" t="s">
        <v>1188</v>
      </c>
      <c r="Y455" t="s">
        <v>1189</v>
      </c>
      <c r="Z455" t="s">
        <v>1190</v>
      </c>
      <c r="AA455" t="s">
        <v>564</v>
      </c>
      <c r="AB455" t="s">
        <v>753</v>
      </c>
    </row>
    <row r="456" spans="1:28" x14ac:dyDescent="0.3">
      <c r="A456" s="5">
        <v>43950043</v>
      </c>
      <c r="B456" s="5">
        <v>43950100</v>
      </c>
      <c r="C456">
        <v>2002</v>
      </c>
      <c r="D456" s="21">
        <v>37420</v>
      </c>
      <c r="E456" s="20" t="s">
        <v>1290</v>
      </c>
      <c r="F456" t="s">
        <v>833</v>
      </c>
      <c r="G456" t="s">
        <v>957</v>
      </c>
      <c r="H456" t="s">
        <v>958</v>
      </c>
      <c r="I456" t="s">
        <v>23</v>
      </c>
      <c r="J456" s="5">
        <v>1</v>
      </c>
      <c r="K456" s="5">
        <v>1</v>
      </c>
      <c r="L456" s="5">
        <f t="shared" si="36"/>
        <v>0</v>
      </c>
      <c r="M456" t="s">
        <v>120</v>
      </c>
      <c r="N456" t="s">
        <v>24</v>
      </c>
      <c r="O456" s="5">
        <v>0</v>
      </c>
      <c r="P456" s="5">
        <v>0</v>
      </c>
      <c r="Q456" s="5">
        <f t="shared" si="37"/>
        <v>0</v>
      </c>
      <c r="R456" s="5">
        <f t="shared" si="35"/>
        <v>2</v>
      </c>
      <c r="S456" t="str">
        <f t="shared" si="38"/>
        <v>Italy</v>
      </c>
      <c r="T456" t="str">
        <f t="shared" si="39"/>
        <v>Away Team</v>
      </c>
      <c r="U456" s="5">
        <v>39291</v>
      </c>
      <c r="V456" s="5">
        <v>1</v>
      </c>
      <c r="W456" s="5">
        <v>0</v>
      </c>
      <c r="X456" t="s">
        <v>891</v>
      </c>
      <c r="Y456" t="s">
        <v>892</v>
      </c>
      <c r="Z456" t="s">
        <v>872</v>
      </c>
      <c r="AA456" t="s">
        <v>29</v>
      </c>
      <c r="AB456" t="s">
        <v>124</v>
      </c>
    </row>
    <row r="457" spans="1:28" x14ac:dyDescent="0.3">
      <c r="A457" s="5">
        <v>300186463</v>
      </c>
      <c r="B457" s="5">
        <v>255931</v>
      </c>
      <c r="C457">
        <v>2014</v>
      </c>
      <c r="D457" s="21">
        <v>41810</v>
      </c>
      <c r="E457" s="20" t="s">
        <v>1276</v>
      </c>
      <c r="F457" t="s">
        <v>642</v>
      </c>
      <c r="G457" t="s">
        <v>1180</v>
      </c>
      <c r="H457" t="s">
        <v>195</v>
      </c>
      <c r="I457" t="s">
        <v>571</v>
      </c>
      <c r="J457" s="5">
        <v>1</v>
      </c>
      <c r="K457" s="5">
        <v>2</v>
      </c>
      <c r="L457" s="5">
        <f t="shared" si="36"/>
        <v>-1</v>
      </c>
      <c r="M457" t="s">
        <v>903</v>
      </c>
      <c r="N457" t="s">
        <v>24</v>
      </c>
      <c r="O457" s="5">
        <v>0</v>
      </c>
      <c r="P457" s="5">
        <v>0</v>
      </c>
      <c r="Q457" s="5">
        <f t="shared" si="37"/>
        <v>0</v>
      </c>
      <c r="R457" s="5">
        <f t="shared" si="35"/>
        <v>3</v>
      </c>
      <c r="S457" t="str">
        <f t="shared" si="38"/>
        <v>Ecuador</v>
      </c>
      <c r="T457" t="str">
        <f t="shared" si="39"/>
        <v>Away Team</v>
      </c>
      <c r="U457" s="5">
        <v>39224</v>
      </c>
      <c r="V457" s="5">
        <v>1</v>
      </c>
      <c r="W457" s="5">
        <v>1</v>
      </c>
      <c r="X457" t="s">
        <v>1199</v>
      </c>
      <c r="Y457" t="s">
        <v>1200</v>
      </c>
      <c r="Z457" t="s">
        <v>1201</v>
      </c>
      <c r="AA457" t="s">
        <v>574</v>
      </c>
      <c r="AB457" t="s">
        <v>907</v>
      </c>
    </row>
    <row r="458" spans="1:28" x14ac:dyDescent="0.3">
      <c r="A458" s="5">
        <v>300186492</v>
      </c>
      <c r="B458" s="5">
        <v>255931</v>
      </c>
      <c r="C458">
        <v>2014</v>
      </c>
      <c r="D458" s="21">
        <v>41803</v>
      </c>
      <c r="E458" s="20" t="s">
        <v>1262</v>
      </c>
      <c r="F458" t="s">
        <v>490</v>
      </c>
      <c r="G458" t="s">
        <v>1133</v>
      </c>
      <c r="H458" t="s">
        <v>1134</v>
      </c>
      <c r="I458" t="s">
        <v>23</v>
      </c>
      <c r="J458" s="5">
        <v>1</v>
      </c>
      <c r="K458" s="5">
        <v>0</v>
      </c>
      <c r="L458" s="5">
        <f t="shared" si="36"/>
        <v>1</v>
      </c>
      <c r="M458" t="s">
        <v>544</v>
      </c>
      <c r="N458" t="s">
        <v>24</v>
      </c>
      <c r="O458" s="5">
        <v>0</v>
      </c>
      <c r="P458" s="5">
        <v>0</v>
      </c>
      <c r="Q458" s="5">
        <f t="shared" si="37"/>
        <v>0</v>
      </c>
      <c r="R458" s="5">
        <f t="shared" si="35"/>
        <v>1</v>
      </c>
      <c r="S458" t="str">
        <f t="shared" si="38"/>
        <v>Mexico</v>
      </c>
      <c r="T458" t="str">
        <f t="shared" si="39"/>
        <v>Home Team</v>
      </c>
      <c r="U458" s="5">
        <v>39216</v>
      </c>
      <c r="V458" s="5">
        <v>0</v>
      </c>
      <c r="W458" s="5">
        <v>0</v>
      </c>
      <c r="X458" t="s">
        <v>1135</v>
      </c>
      <c r="Y458" t="s">
        <v>1114</v>
      </c>
      <c r="Z458" t="s">
        <v>1136</v>
      </c>
      <c r="AA458" t="s">
        <v>29</v>
      </c>
      <c r="AB458" t="s">
        <v>546</v>
      </c>
    </row>
    <row r="459" spans="1:28" x14ac:dyDescent="0.3">
      <c r="A459" s="5">
        <v>8732</v>
      </c>
      <c r="B459" s="5">
        <v>1014</v>
      </c>
      <c r="C459">
        <v>1998</v>
      </c>
      <c r="D459" s="21">
        <v>35959</v>
      </c>
      <c r="E459" s="20" t="s">
        <v>1266</v>
      </c>
      <c r="F459" t="s">
        <v>642</v>
      </c>
      <c r="G459" t="s">
        <v>809</v>
      </c>
      <c r="H459" t="s">
        <v>810</v>
      </c>
      <c r="I459" t="s">
        <v>246</v>
      </c>
      <c r="J459" s="5">
        <v>1</v>
      </c>
      <c r="K459" s="5">
        <v>3</v>
      </c>
      <c r="L459" s="5">
        <f t="shared" si="36"/>
        <v>-2</v>
      </c>
      <c r="M459" t="s">
        <v>23</v>
      </c>
      <c r="N459" t="s">
        <v>24</v>
      </c>
      <c r="O459" s="5">
        <v>0</v>
      </c>
      <c r="P459" s="5">
        <v>0</v>
      </c>
      <c r="Q459" s="5">
        <f t="shared" si="37"/>
        <v>0</v>
      </c>
      <c r="R459" s="5">
        <f t="shared" si="35"/>
        <v>4</v>
      </c>
      <c r="S459" t="str">
        <f t="shared" si="38"/>
        <v>Mexico</v>
      </c>
      <c r="T459" t="str">
        <f t="shared" si="39"/>
        <v>Away Team</v>
      </c>
      <c r="U459" s="5">
        <v>39100</v>
      </c>
      <c r="V459" s="5">
        <v>1</v>
      </c>
      <c r="W459" s="5">
        <v>0</v>
      </c>
      <c r="X459" t="s">
        <v>811</v>
      </c>
      <c r="Y459" t="s">
        <v>812</v>
      </c>
      <c r="Z459" t="s">
        <v>813</v>
      </c>
      <c r="AA459" t="s">
        <v>250</v>
      </c>
      <c r="AB459" t="s">
        <v>29</v>
      </c>
    </row>
    <row r="460" spans="1:28" x14ac:dyDescent="0.3">
      <c r="A460" s="5">
        <v>8739</v>
      </c>
      <c r="B460" s="5">
        <v>1014</v>
      </c>
      <c r="C460">
        <v>1998</v>
      </c>
      <c r="D460" s="21">
        <v>35961</v>
      </c>
      <c r="E460" s="20" t="s">
        <v>1266</v>
      </c>
      <c r="F460" t="s">
        <v>833</v>
      </c>
      <c r="G460" t="s">
        <v>809</v>
      </c>
      <c r="H460" t="s">
        <v>810</v>
      </c>
      <c r="I460" t="s">
        <v>47</v>
      </c>
      <c r="J460" s="5">
        <v>1</v>
      </c>
      <c r="K460" s="5">
        <v>0</v>
      </c>
      <c r="L460" s="5">
        <f t="shared" si="36"/>
        <v>1</v>
      </c>
      <c r="M460" t="s">
        <v>319</v>
      </c>
      <c r="N460" t="s">
        <v>24</v>
      </c>
      <c r="O460" s="5">
        <v>0</v>
      </c>
      <c r="P460" s="5">
        <v>0</v>
      </c>
      <c r="Q460" s="5">
        <f t="shared" si="37"/>
        <v>0</v>
      </c>
      <c r="R460" s="5">
        <f t="shared" si="35"/>
        <v>1</v>
      </c>
      <c r="S460" t="str">
        <f t="shared" si="38"/>
        <v>Romania</v>
      </c>
      <c r="T460" t="str">
        <f t="shared" si="39"/>
        <v>Home Team</v>
      </c>
      <c r="U460" s="5">
        <v>39100</v>
      </c>
      <c r="V460" s="5">
        <v>1</v>
      </c>
      <c r="W460" s="5">
        <v>0</v>
      </c>
      <c r="X460" t="s">
        <v>750</v>
      </c>
      <c r="Y460" t="s">
        <v>836</v>
      </c>
      <c r="Z460" t="s">
        <v>783</v>
      </c>
      <c r="AA460" t="s">
        <v>50</v>
      </c>
      <c r="AB460" t="s">
        <v>323</v>
      </c>
    </row>
    <row r="461" spans="1:28" x14ac:dyDescent="0.3">
      <c r="A461" s="5">
        <v>8754</v>
      </c>
      <c r="B461" s="5">
        <v>1014</v>
      </c>
      <c r="C461">
        <v>1998</v>
      </c>
      <c r="D461" s="21">
        <v>35967</v>
      </c>
      <c r="E461" s="20" t="s">
        <v>1285</v>
      </c>
      <c r="F461" t="s">
        <v>624</v>
      </c>
      <c r="G461" t="s">
        <v>809</v>
      </c>
      <c r="H461" t="s">
        <v>810</v>
      </c>
      <c r="I461" t="s">
        <v>32</v>
      </c>
      <c r="J461" s="5">
        <v>1</v>
      </c>
      <c r="K461" s="5">
        <v>2</v>
      </c>
      <c r="L461" s="5">
        <f t="shared" si="36"/>
        <v>-1</v>
      </c>
      <c r="M461" t="s">
        <v>528</v>
      </c>
      <c r="N461" t="s">
        <v>24</v>
      </c>
      <c r="O461" s="5">
        <v>0</v>
      </c>
      <c r="P461" s="5">
        <v>0</v>
      </c>
      <c r="Q461" s="5">
        <f t="shared" si="37"/>
        <v>0</v>
      </c>
      <c r="R461" s="5">
        <f t="shared" si="35"/>
        <v>3</v>
      </c>
      <c r="S461" t="str">
        <f t="shared" si="38"/>
        <v>Iran</v>
      </c>
      <c r="T461" t="str">
        <f t="shared" si="39"/>
        <v>Away Team</v>
      </c>
      <c r="U461" s="5">
        <v>39100</v>
      </c>
      <c r="V461" s="5">
        <v>0</v>
      </c>
      <c r="W461" s="5">
        <v>1</v>
      </c>
      <c r="X461" t="s">
        <v>855</v>
      </c>
      <c r="Y461" t="s">
        <v>841</v>
      </c>
      <c r="Z461" t="s">
        <v>829</v>
      </c>
      <c r="AA461" t="s">
        <v>32</v>
      </c>
      <c r="AB461" t="s">
        <v>519</v>
      </c>
    </row>
    <row r="462" spans="1:28" x14ac:dyDescent="0.3">
      <c r="A462" s="5">
        <v>8762</v>
      </c>
      <c r="B462" s="5">
        <v>1014</v>
      </c>
      <c r="C462">
        <v>1998</v>
      </c>
      <c r="D462" s="21">
        <v>35970</v>
      </c>
      <c r="E462" s="20" t="s">
        <v>1258</v>
      </c>
      <c r="F462" t="s">
        <v>608</v>
      </c>
      <c r="G462" t="s">
        <v>809</v>
      </c>
      <c r="H462" t="s">
        <v>810</v>
      </c>
      <c r="I462" t="s">
        <v>22</v>
      </c>
      <c r="J462" s="5">
        <v>2</v>
      </c>
      <c r="K462" s="5">
        <v>1</v>
      </c>
      <c r="L462" s="5">
        <f t="shared" si="36"/>
        <v>1</v>
      </c>
      <c r="M462" t="s">
        <v>645</v>
      </c>
      <c r="N462" t="s">
        <v>24</v>
      </c>
      <c r="O462" s="5">
        <v>0</v>
      </c>
      <c r="P462" s="5">
        <v>0</v>
      </c>
      <c r="Q462" s="5">
        <f t="shared" si="37"/>
        <v>0</v>
      </c>
      <c r="R462" s="5">
        <f t="shared" si="35"/>
        <v>3</v>
      </c>
      <c r="S462" t="str">
        <f t="shared" si="38"/>
        <v>France</v>
      </c>
      <c r="T462" t="str">
        <f t="shared" si="39"/>
        <v>Home Team</v>
      </c>
      <c r="U462" s="5">
        <v>39100</v>
      </c>
      <c r="V462" s="5">
        <v>1</v>
      </c>
      <c r="W462" s="5">
        <v>1</v>
      </c>
      <c r="X462" t="s">
        <v>814</v>
      </c>
      <c r="Y462" t="s">
        <v>819</v>
      </c>
      <c r="Z462" t="s">
        <v>816</v>
      </c>
      <c r="AA462" t="s">
        <v>28</v>
      </c>
      <c r="AB462" t="s">
        <v>649</v>
      </c>
    </row>
    <row r="463" spans="1:28" x14ac:dyDescent="0.3">
      <c r="A463" s="5">
        <v>8771</v>
      </c>
      <c r="B463" s="5">
        <v>1014</v>
      </c>
      <c r="C463">
        <v>1998</v>
      </c>
      <c r="D463" s="21">
        <v>35972</v>
      </c>
      <c r="E463" s="20" t="s">
        <v>1258</v>
      </c>
      <c r="F463" t="s">
        <v>817</v>
      </c>
      <c r="G463" t="s">
        <v>809</v>
      </c>
      <c r="H463" t="s">
        <v>810</v>
      </c>
      <c r="I463" t="s">
        <v>818</v>
      </c>
      <c r="J463" s="5">
        <v>1</v>
      </c>
      <c r="K463" s="5">
        <v>2</v>
      </c>
      <c r="L463" s="5">
        <f t="shared" si="36"/>
        <v>-1</v>
      </c>
      <c r="M463" t="s">
        <v>826</v>
      </c>
      <c r="N463" t="s">
        <v>24</v>
      </c>
      <c r="O463" s="5">
        <v>0</v>
      </c>
      <c r="P463" s="5">
        <v>0</v>
      </c>
      <c r="Q463" s="5">
        <f t="shared" si="37"/>
        <v>0</v>
      </c>
      <c r="R463" s="5">
        <f t="shared" si="35"/>
        <v>3</v>
      </c>
      <c r="S463" t="str">
        <f t="shared" si="38"/>
        <v>Jamaica</v>
      </c>
      <c r="T463" t="str">
        <f t="shared" si="39"/>
        <v>Away Team</v>
      </c>
      <c r="U463" s="5">
        <v>39100</v>
      </c>
      <c r="V463" s="5">
        <v>0</v>
      </c>
      <c r="W463" s="5">
        <v>1</v>
      </c>
      <c r="X463" t="s">
        <v>811</v>
      </c>
      <c r="Y463" t="s">
        <v>840</v>
      </c>
      <c r="Z463" t="s">
        <v>786</v>
      </c>
      <c r="AA463" t="s">
        <v>821</v>
      </c>
      <c r="AB463" t="s">
        <v>831</v>
      </c>
    </row>
    <row r="464" spans="1:28" x14ac:dyDescent="0.3">
      <c r="A464" s="5">
        <v>8783</v>
      </c>
      <c r="B464" s="5">
        <v>1025</v>
      </c>
      <c r="C464">
        <v>1998</v>
      </c>
      <c r="D464" s="21">
        <v>35980</v>
      </c>
      <c r="E464" s="20" t="s">
        <v>1285</v>
      </c>
      <c r="F464" t="s">
        <v>131</v>
      </c>
      <c r="G464" t="s">
        <v>809</v>
      </c>
      <c r="H464" t="s">
        <v>810</v>
      </c>
      <c r="I464" t="s">
        <v>106</v>
      </c>
      <c r="J464" s="5">
        <v>0</v>
      </c>
      <c r="K464" s="5">
        <v>3</v>
      </c>
      <c r="L464" s="5">
        <f t="shared" si="36"/>
        <v>-3</v>
      </c>
      <c r="M464" t="s">
        <v>827</v>
      </c>
      <c r="N464" t="s">
        <v>24</v>
      </c>
      <c r="O464" s="5">
        <v>0</v>
      </c>
      <c r="P464" s="5">
        <v>0</v>
      </c>
      <c r="Q464" s="5">
        <f t="shared" si="37"/>
        <v>0</v>
      </c>
      <c r="R464" s="5">
        <f t="shared" si="35"/>
        <v>3</v>
      </c>
      <c r="S464" t="str">
        <f t="shared" si="38"/>
        <v>Croatia</v>
      </c>
      <c r="T464" t="str">
        <f t="shared" si="39"/>
        <v>Away Team</v>
      </c>
      <c r="U464" s="5">
        <v>39100</v>
      </c>
      <c r="V464" s="5">
        <v>0</v>
      </c>
      <c r="W464" s="5">
        <v>1</v>
      </c>
      <c r="X464" t="s">
        <v>854</v>
      </c>
      <c r="Y464" t="s">
        <v>838</v>
      </c>
      <c r="Z464" t="s">
        <v>819</v>
      </c>
      <c r="AA464" t="s">
        <v>110</v>
      </c>
      <c r="AB464" t="s">
        <v>832</v>
      </c>
    </row>
    <row r="465" spans="1:28" x14ac:dyDescent="0.3">
      <c r="A465" s="5">
        <v>300186505</v>
      </c>
      <c r="B465" s="5">
        <v>255931</v>
      </c>
      <c r="C465">
        <v>2014</v>
      </c>
      <c r="D465" s="21">
        <v>41806</v>
      </c>
      <c r="E465" s="20" t="s">
        <v>1258</v>
      </c>
      <c r="F465" t="s">
        <v>624</v>
      </c>
      <c r="G465" t="s">
        <v>1180</v>
      </c>
      <c r="H465" t="s">
        <v>195</v>
      </c>
      <c r="I465" t="s">
        <v>517</v>
      </c>
      <c r="J465" s="5">
        <v>0</v>
      </c>
      <c r="K465" s="5">
        <v>0</v>
      </c>
      <c r="L465" s="5">
        <f t="shared" si="36"/>
        <v>0</v>
      </c>
      <c r="M465" t="s">
        <v>759</v>
      </c>
      <c r="N465" t="s">
        <v>24</v>
      </c>
      <c r="O465" s="5">
        <v>0</v>
      </c>
      <c r="P465" s="5">
        <v>0</v>
      </c>
      <c r="Q465" s="5">
        <f t="shared" si="37"/>
        <v>0</v>
      </c>
      <c r="R465" s="5">
        <f t="shared" si="35"/>
        <v>0</v>
      </c>
      <c r="S465" t="str">
        <f t="shared" si="38"/>
        <v>Nigeria</v>
      </c>
      <c r="T465" t="str">
        <f t="shared" si="39"/>
        <v>Away Team</v>
      </c>
      <c r="U465" s="5">
        <v>39081</v>
      </c>
      <c r="V465" s="5">
        <v>0</v>
      </c>
      <c r="W465" s="5">
        <v>0</v>
      </c>
      <c r="X465" t="s">
        <v>1181</v>
      </c>
      <c r="Y465" t="s">
        <v>1182</v>
      </c>
      <c r="Z465" t="s">
        <v>1183</v>
      </c>
      <c r="AA465" t="s">
        <v>519</v>
      </c>
      <c r="AB465" t="s">
        <v>761</v>
      </c>
    </row>
    <row r="466" spans="1:28" x14ac:dyDescent="0.3">
      <c r="A466" s="5">
        <v>31</v>
      </c>
      <c r="B466" s="5">
        <v>751</v>
      </c>
      <c r="C466">
        <v>1990</v>
      </c>
      <c r="D466" s="21">
        <v>33054</v>
      </c>
      <c r="E466" s="20" t="s">
        <v>1267</v>
      </c>
      <c r="F466" t="s">
        <v>131</v>
      </c>
      <c r="G466" t="s">
        <v>672</v>
      </c>
      <c r="H466" t="s">
        <v>105</v>
      </c>
      <c r="I466" t="s">
        <v>39</v>
      </c>
      <c r="J466" s="5">
        <v>0</v>
      </c>
      <c r="K466" s="5">
        <v>0</v>
      </c>
      <c r="L466" s="5">
        <f t="shared" si="36"/>
        <v>0</v>
      </c>
      <c r="M466" t="s">
        <v>52</v>
      </c>
      <c r="N466" t="s">
        <v>1297</v>
      </c>
      <c r="O466" s="5">
        <v>2</v>
      </c>
      <c r="P466" s="5">
        <v>3</v>
      </c>
      <c r="Q466" s="5">
        <f t="shared" si="37"/>
        <v>-1</v>
      </c>
      <c r="R466" s="5">
        <f t="shared" si="35"/>
        <v>0</v>
      </c>
      <c r="S466" t="str">
        <f t="shared" si="38"/>
        <v>Argentina</v>
      </c>
      <c r="T466" t="str">
        <f t="shared" si="39"/>
        <v>Away Team</v>
      </c>
      <c r="U466" s="5">
        <v>38971</v>
      </c>
      <c r="V466" s="5">
        <v>0</v>
      </c>
      <c r="W466" s="5">
        <v>0</v>
      </c>
      <c r="X466" t="s">
        <v>673</v>
      </c>
      <c r="Y466" t="s">
        <v>678</v>
      </c>
      <c r="Z466" t="s">
        <v>702</v>
      </c>
      <c r="AA466" t="s">
        <v>44</v>
      </c>
      <c r="AB466" t="s">
        <v>55</v>
      </c>
    </row>
    <row r="467" spans="1:28" x14ac:dyDescent="0.3">
      <c r="A467" s="5">
        <v>43</v>
      </c>
      <c r="B467" s="5">
        <v>322</v>
      </c>
      <c r="C467">
        <v>1990</v>
      </c>
      <c r="D467" s="21">
        <v>33039</v>
      </c>
      <c r="E467" s="20" t="s">
        <v>1267</v>
      </c>
      <c r="F467" t="s">
        <v>490</v>
      </c>
      <c r="G467" t="s">
        <v>672</v>
      </c>
      <c r="H467" t="s">
        <v>105</v>
      </c>
      <c r="I467" t="s">
        <v>73</v>
      </c>
      <c r="J467" s="5">
        <v>0</v>
      </c>
      <c r="K467" s="5">
        <v>1</v>
      </c>
      <c r="L467" s="5">
        <f t="shared" si="36"/>
        <v>-1</v>
      </c>
      <c r="M467" t="s">
        <v>127</v>
      </c>
      <c r="N467" t="s">
        <v>24</v>
      </c>
      <c r="O467" s="5">
        <v>0</v>
      </c>
      <c r="P467" s="5">
        <v>0</v>
      </c>
      <c r="Q467" s="5">
        <f t="shared" si="37"/>
        <v>0</v>
      </c>
      <c r="R467" s="5">
        <f t="shared" si="35"/>
        <v>1</v>
      </c>
      <c r="S467" t="str">
        <f t="shared" si="38"/>
        <v>Czechoslovakia</v>
      </c>
      <c r="T467" t="str">
        <f t="shared" si="39"/>
        <v>Away Team</v>
      </c>
      <c r="U467" s="5">
        <v>38962</v>
      </c>
      <c r="V467" s="5">
        <v>0</v>
      </c>
      <c r="W467" s="5">
        <v>1</v>
      </c>
      <c r="X467" t="s">
        <v>699</v>
      </c>
      <c r="Y467" t="s">
        <v>700</v>
      </c>
      <c r="Z467" t="s">
        <v>637</v>
      </c>
      <c r="AA467" t="s">
        <v>78</v>
      </c>
      <c r="AB467" t="s">
        <v>130</v>
      </c>
    </row>
    <row r="468" spans="1:28" x14ac:dyDescent="0.3">
      <c r="A468" s="5">
        <v>43950052</v>
      </c>
      <c r="B468" s="5">
        <v>43950200</v>
      </c>
      <c r="C468">
        <v>2002</v>
      </c>
      <c r="D468" s="21">
        <v>37423</v>
      </c>
      <c r="E468" s="20" t="s">
        <v>1290</v>
      </c>
      <c r="F468" t="s">
        <v>659</v>
      </c>
      <c r="G468" t="s">
        <v>925</v>
      </c>
      <c r="H468" t="s">
        <v>926</v>
      </c>
      <c r="I468" t="s">
        <v>113</v>
      </c>
      <c r="J468" s="5">
        <v>1</v>
      </c>
      <c r="K468" s="5">
        <v>1</v>
      </c>
      <c r="L468" s="5">
        <f t="shared" si="36"/>
        <v>0</v>
      </c>
      <c r="M468" t="s">
        <v>1352</v>
      </c>
      <c r="N468" t="s">
        <v>1306</v>
      </c>
      <c r="O468" s="5">
        <v>3</v>
      </c>
      <c r="P468" s="5">
        <v>2</v>
      </c>
      <c r="Q468" s="5">
        <f t="shared" si="37"/>
        <v>1</v>
      </c>
      <c r="R468" s="5">
        <f t="shared" si="35"/>
        <v>2</v>
      </c>
      <c r="S468" t="str">
        <f t="shared" si="38"/>
        <v>Spain</v>
      </c>
      <c r="T468" t="str">
        <f t="shared" si="39"/>
        <v>Home Team</v>
      </c>
      <c r="U468" s="5">
        <v>38926</v>
      </c>
      <c r="V468" s="5">
        <v>0</v>
      </c>
      <c r="W468" s="5">
        <v>0</v>
      </c>
      <c r="X468" t="s">
        <v>946</v>
      </c>
      <c r="Y468" t="s">
        <v>920</v>
      </c>
      <c r="Z468" t="s">
        <v>887</v>
      </c>
      <c r="AA468" t="s">
        <v>117</v>
      </c>
      <c r="AB468" t="s">
        <v>688</v>
      </c>
    </row>
    <row r="469" spans="1:28" x14ac:dyDescent="0.3">
      <c r="A469" s="5">
        <v>300061455</v>
      </c>
      <c r="B469" s="5">
        <v>249722</v>
      </c>
      <c r="C469">
        <v>2010</v>
      </c>
      <c r="D469" s="21">
        <v>40351</v>
      </c>
      <c r="E469" s="20" t="s">
        <v>1290</v>
      </c>
      <c r="F469" t="s">
        <v>489</v>
      </c>
      <c r="G469" t="s">
        <v>1075</v>
      </c>
      <c r="H469" t="s">
        <v>1076</v>
      </c>
      <c r="I469" t="s">
        <v>756</v>
      </c>
      <c r="J469" s="5">
        <v>0</v>
      </c>
      <c r="K469" s="5">
        <v>2</v>
      </c>
      <c r="L469" s="5">
        <f t="shared" si="36"/>
        <v>-2</v>
      </c>
      <c r="M469" t="s">
        <v>52</v>
      </c>
      <c r="N469" t="s">
        <v>24</v>
      </c>
      <c r="O469" s="5">
        <v>0</v>
      </c>
      <c r="P469" s="5">
        <v>0</v>
      </c>
      <c r="Q469" s="5">
        <f t="shared" si="37"/>
        <v>0</v>
      </c>
      <c r="R469" s="5">
        <f t="shared" si="35"/>
        <v>2</v>
      </c>
      <c r="S469" t="str">
        <f t="shared" si="38"/>
        <v>Argentina</v>
      </c>
      <c r="T469" t="str">
        <f t="shared" si="39"/>
        <v>Away Team</v>
      </c>
      <c r="U469" s="5">
        <v>38891</v>
      </c>
      <c r="V469" s="5">
        <v>0</v>
      </c>
      <c r="W469" s="5">
        <v>0</v>
      </c>
      <c r="X469" t="s">
        <v>1055</v>
      </c>
      <c r="Y469" t="s">
        <v>1056</v>
      </c>
      <c r="Z469" t="s">
        <v>1057</v>
      </c>
      <c r="AA469" t="s">
        <v>758</v>
      </c>
      <c r="AB469" t="s">
        <v>55</v>
      </c>
    </row>
    <row r="470" spans="1:28" x14ac:dyDescent="0.3">
      <c r="A470" s="5">
        <v>1406</v>
      </c>
      <c r="B470" s="5">
        <v>220</v>
      </c>
      <c r="C470">
        <v>1958</v>
      </c>
      <c r="D470" s="21">
        <v>21348</v>
      </c>
      <c r="E470" s="20" t="s">
        <v>1276</v>
      </c>
      <c r="F470" t="s">
        <v>46</v>
      </c>
      <c r="G470" t="s">
        <v>264</v>
      </c>
      <c r="H470" t="s">
        <v>265</v>
      </c>
      <c r="I470" t="s">
        <v>99</v>
      </c>
      <c r="J470" s="5">
        <v>2</v>
      </c>
      <c r="K470" s="5">
        <v>1</v>
      </c>
      <c r="L470" s="5">
        <f t="shared" si="36"/>
        <v>1</v>
      </c>
      <c r="M470" t="s">
        <v>81</v>
      </c>
      <c r="N470" t="s">
        <v>24</v>
      </c>
      <c r="O470" s="5">
        <v>0</v>
      </c>
      <c r="P470" s="5">
        <v>0</v>
      </c>
      <c r="Q470" s="5">
        <f t="shared" si="37"/>
        <v>0</v>
      </c>
      <c r="R470" s="5">
        <f t="shared" si="35"/>
        <v>3</v>
      </c>
      <c r="S470" t="str">
        <f t="shared" si="38"/>
        <v>Sweden</v>
      </c>
      <c r="T470" t="str">
        <f t="shared" si="39"/>
        <v>Home Team</v>
      </c>
      <c r="U470" s="5">
        <v>38850</v>
      </c>
      <c r="V470" s="5">
        <v>1</v>
      </c>
      <c r="W470" s="5">
        <v>0</v>
      </c>
      <c r="X470" t="s">
        <v>267</v>
      </c>
      <c r="Y470" t="s">
        <v>283</v>
      </c>
      <c r="Z470" t="s">
        <v>305</v>
      </c>
      <c r="AA470" t="s">
        <v>103</v>
      </c>
      <c r="AB470" t="s">
        <v>86</v>
      </c>
    </row>
    <row r="471" spans="1:28" x14ac:dyDescent="0.3">
      <c r="A471" s="5">
        <v>300061471</v>
      </c>
      <c r="B471" s="5">
        <v>249722</v>
      </c>
      <c r="C471">
        <v>2010</v>
      </c>
      <c r="D471" s="21">
        <v>40342</v>
      </c>
      <c r="E471" s="20" t="s">
        <v>1258</v>
      </c>
      <c r="F471" t="s">
        <v>613</v>
      </c>
      <c r="G471" t="s">
        <v>1078</v>
      </c>
      <c r="H471" t="s">
        <v>1079</v>
      </c>
      <c r="I471" t="s">
        <v>1080</v>
      </c>
      <c r="J471" s="5">
        <v>0</v>
      </c>
      <c r="K471" s="5">
        <v>1</v>
      </c>
      <c r="L471" s="5">
        <f t="shared" si="36"/>
        <v>-1</v>
      </c>
      <c r="M471" t="s">
        <v>1021</v>
      </c>
      <c r="N471" t="s">
        <v>24</v>
      </c>
      <c r="O471" s="5">
        <v>0</v>
      </c>
      <c r="P471" s="5">
        <v>0</v>
      </c>
      <c r="Q471" s="5">
        <f t="shared" si="37"/>
        <v>0</v>
      </c>
      <c r="R471" s="5">
        <f t="shared" si="35"/>
        <v>1</v>
      </c>
      <c r="S471" t="str">
        <f t="shared" si="38"/>
        <v>Ghana</v>
      </c>
      <c r="T471" t="str">
        <f t="shared" si="39"/>
        <v>Away Team</v>
      </c>
      <c r="U471" s="5">
        <v>38833</v>
      </c>
      <c r="V471" s="5">
        <v>0</v>
      </c>
      <c r="W471" s="5">
        <v>0</v>
      </c>
      <c r="X471" t="s">
        <v>1081</v>
      </c>
      <c r="Y471" t="s">
        <v>1082</v>
      </c>
      <c r="Z471" t="s">
        <v>1083</v>
      </c>
      <c r="AA471" t="s">
        <v>1084</v>
      </c>
      <c r="AB471" t="s">
        <v>1024</v>
      </c>
    </row>
    <row r="472" spans="1:28" x14ac:dyDescent="0.3">
      <c r="A472" s="5">
        <v>108</v>
      </c>
      <c r="B472" s="5">
        <v>322</v>
      </c>
      <c r="C472">
        <v>1990</v>
      </c>
      <c r="D472" s="21">
        <v>33038</v>
      </c>
      <c r="E472" s="20" t="s">
        <v>1267</v>
      </c>
      <c r="F472" t="s">
        <v>489</v>
      </c>
      <c r="G472" t="s">
        <v>665</v>
      </c>
      <c r="H472" t="s">
        <v>666</v>
      </c>
      <c r="I472" t="s">
        <v>544</v>
      </c>
      <c r="J472" s="5">
        <v>2</v>
      </c>
      <c r="K472" s="5">
        <v>1</v>
      </c>
      <c r="L472" s="5">
        <f t="shared" si="36"/>
        <v>1</v>
      </c>
      <c r="M472" t="s">
        <v>47</v>
      </c>
      <c r="N472" t="s">
        <v>24</v>
      </c>
      <c r="O472" s="5">
        <v>0</v>
      </c>
      <c r="P472" s="5">
        <v>0</v>
      </c>
      <c r="Q472" s="5">
        <f t="shared" si="37"/>
        <v>0</v>
      </c>
      <c r="R472" s="5">
        <f t="shared" si="35"/>
        <v>3</v>
      </c>
      <c r="S472" t="str">
        <f t="shared" si="38"/>
        <v>Cameroon</v>
      </c>
      <c r="T472" t="str">
        <f t="shared" si="39"/>
        <v>Home Team</v>
      </c>
      <c r="U472" s="5">
        <v>38687</v>
      </c>
      <c r="V472" s="5">
        <v>0</v>
      </c>
      <c r="W472" s="5">
        <v>0</v>
      </c>
      <c r="X472" t="s">
        <v>610</v>
      </c>
      <c r="Y472" t="s">
        <v>635</v>
      </c>
      <c r="Z472" t="s">
        <v>671</v>
      </c>
      <c r="AA472" t="s">
        <v>546</v>
      </c>
      <c r="AB472" t="s">
        <v>50</v>
      </c>
    </row>
    <row r="473" spans="1:28" x14ac:dyDescent="0.3">
      <c r="A473" s="5">
        <v>300061466</v>
      </c>
      <c r="B473" s="5">
        <v>249722</v>
      </c>
      <c r="C473">
        <v>2010</v>
      </c>
      <c r="D473" s="21">
        <v>40341</v>
      </c>
      <c r="E473" s="20" t="s">
        <v>1290</v>
      </c>
      <c r="F473" t="s">
        <v>608</v>
      </c>
      <c r="G473" t="s">
        <v>1071</v>
      </c>
      <c r="H473" t="s">
        <v>1072</v>
      </c>
      <c r="I473" t="s">
        <v>189</v>
      </c>
      <c r="J473" s="5">
        <v>1</v>
      </c>
      <c r="K473" s="5">
        <v>1</v>
      </c>
      <c r="L473" s="5">
        <f t="shared" si="36"/>
        <v>0</v>
      </c>
      <c r="M473" t="s">
        <v>32</v>
      </c>
      <c r="N473" t="s">
        <v>24</v>
      </c>
      <c r="O473" s="5">
        <v>0</v>
      </c>
      <c r="P473" s="5">
        <v>0</v>
      </c>
      <c r="Q473" s="5">
        <f t="shared" si="37"/>
        <v>0</v>
      </c>
      <c r="R473" s="5">
        <f t="shared" si="35"/>
        <v>2</v>
      </c>
      <c r="S473" t="str">
        <f t="shared" si="38"/>
        <v>USA</v>
      </c>
      <c r="T473" t="str">
        <f t="shared" si="39"/>
        <v>Away Team</v>
      </c>
      <c r="U473" s="5">
        <v>38646</v>
      </c>
      <c r="V473" s="5">
        <v>1</v>
      </c>
      <c r="W473" s="5">
        <v>1</v>
      </c>
      <c r="X473" t="s">
        <v>891</v>
      </c>
      <c r="Y473" t="s">
        <v>1073</v>
      </c>
      <c r="Z473" t="s">
        <v>1074</v>
      </c>
      <c r="AA473" t="s">
        <v>193</v>
      </c>
      <c r="AB473" t="s">
        <v>32</v>
      </c>
    </row>
    <row r="474" spans="1:28" x14ac:dyDescent="0.3">
      <c r="A474" s="5">
        <v>43950056</v>
      </c>
      <c r="B474" s="5">
        <v>43950200</v>
      </c>
      <c r="C474">
        <v>2002</v>
      </c>
      <c r="D474" s="21">
        <v>37425</v>
      </c>
      <c r="E474" s="20" t="s">
        <v>1290</v>
      </c>
      <c r="F474" t="s">
        <v>659</v>
      </c>
      <c r="G474" t="s">
        <v>967</v>
      </c>
      <c r="H474" t="s">
        <v>968</v>
      </c>
      <c r="I474" t="s">
        <v>246</v>
      </c>
      <c r="J474" s="5">
        <v>2</v>
      </c>
      <c r="K474" s="5">
        <v>1</v>
      </c>
      <c r="L474" s="5">
        <f t="shared" si="36"/>
        <v>1</v>
      </c>
      <c r="M474" t="s">
        <v>120</v>
      </c>
      <c r="N474" t="s">
        <v>970</v>
      </c>
      <c r="O474" s="5">
        <v>0</v>
      </c>
      <c r="P474" s="5">
        <v>0</v>
      </c>
      <c r="Q474" s="5">
        <f t="shared" si="37"/>
        <v>0</v>
      </c>
      <c r="R474" s="5">
        <f t="shared" si="35"/>
        <v>3</v>
      </c>
      <c r="S474" t="str">
        <f t="shared" si="38"/>
        <v>Korea Republic</v>
      </c>
      <c r="T474" t="str">
        <f t="shared" si="39"/>
        <v>Home Team</v>
      </c>
      <c r="U474" s="5">
        <v>38588</v>
      </c>
      <c r="V474" s="5">
        <v>0</v>
      </c>
      <c r="W474" s="5">
        <v>0</v>
      </c>
      <c r="X474" t="s">
        <v>927</v>
      </c>
      <c r="Y474" t="s">
        <v>863</v>
      </c>
      <c r="Z474" t="s">
        <v>933</v>
      </c>
      <c r="AA474" t="s">
        <v>250</v>
      </c>
      <c r="AB474" t="s">
        <v>124</v>
      </c>
    </row>
    <row r="475" spans="1:28" x14ac:dyDescent="0.3">
      <c r="A475" s="5">
        <v>43950041</v>
      </c>
      <c r="B475" s="5">
        <v>43950100</v>
      </c>
      <c r="C475">
        <v>2002</v>
      </c>
      <c r="D475" s="21">
        <v>37420</v>
      </c>
      <c r="E475" s="20" t="s">
        <v>1269</v>
      </c>
      <c r="F475" t="s">
        <v>608</v>
      </c>
      <c r="G475" t="s">
        <v>925</v>
      </c>
      <c r="H475" t="s">
        <v>926</v>
      </c>
      <c r="I475" t="s">
        <v>681</v>
      </c>
      <c r="J475" s="5">
        <v>2</v>
      </c>
      <c r="K475" s="5">
        <v>5</v>
      </c>
      <c r="L475" s="5">
        <f t="shared" si="36"/>
        <v>-3</v>
      </c>
      <c r="M475" t="s">
        <v>40</v>
      </c>
      <c r="N475" t="s">
        <v>24</v>
      </c>
      <c r="O475" s="5">
        <v>0</v>
      </c>
      <c r="P475" s="5">
        <v>0</v>
      </c>
      <c r="Q475" s="5">
        <f t="shared" si="37"/>
        <v>0</v>
      </c>
      <c r="R475" s="5">
        <f t="shared" si="35"/>
        <v>7</v>
      </c>
      <c r="S475" t="str">
        <f t="shared" si="38"/>
        <v>Brazil</v>
      </c>
      <c r="T475" t="str">
        <f t="shared" si="39"/>
        <v>Away Team</v>
      </c>
      <c r="U475" s="5">
        <v>38524</v>
      </c>
      <c r="V475" s="5">
        <v>1</v>
      </c>
      <c r="W475" s="5">
        <v>3</v>
      </c>
      <c r="X475" t="s">
        <v>844</v>
      </c>
      <c r="Y475" t="s">
        <v>941</v>
      </c>
      <c r="Z475" t="s">
        <v>898</v>
      </c>
      <c r="AA475" t="s">
        <v>685</v>
      </c>
      <c r="AB475" t="s">
        <v>45</v>
      </c>
    </row>
    <row r="476" spans="1:28" x14ac:dyDescent="0.3">
      <c r="A476" s="5">
        <v>511</v>
      </c>
      <c r="B476" s="5">
        <v>309</v>
      </c>
      <c r="C476">
        <v>1986</v>
      </c>
      <c r="D476" s="21">
        <v>31581</v>
      </c>
      <c r="E476" s="20" t="s">
        <v>1258</v>
      </c>
      <c r="F476" t="s">
        <v>659</v>
      </c>
      <c r="G476" t="s">
        <v>650</v>
      </c>
      <c r="H476" t="s">
        <v>651</v>
      </c>
      <c r="I476" t="s">
        <v>645</v>
      </c>
      <c r="J476" s="5">
        <v>1</v>
      </c>
      <c r="K476" s="5">
        <v>5</v>
      </c>
      <c r="L476" s="5">
        <f t="shared" si="36"/>
        <v>-4</v>
      </c>
      <c r="M476" t="s">
        <v>113</v>
      </c>
      <c r="N476" t="s">
        <v>24</v>
      </c>
      <c r="O476" s="5">
        <v>0</v>
      </c>
      <c r="P476" s="5">
        <v>0</v>
      </c>
      <c r="Q476" s="5">
        <f t="shared" si="37"/>
        <v>0</v>
      </c>
      <c r="R476" s="5">
        <f t="shared" si="35"/>
        <v>6</v>
      </c>
      <c r="S476" t="str">
        <f t="shared" si="38"/>
        <v>Spain</v>
      </c>
      <c r="T476" t="str">
        <f t="shared" si="39"/>
        <v>Away Team</v>
      </c>
      <c r="U476" s="5">
        <v>38500</v>
      </c>
      <c r="V476" s="5">
        <v>1</v>
      </c>
      <c r="W476" s="5">
        <v>1</v>
      </c>
      <c r="X476" t="s">
        <v>615</v>
      </c>
      <c r="Y476" t="s">
        <v>657</v>
      </c>
      <c r="Z476" t="s">
        <v>572</v>
      </c>
      <c r="AA476" t="s">
        <v>649</v>
      </c>
      <c r="AB476" t="s">
        <v>117</v>
      </c>
    </row>
    <row r="477" spans="1:28" x14ac:dyDescent="0.3">
      <c r="A477" s="5">
        <v>2217</v>
      </c>
      <c r="B477" s="5">
        <v>279</v>
      </c>
      <c r="C477">
        <v>1978</v>
      </c>
      <c r="D477" s="21">
        <v>28662</v>
      </c>
      <c r="E477" s="20" t="s">
        <v>1279</v>
      </c>
      <c r="F477" t="s">
        <v>490</v>
      </c>
      <c r="G477" t="s">
        <v>510</v>
      </c>
      <c r="H477" t="s">
        <v>511</v>
      </c>
      <c r="I477" t="s">
        <v>73</v>
      </c>
      <c r="J477" s="5">
        <v>3</v>
      </c>
      <c r="K477" s="5">
        <v>2</v>
      </c>
      <c r="L477" s="5">
        <f t="shared" si="36"/>
        <v>1</v>
      </c>
      <c r="M477" t="s">
        <v>240</v>
      </c>
      <c r="N477" t="s">
        <v>24</v>
      </c>
      <c r="O477" s="5">
        <v>0</v>
      </c>
      <c r="P477" s="5">
        <v>0</v>
      </c>
      <c r="Q477" s="5">
        <f t="shared" si="37"/>
        <v>0</v>
      </c>
      <c r="R477" s="5">
        <f t="shared" si="35"/>
        <v>5</v>
      </c>
      <c r="S477" t="str">
        <f t="shared" si="38"/>
        <v>Austria</v>
      </c>
      <c r="T477" t="str">
        <f t="shared" si="39"/>
        <v>Home Team</v>
      </c>
      <c r="U477" s="5">
        <v>38318</v>
      </c>
      <c r="V477" s="5">
        <v>0</v>
      </c>
      <c r="W477" s="5">
        <v>1</v>
      </c>
      <c r="X477" t="s">
        <v>422</v>
      </c>
      <c r="Y477" t="s">
        <v>507</v>
      </c>
      <c r="Z477" t="s">
        <v>505</v>
      </c>
      <c r="AA477" t="s">
        <v>78</v>
      </c>
      <c r="AB477" t="s">
        <v>244</v>
      </c>
    </row>
    <row r="478" spans="1:28" x14ac:dyDescent="0.3">
      <c r="A478" s="5">
        <v>300061470</v>
      </c>
      <c r="B478" s="5">
        <v>249722</v>
      </c>
      <c r="C478">
        <v>2010</v>
      </c>
      <c r="D478" s="21">
        <v>40347</v>
      </c>
      <c r="E478" s="20" t="s">
        <v>1289</v>
      </c>
      <c r="F478" t="s">
        <v>613</v>
      </c>
      <c r="G478" t="s">
        <v>1063</v>
      </c>
      <c r="H478" t="s">
        <v>1064</v>
      </c>
      <c r="I478" t="s">
        <v>106</v>
      </c>
      <c r="J478" s="5">
        <v>0</v>
      </c>
      <c r="K478" s="5">
        <v>1</v>
      </c>
      <c r="L478" s="5">
        <f t="shared" si="36"/>
        <v>-1</v>
      </c>
      <c r="M478" t="s">
        <v>1080</v>
      </c>
      <c r="N478" t="s">
        <v>24</v>
      </c>
      <c r="O478" s="5">
        <v>0</v>
      </c>
      <c r="P478" s="5">
        <v>0</v>
      </c>
      <c r="Q478" s="5">
        <f t="shared" si="37"/>
        <v>0</v>
      </c>
      <c r="R478" s="5">
        <f t="shared" si="35"/>
        <v>1</v>
      </c>
      <c r="S478" t="str">
        <f t="shared" si="38"/>
        <v>Serbia</v>
      </c>
      <c r="T478" t="str">
        <f t="shared" si="39"/>
        <v>Away Team</v>
      </c>
      <c r="U478" s="5">
        <v>38294</v>
      </c>
      <c r="V478" s="5">
        <v>0</v>
      </c>
      <c r="W478" s="5">
        <v>1</v>
      </c>
      <c r="X478" t="s">
        <v>1118</v>
      </c>
      <c r="Y478" t="s">
        <v>1119</v>
      </c>
      <c r="Z478" t="s">
        <v>1120</v>
      </c>
      <c r="AA478" t="s">
        <v>110</v>
      </c>
      <c r="AB478" t="s">
        <v>1084</v>
      </c>
    </row>
    <row r="479" spans="1:28" x14ac:dyDescent="0.3">
      <c r="A479" s="5">
        <v>43950018</v>
      </c>
      <c r="B479" s="5">
        <v>43950100</v>
      </c>
      <c r="C479">
        <v>2002</v>
      </c>
      <c r="D479" s="21">
        <v>37413</v>
      </c>
      <c r="E479" s="20" t="s">
        <v>1290</v>
      </c>
      <c r="F479" t="s">
        <v>490</v>
      </c>
      <c r="G479" t="s">
        <v>884</v>
      </c>
      <c r="H479" t="s">
        <v>885</v>
      </c>
      <c r="I479" t="s">
        <v>22</v>
      </c>
      <c r="J479" s="5">
        <v>0</v>
      </c>
      <c r="K479" s="5">
        <v>0</v>
      </c>
      <c r="L479" s="5">
        <f t="shared" si="36"/>
        <v>0</v>
      </c>
      <c r="M479" t="s">
        <v>64</v>
      </c>
      <c r="N479" t="s">
        <v>24</v>
      </c>
      <c r="O479" s="5">
        <v>0</v>
      </c>
      <c r="P479" s="5">
        <v>0</v>
      </c>
      <c r="Q479" s="5">
        <f t="shared" si="37"/>
        <v>0</v>
      </c>
      <c r="R479" s="5">
        <f t="shared" si="35"/>
        <v>0</v>
      </c>
      <c r="S479" t="str">
        <f t="shared" si="38"/>
        <v>Uruguay</v>
      </c>
      <c r="T479" t="str">
        <f t="shared" si="39"/>
        <v>Away Team</v>
      </c>
      <c r="U479" s="5">
        <v>38289</v>
      </c>
      <c r="V479" s="5">
        <v>0</v>
      </c>
      <c r="W479" s="5">
        <v>0</v>
      </c>
      <c r="X479" t="s">
        <v>936</v>
      </c>
      <c r="Y479" t="s">
        <v>902</v>
      </c>
      <c r="Z479" t="s">
        <v>888</v>
      </c>
      <c r="AA479" t="s">
        <v>28</v>
      </c>
      <c r="AB479" t="s">
        <v>65</v>
      </c>
    </row>
    <row r="480" spans="1:28" x14ac:dyDescent="0.3">
      <c r="A480" s="5">
        <v>1659</v>
      </c>
      <c r="B480" s="5">
        <v>536</v>
      </c>
      <c r="C480">
        <v>1966</v>
      </c>
      <c r="D480" s="21">
        <v>24313</v>
      </c>
      <c r="E480" s="20" t="s">
        <v>1277</v>
      </c>
      <c r="F480" t="s">
        <v>68</v>
      </c>
      <c r="G480" t="s">
        <v>362</v>
      </c>
      <c r="H480" t="s">
        <v>363</v>
      </c>
      <c r="I480" t="s">
        <v>240</v>
      </c>
      <c r="J480" s="5">
        <v>2</v>
      </c>
      <c r="K480" s="5">
        <v>1</v>
      </c>
      <c r="L480" s="5">
        <f t="shared" si="36"/>
        <v>1</v>
      </c>
      <c r="M480" t="s">
        <v>271</v>
      </c>
      <c r="N480" t="s">
        <v>24</v>
      </c>
      <c r="O480" s="5">
        <v>0</v>
      </c>
      <c r="P480" s="5">
        <v>0</v>
      </c>
      <c r="Q480" s="5">
        <f t="shared" si="37"/>
        <v>0</v>
      </c>
      <c r="R480" s="5">
        <f t="shared" si="35"/>
        <v>3</v>
      </c>
      <c r="S480" t="str">
        <f t="shared" si="38"/>
        <v>Germany FR</v>
      </c>
      <c r="T480" t="str">
        <f t="shared" si="39"/>
        <v>Home Team</v>
      </c>
      <c r="U480" s="5">
        <v>38273</v>
      </c>
      <c r="V480" s="5">
        <v>1</v>
      </c>
      <c r="W480" s="5">
        <v>0</v>
      </c>
      <c r="X480" t="s">
        <v>392</v>
      </c>
      <c r="Y480" t="s">
        <v>282</v>
      </c>
      <c r="Z480" t="s">
        <v>287</v>
      </c>
      <c r="AA480" t="s">
        <v>244</v>
      </c>
      <c r="AB480" t="s">
        <v>274</v>
      </c>
    </row>
    <row r="481" spans="1:28" x14ac:dyDescent="0.3">
      <c r="A481" s="5">
        <v>300061482</v>
      </c>
      <c r="B481" s="5">
        <v>249722</v>
      </c>
      <c r="C481">
        <v>2010</v>
      </c>
      <c r="D481" s="21">
        <v>40349</v>
      </c>
      <c r="E481" s="20" t="s">
        <v>1258</v>
      </c>
      <c r="F481" t="s">
        <v>624</v>
      </c>
      <c r="G481" t="s">
        <v>1105</v>
      </c>
      <c r="H481" t="s">
        <v>1106</v>
      </c>
      <c r="I481" t="s">
        <v>120</v>
      </c>
      <c r="J481" s="5">
        <v>1</v>
      </c>
      <c r="K481" s="5">
        <v>1</v>
      </c>
      <c r="L481" s="5">
        <f t="shared" si="36"/>
        <v>0</v>
      </c>
      <c r="M481" t="s">
        <v>553</v>
      </c>
      <c r="N481" t="s">
        <v>24</v>
      </c>
      <c r="O481" s="5">
        <v>0</v>
      </c>
      <c r="P481" s="5">
        <v>0</v>
      </c>
      <c r="Q481" s="5">
        <f t="shared" si="37"/>
        <v>0</v>
      </c>
      <c r="R481" s="5">
        <f t="shared" si="35"/>
        <v>2</v>
      </c>
      <c r="S481" t="str">
        <f t="shared" si="38"/>
        <v>New Zealand</v>
      </c>
      <c r="T481" t="str">
        <f t="shared" si="39"/>
        <v>Away Team</v>
      </c>
      <c r="U481" s="5">
        <v>38229</v>
      </c>
      <c r="V481" s="5">
        <v>1</v>
      </c>
      <c r="W481" s="5">
        <v>1</v>
      </c>
      <c r="X481" t="s">
        <v>932</v>
      </c>
      <c r="Y481" t="s">
        <v>982</v>
      </c>
      <c r="Z481" t="s">
        <v>1077</v>
      </c>
      <c r="AA481" t="s">
        <v>124</v>
      </c>
      <c r="AB481" t="s">
        <v>557</v>
      </c>
    </row>
    <row r="482" spans="1:28" x14ac:dyDescent="0.3">
      <c r="A482" s="5">
        <v>8729</v>
      </c>
      <c r="B482" s="5">
        <v>1014</v>
      </c>
      <c r="C482">
        <v>1998</v>
      </c>
      <c r="D482" s="21">
        <v>35958</v>
      </c>
      <c r="E482" s="20" t="s">
        <v>1266</v>
      </c>
      <c r="F482" t="s">
        <v>608</v>
      </c>
      <c r="G482" t="s">
        <v>794</v>
      </c>
      <c r="H482" t="s">
        <v>795</v>
      </c>
      <c r="I482" t="s">
        <v>744</v>
      </c>
      <c r="J482" s="5">
        <v>0</v>
      </c>
      <c r="K482" s="5">
        <v>1</v>
      </c>
      <c r="L482" s="5">
        <f t="shared" si="36"/>
        <v>-1</v>
      </c>
      <c r="M482" t="s">
        <v>645</v>
      </c>
      <c r="N482" t="s">
        <v>24</v>
      </c>
      <c r="O482" s="5">
        <v>0</v>
      </c>
      <c r="P482" s="5">
        <v>0</v>
      </c>
      <c r="Q482" s="5">
        <f t="shared" si="37"/>
        <v>0</v>
      </c>
      <c r="R482" s="5">
        <f t="shared" si="35"/>
        <v>1</v>
      </c>
      <c r="S482" t="str">
        <f t="shared" si="38"/>
        <v>Denmark</v>
      </c>
      <c r="T482" t="str">
        <f t="shared" si="39"/>
        <v>Away Team</v>
      </c>
      <c r="U482" s="5">
        <v>38100</v>
      </c>
      <c r="V482" s="5">
        <v>0</v>
      </c>
      <c r="W482" s="5">
        <v>0</v>
      </c>
      <c r="X482" t="s">
        <v>796</v>
      </c>
      <c r="Y482" t="s">
        <v>797</v>
      </c>
      <c r="Z482" t="s">
        <v>798</v>
      </c>
      <c r="AA482" t="s">
        <v>746</v>
      </c>
      <c r="AB482" t="s">
        <v>649</v>
      </c>
    </row>
    <row r="483" spans="1:28" x14ac:dyDescent="0.3">
      <c r="A483" s="5">
        <v>8736</v>
      </c>
      <c r="B483" s="5">
        <v>1014</v>
      </c>
      <c r="C483">
        <v>1998</v>
      </c>
      <c r="D483" s="21">
        <v>35960</v>
      </c>
      <c r="E483" s="20" t="s">
        <v>1285</v>
      </c>
      <c r="F483" t="s">
        <v>817</v>
      </c>
      <c r="G483" t="s">
        <v>794</v>
      </c>
      <c r="H483" t="s">
        <v>795</v>
      </c>
      <c r="I483" t="s">
        <v>826</v>
      </c>
      <c r="J483" s="5">
        <v>1</v>
      </c>
      <c r="K483" s="5">
        <v>3</v>
      </c>
      <c r="L483" s="5">
        <f t="shared" si="36"/>
        <v>-2</v>
      </c>
      <c r="M483" t="s">
        <v>827</v>
      </c>
      <c r="N483" t="s">
        <v>24</v>
      </c>
      <c r="O483" s="5">
        <v>0</v>
      </c>
      <c r="P483" s="5">
        <v>0</v>
      </c>
      <c r="Q483" s="5">
        <f t="shared" si="37"/>
        <v>0</v>
      </c>
      <c r="R483" s="5">
        <f t="shared" si="35"/>
        <v>4</v>
      </c>
      <c r="S483" t="str">
        <f t="shared" si="38"/>
        <v>Croatia</v>
      </c>
      <c r="T483" t="str">
        <f t="shared" si="39"/>
        <v>Away Team</v>
      </c>
      <c r="U483" s="5">
        <v>38100</v>
      </c>
      <c r="V483" s="5">
        <v>1</v>
      </c>
      <c r="W483" s="5">
        <v>1</v>
      </c>
      <c r="X483" t="s">
        <v>828</v>
      </c>
      <c r="Y483" t="s">
        <v>829</v>
      </c>
      <c r="Z483" t="s">
        <v>830</v>
      </c>
      <c r="AA483" t="s">
        <v>831</v>
      </c>
      <c r="AB483" t="s">
        <v>832</v>
      </c>
    </row>
    <row r="484" spans="1:28" x14ac:dyDescent="0.3">
      <c r="A484" s="5">
        <v>8753</v>
      </c>
      <c r="B484" s="5">
        <v>1014</v>
      </c>
      <c r="C484">
        <v>1998</v>
      </c>
      <c r="D484" s="21">
        <v>35967</v>
      </c>
      <c r="E484" s="20" t="s">
        <v>1260</v>
      </c>
      <c r="F484" t="s">
        <v>624</v>
      </c>
      <c r="G484" t="s">
        <v>794</v>
      </c>
      <c r="H484" t="s">
        <v>795</v>
      </c>
      <c r="I484" t="s">
        <v>106</v>
      </c>
      <c r="J484" s="5">
        <v>2</v>
      </c>
      <c r="K484" s="5">
        <v>2</v>
      </c>
      <c r="L484" s="5">
        <f t="shared" si="36"/>
        <v>0</v>
      </c>
      <c r="M484" t="s">
        <v>39</v>
      </c>
      <c r="N484" t="s">
        <v>24</v>
      </c>
      <c r="O484" s="5">
        <v>0</v>
      </c>
      <c r="P484" s="5">
        <v>0</v>
      </c>
      <c r="Q484" s="5">
        <f t="shared" si="37"/>
        <v>0</v>
      </c>
      <c r="R484" s="5">
        <f t="shared" si="35"/>
        <v>4</v>
      </c>
      <c r="S484" t="str">
        <f t="shared" si="38"/>
        <v>Yugoslavia</v>
      </c>
      <c r="T484" t="str">
        <f t="shared" si="39"/>
        <v>Away Team</v>
      </c>
      <c r="U484" s="5">
        <v>38100</v>
      </c>
      <c r="V484" s="5">
        <v>0</v>
      </c>
      <c r="W484" s="5">
        <v>1</v>
      </c>
      <c r="X484" t="s">
        <v>853</v>
      </c>
      <c r="Y484" t="s">
        <v>816</v>
      </c>
      <c r="Z484" t="s">
        <v>819</v>
      </c>
      <c r="AA484" t="s">
        <v>110</v>
      </c>
      <c r="AB484" t="s">
        <v>44</v>
      </c>
    </row>
    <row r="485" spans="1:28" x14ac:dyDescent="0.3">
      <c r="A485" s="5">
        <v>8761</v>
      </c>
      <c r="B485" s="5">
        <v>1014</v>
      </c>
      <c r="C485">
        <v>1998</v>
      </c>
      <c r="D485" s="21">
        <v>35970</v>
      </c>
      <c r="E485" s="20" t="s">
        <v>1285</v>
      </c>
      <c r="F485" t="s">
        <v>613</v>
      </c>
      <c r="G485" t="s">
        <v>794</v>
      </c>
      <c r="H485" t="s">
        <v>795</v>
      </c>
      <c r="I485" t="s">
        <v>113</v>
      </c>
      <c r="J485" s="5">
        <v>6</v>
      </c>
      <c r="K485" s="5">
        <v>1</v>
      </c>
      <c r="L485" s="5">
        <f t="shared" si="36"/>
        <v>5</v>
      </c>
      <c r="M485" t="s">
        <v>330</v>
      </c>
      <c r="N485" t="s">
        <v>24</v>
      </c>
      <c r="O485" s="5">
        <v>0</v>
      </c>
      <c r="P485" s="5">
        <v>0</v>
      </c>
      <c r="Q485" s="5">
        <f t="shared" si="37"/>
        <v>0</v>
      </c>
      <c r="R485" s="5">
        <f t="shared" si="35"/>
        <v>7</v>
      </c>
      <c r="S485" t="str">
        <f t="shared" si="38"/>
        <v>Spain</v>
      </c>
      <c r="T485" t="str">
        <f t="shared" si="39"/>
        <v>Home Team</v>
      </c>
      <c r="U485" s="5">
        <v>38100</v>
      </c>
      <c r="V485" s="5">
        <v>2</v>
      </c>
      <c r="W485" s="5">
        <v>0</v>
      </c>
      <c r="X485" t="s">
        <v>726</v>
      </c>
      <c r="Y485" t="s">
        <v>829</v>
      </c>
      <c r="Z485" t="s">
        <v>797</v>
      </c>
      <c r="AA485" t="s">
        <v>117</v>
      </c>
      <c r="AB485" t="s">
        <v>333</v>
      </c>
    </row>
    <row r="486" spans="1:28" x14ac:dyDescent="0.3">
      <c r="A486" s="5">
        <v>8770</v>
      </c>
      <c r="B486" s="5">
        <v>1014</v>
      </c>
      <c r="C486">
        <v>1998</v>
      </c>
      <c r="D486" s="21">
        <v>35972</v>
      </c>
      <c r="E486" s="20" t="s">
        <v>1285</v>
      </c>
      <c r="F486" t="s">
        <v>833</v>
      </c>
      <c r="G486" t="s">
        <v>794</v>
      </c>
      <c r="H486" t="s">
        <v>795</v>
      </c>
      <c r="I486" t="s">
        <v>319</v>
      </c>
      <c r="J486" s="5">
        <v>0</v>
      </c>
      <c r="K486" s="5">
        <v>2</v>
      </c>
      <c r="L486" s="5">
        <f t="shared" si="36"/>
        <v>-2</v>
      </c>
      <c r="M486" t="s">
        <v>189</v>
      </c>
      <c r="N486" t="s">
        <v>24</v>
      </c>
      <c r="O486" s="5">
        <v>0</v>
      </c>
      <c r="P486" s="5">
        <v>0</v>
      </c>
      <c r="Q486" s="5">
        <f t="shared" si="37"/>
        <v>0</v>
      </c>
      <c r="R486" s="5">
        <f t="shared" si="35"/>
        <v>2</v>
      </c>
      <c r="S486" t="str">
        <f t="shared" si="38"/>
        <v>England</v>
      </c>
      <c r="T486" t="str">
        <f t="shared" si="39"/>
        <v>Away Team</v>
      </c>
      <c r="U486" s="5">
        <v>38100</v>
      </c>
      <c r="V486" s="5">
        <v>0</v>
      </c>
      <c r="W486" s="5">
        <v>2</v>
      </c>
      <c r="X486" t="s">
        <v>716</v>
      </c>
      <c r="Y486" t="s">
        <v>841</v>
      </c>
      <c r="Z486" t="s">
        <v>790</v>
      </c>
      <c r="AA486" t="s">
        <v>323</v>
      </c>
      <c r="AB486" t="s">
        <v>193</v>
      </c>
    </row>
    <row r="487" spans="1:28" x14ac:dyDescent="0.3">
      <c r="A487" s="5">
        <v>300061475</v>
      </c>
      <c r="B487" s="5">
        <v>249722</v>
      </c>
      <c r="C487">
        <v>2010</v>
      </c>
      <c r="D487" s="21">
        <v>40348</v>
      </c>
      <c r="E487" s="20" t="s">
        <v>1290</v>
      </c>
      <c r="F487" t="s">
        <v>642</v>
      </c>
      <c r="G487" t="s">
        <v>1078</v>
      </c>
      <c r="H487" t="s">
        <v>1079</v>
      </c>
      <c r="I487" t="s">
        <v>544</v>
      </c>
      <c r="J487" s="5">
        <v>1</v>
      </c>
      <c r="K487" s="5">
        <v>2</v>
      </c>
      <c r="L487" s="5">
        <f t="shared" si="36"/>
        <v>-1</v>
      </c>
      <c r="M487" t="s">
        <v>645</v>
      </c>
      <c r="N487" t="s">
        <v>24</v>
      </c>
      <c r="O487" s="5">
        <v>0</v>
      </c>
      <c r="P487" s="5">
        <v>0</v>
      </c>
      <c r="Q487" s="5">
        <f t="shared" si="37"/>
        <v>0</v>
      </c>
      <c r="R487" s="5">
        <f t="shared" si="35"/>
        <v>3</v>
      </c>
      <c r="S487" t="str">
        <f t="shared" si="38"/>
        <v>Denmark</v>
      </c>
      <c r="T487" t="str">
        <f t="shared" si="39"/>
        <v>Away Team</v>
      </c>
      <c r="U487" s="5">
        <v>38074</v>
      </c>
      <c r="V487" s="5">
        <v>1</v>
      </c>
      <c r="W487" s="5">
        <v>1</v>
      </c>
      <c r="X487" t="s">
        <v>1007</v>
      </c>
      <c r="Y487" t="s">
        <v>1009</v>
      </c>
      <c r="Z487" t="s">
        <v>1101</v>
      </c>
      <c r="AA487" t="s">
        <v>546</v>
      </c>
      <c r="AB487" t="s">
        <v>649</v>
      </c>
    </row>
    <row r="488" spans="1:28" x14ac:dyDescent="0.3">
      <c r="A488" s="5">
        <v>97410040</v>
      </c>
      <c r="B488" s="5">
        <v>97410100</v>
      </c>
      <c r="C488">
        <v>2006</v>
      </c>
      <c r="D488" s="21">
        <v>38889</v>
      </c>
      <c r="E488" s="20" t="s">
        <v>1258</v>
      </c>
      <c r="F488" t="s">
        <v>613</v>
      </c>
      <c r="G488" t="s">
        <v>994</v>
      </c>
      <c r="H488" t="s">
        <v>995</v>
      </c>
      <c r="I488" t="s">
        <v>528</v>
      </c>
      <c r="J488" s="5">
        <v>1</v>
      </c>
      <c r="K488" s="5">
        <v>1</v>
      </c>
      <c r="L488" s="5">
        <f t="shared" si="36"/>
        <v>0</v>
      </c>
      <c r="M488" t="s">
        <v>1006</v>
      </c>
      <c r="N488" t="s">
        <v>24</v>
      </c>
      <c r="O488" s="5">
        <v>0</v>
      </c>
      <c r="P488" s="5">
        <v>0</v>
      </c>
      <c r="Q488" s="5">
        <f t="shared" si="37"/>
        <v>0</v>
      </c>
      <c r="R488" s="5">
        <f t="shared" si="35"/>
        <v>2</v>
      </c>
      <c r="S488" t="str">
        <f t="shared" si="38"/>
        <v>Angola</v>
      </c>
      <c r="T488" t="str">
        <f t="shared" si="39"/>
        <v>Away Team</v>
      </c>
      <c r="U488" s="5">
        <v>38000</v>
      </c>
      <c r="V488" s="5">
        <v>0</v>
      </c>
      <c r="W488" s="5">
        <v>0</v>
      </c>
      <c r="X488" t="s">
        <v>959</v>
      </c>
      <c r="Y488" t="s">
        <v>1039</v>
      </c>
      <c r="Z488" t="s">
        <v>1040</v>
      </c>
      <c r="AA488" t="s">
        <v>519</v>
      </c>
      <c r="AB488" t="s">
        <v>1010</v>
      </c>
    </row>
    <row r="489" spans="1:28" x14ac:dyDescent="0.3">
      <c r="A489" s="5">
        <v>2451</v>
      </c>
      <c r="B489" s="5">
        <v>278</v>
      </c>
      <c r="C489">
        <v>1978</v>
      </c>
      <c r="D489" s="21">
        <v>28644</v>
      </c>
      <c r="E489" s="20" t="s">
        <v>1280</v>
      </c>
      <c r="F489" t="s">
        <v>30</v>
      </c>
      <c r="G489" t="s">
        <v>510</v>
      </c>
      <c r="H489" t="s">
        <v>511</v>
      </c>
      <c r="I489" t="s">
        <v>48</v>
      </c>
      <c r="J489" s="5">
        <v>3</v>
      </c>
      <c r="K489" s="5">
        <v>1</v>
      </c>
      <c r="L489" s="5">
        <f t="shared" si="36"/>
        <v>2</v>
      </c>
      <c r="M489" t="s">
        <v>228</v>
      </c>
      <c r="N489" t="s">
        <v>24</v>
      </c>
      <c r="O489" s="5">
        <v>0</v>
      </c>
      <c r="P489" s="5">
        <v>0</v>
      </c>
      <c r="Q489" s="5">
        <f t="shared" si="37"/>
        <v>0</v>
      </c>
      <c r="R489" s="5">
        <f t="shared" si="35"/>
        <v>4</v>
      </c>
      <c r="S489" t="str">
        <f t="shared" si="38"/>
        <v>Peru</v>
      </c>
      <c r="T489" t="str">
        <f t="shared" si="39"/>
        <v>Home Team</v>
      </c>
      <c r="U489" s="5">
        <v>37927</v>
      </c>
      <c r="V489" s="5">
        <v>1</v>
      </c>
      <c r="W489" s="5">
        <v>1</v>
      </c>
      <c r="X489" t="s">
        <v>512</v>
      </c>
      <c r="Y489" t="s">
        <v>513</v>
      </c>
      <c r="Z489" t="s">
        <v>514</v>
      </c>
      <c r="AA489" t="s">
        <v>51</v>
      </c>
      <c r="AB489" t="s">
        <v>231</v>
      </c>
    </row>
    <row r="490" spans="1:28" x14ac:dyDescent="0.3">
      <c r="A490" s="5">
        <v>300061467</v>
      </c>
      <c r="B490" s="5">
        <v>249722</v>
      </c>
      <c r="C490">
        <v>2010</v>
      </c>
      <c r="D490" s="21">
        <v>40352</v>
      </c>
      <c r="E490" s="20" t="s">
        <v>1290</v>
      </c>
      <c r="F490" t="s">
        <v>613</v>
      </c>
      <c r="G490" t="s">
        <v>1105</v>
      </c>
      <c r="H490" t="s">
        <v>1106</v>
      </c>
      <c r="I490" t="s">
        <v>447</v>
      </c>
      <c r="J490" s="5">
        <v>2</v>
      </c>
      <c r="K490" s="5">
        <v>1</v>
      </c>
      <c r="L490" s="5">
        <f t="shared" si="36"/>
        <v>1</v>
      </c>
      <c r="M490" t="s">
        <v>1080</v>
      </c>
      <c r="N490" t="s">
        <v>24</v>
      </c>
      <c r="O490" s="5">
        <v>0</v>
      </c>
      <c r="P490" s="5">
        <v>0</v>
      </c>
      <c r="Q490" s="5">
        <f t="shared" si="37"/>
        <v>0</v>
      </c>
      <c r="R490" s="5">
        <f t="shared" si="35"/>
        <v>3</v>
      </c>
      <c r="S490" t="str">
        <f t="shared" si="38"/>
        <v>Australia</v>
      </c>
      <c r="T490" t="str">
        <f t="shared" si="39"/>
        <v>Home Team</v>
      </c>
      <c r="U490" s="5">
        <v>37836</v>
      </c>
      <c r="V490" s="5">
        <v>0</v>
      </c>
      <c r="W490" s="5">
        <v>0</v>
      </c>
      <c r="X490" t="s">
        <v>1007</v>
      </c>
      <c r="Y490" t="s">
        <v>1009</v>
      </c>
      <c r="Z490" t="s">
        <v>1101</v>
      </c>
      <c r="AA490" t="s">
        <v>452</v>
      </c>
      <c r="AB490" t="s">
        <v>1084</v>
      </c>
    </row>
    <row r="491" spans="1:28" x14ac:dyDescent="0.3">
      <c r="A491" s="5">
        <v>300186499</v>
      </c>
      <c r="B491" s="5">
        <v>255931</v>
      </c>
      <c r="C491">
        <v>2014</v>
      </c>
      <c r="D491" s="21">
        <v>41807</v>
      </c>
      <c r="E491" s="20" t="s">
        <v>1265</v>
      </c>
      <c r="F491" t="s">
        <v>817</v>
      </c>
      <c r="G491" t="s">
        <v>1142</v>
      </c>
      <c r="H491" t="s">
        <v>1143</v>
      </c>
      <c r="I491" t="s">
        <v>749</v>
      </c>
      <c r="J491" s="5">
        <v>1</v>
      </c>
      <c r="K491" s="5">
        <v>1</v>
      </c>
      <c r="L491" s="5">
        <f t="shared" si="36"/>
        <v>0</v>
      </c>
      <c r="M491" t="s">
        <v>246</v>
      </c>
      <c r="N491" t="s">
        <v>24</v>
      </c>
      <c r="O491" s="5">
        <v>0</v>
      </c>
      <c r="P491" s="5">
        <v>0</v>
      </c>
      <c r="Q491" s="5">
        <f t="shared" si="37"/>
        <v>0</v>
      </c>
      <c r="R491" s="5">
        <f t="shared" si="35"/>
        <v>2</v>
      </c>
      <c r="S491" t="str">
        <f t="shared" si="38"/>
        <v>Korea Republic</v>
      </c>
      <c r="T491" t="str">
        <f t="shared" si="39"/>
        <v>Away Team</v>
      </c>
      <c r="U491" s="5">
        <v>37603</v>
      </c>
      <c r="V491" s="5">
        <v>0</v>
      </c>
      <c r="W491" s="5">
        <v>0</v>
      </c>
      <c r="X491" t="s">
        <v>1191</v>
      </c>
      <c r="Y491" t="s">
        <v>1083</v>
      </c>
      <c r="Z491" t="s">
        <v>1192</v>
      </c>
      <c r="AA491" t="s">
        <v>753</v>
      </c>
      <c r="AB491" t="s">
        <v>250</v>
      </c>
    </row>
    <row r="492" spans="1:28" x14ac:dyDescent="0.3">
      <c r="A492" s="5">
        <v>43950058</v>
      </c>
      <c r="B492" s="5">
        <v>43950300</v>
      </c>
      <c r="C492">
        <v>2002</v>
      </c>
      <c r="D492" s="21">
        <v>37428</v>
      </c>
      <c r="E492" s="20" t="s">
        <v>1290</v>
      </c>
      <c r="F492" t="s">
        <v>131</v>
      </c>
      <c r="G492" t="s">
        <v>865</v>
      </c>
      <c r="H492" t="s">
        <v>866</v>
      </c>
      <c r="I492" t="s">
        <v>106</v>
      </c>
      <c r="J492" s="5">
        <v>1</v>
      </c>
      <c r="K492" s="5">
        <v>0</v>
      </c>
      <c r="L492" s="5">
        <f t="shared" si="36"/>
        <v>1</v>
      </c>
      <c r="M492" t="s">
        <v>32</v>
      </c>
      <c r="N492" t="s">
        <v>24</v>
      </c>
      <c r="O492" s="5">
        <v>0</v>
      </c>
      <c r="P492" s="5">
        <v>0</v>
      </c>
      <c r="Q492" s="5">
        <f t="shared" si="37"/>
        <v>0</v>
      </c>
      <c r="R492" s="5">
        <f t="shared" si="35"/>
        <v>1</v>
      </c>
      <c r="S492" t="str">
        <f t="shared" si="38"/>
        <v>Germany</v>
      </c>
      <c r="T492" t="str">
        <f t="shared" si="39"/>
        <v>Home Team</v>
      </c>
      <c r="U492" s="5">
        <v>37337</v>
      </c>
      <c r="V492" s="5">
        <v>1</v>
      </c>
      <c r="W492" s="5">
        <v>0</v>
      </c>
      <c r="X492" t="s">
        <v>851</v>
      </c>
      <c r="Y492" t="s">
        <v>906</v>
      </c>
      <c r="Z492" t="s">
        <v>862</v>
      </c>
      <c r="AA492" t="s">
        <v>110</v>
      </c>
      <c r="AB492" t="s">
        <v>32</v>
      </c>
    </row>
    <row r="493" spans="1:28" x14ac:dyDescent="0.3">
      <c r="A493" s="5">
        <v>2196</v>
      </c>
      <c r="B493" s="5">
        <v>279</v>
      </c>
      <c r="C493">
        <v>1978</v>
      </c>
      <c r="D493" s="21">
        <v>28659</v>
      </c>
      <c r="E493" s="20" t="s">
        <v>1281</v>
      </c>
      <c r="F493" t="s">
        <v>489</v>
      </c>
      <c r="G493" t="s">
        <v>498</v>
      </c>
      <c r="H493" t="s">
        <v>499</v>
      </c>
      <c r="I493" t="s">
        <v>52</v>
      </c>
      <c r="J493" s="5">
        <v>0</v>
      </c>
      <c r="K493" s="5">
        <v>0</v>
      </c>
      <c r="L493" s="5">
        <f t="shared" si="36"/>
        <v>0</v>
      </c>
      <c r="M493" t="s">
        <v>40</v>
      </c>
      <c r="N493" t="s">
        <v>24</v>
      </c>
      <c r="O493" s="5">
        <v>0</v>
      </c>
      <c r="P493" s="5">
        <v>0</v>
      </c>
      <c r="Q493" s="5">
        <f t="shared" si="37"/>
        <v>0</v>
      </c>
      <c r="R493" s="5">
        <f t="shared" si="35"/>
        <v>0</v>
      </c>
      <c r="S493" t="str">
        <f t="shared" si="38"/>
        <v>Brazil</v>
      </c>
      <c r="T493" t="str">
        <f t="shared" si="39"/>
        <v>Away Team</v>
      </c>
      <c r="U493" s="5">
        <v>37326</v>
      </c>
      <c r="V493" s="5">
        <v>0</v>
      </c>
      <c r="W493" s="5">
        <v>0</v>
      </c>
      <c r="X493" t="s">
        <v>462</v>
      </c>
      <c r="Y493" t="s">
        <v>481</v>
      </c>
      <c r="Z493" t="s">
        <v>527</v>
      </c>
      <c r="AA493" t="s">
        <v>55</v>
      </c>
      <c r="AB493" t="s">
        <v>45</v>
      </c>
    </row>
    <row r="494" spans="1:28" x14ac:dyDescent="0.3">
      <c r="A494" s="5">
        <v>2201</v>
      </c>
      <c r="B494" s="5">
        <v>279</v>
      </c>
      <c r="C494">
        <v>1978</v>
      </c>
      <c r="D494" s="21">
        <v>28662</v>
      </c>
      <c r="E494" s="20" t="s">
        <v>1281</v>
      </c>
      <c r="F494" t="s">
        <v>489</v>
      </c>
      <c r="G494" t="s">
        <v>498</v>
      </c>
      <c r="H494" t="s">
        <v>499</v>
      </c>
      <c r="I494" t="s">
        <v>52</v>
      </c>
      <c r="J494" s="5">
        <v>6</v>
      </c>
      <c r="K494" s="5">
        <v>0</v>
      </c>
      <c r="L494" s="5">
        <f t="shared" si="36"/>
        <v>6</v>
      </c>
      <c r="M494" t="s">
        <v>48</v>
      </c>
      <c r="N494" t="s">
        <v>24</v>
      </c>
      <c r="O494" s="5">
        <v>0</v>
      </c>
      <c r="P494" s="5">
        <v>0</v>
      </c>
      <c r="Q494" s="5">
        <f t="shared" si="37"/>
        <v>0</v>
      </c>
      <c r="R494" s="5">
        <f t="shared" si="35"/>
        <v>6</v>
      </c>
      <c r="S494" t="str">
        <f t="shared" si="38"/>
        <v>Argentina</v>
      </c>
      <c r="T494" t="str">
        <f t="shared" si="39"/>
        <v>Home Team</v>
      </c>
      <c r="U494" s="5">
        <v>37315</v>
      </c>
      <c r="V494" s="5">
        <v>2</v>
      </c>
      <c r="W494" s="5">
        <v>0</v>
      </c>
      <c r="X494" t="s">
        <v>518</v>
      </c>
      <c r="Y494" t="s">
        <v>486</v>
      </c>
      <c r="Z494" t="s">
        <v>503</v>
      </c>
      <c r="AA494" t="s">
        <v>55</v>
      </c>
      <c r="AB494" t="s">
        <v>51</v>
      </c>
    </row>
    <row r="495" spans="1:28" x14ac:dyDescent="0.3">
      <c r="A495" s="5">
        <v>111</v>
      </c>
      <c r="B495" s="5">
        <v>322</v>
      </c>
      <c r="C495">
        <v>1990</v>
      </c>
      <c r="D495" s="21">
        <v>33042</v>
      </c>
      <c r="E495" s="20" t="s">
        <v>1285</v>
      </c>
      <c r="F495" t="s">
        <v>489</v>
      </c>
      <c r="G495" t="s">
        <v>665</v>
      </c>
      <c r="H495" t="s">
        <v>666</v>
      </c>
      <c r="I495" t="s">
        <v>544</v>
      </c>
      <c r="J495" s="5">
        <v>0</v>
      </c>
      <c r="K495" s="5">
        <v>4</v>
      </c>
      <c r="L495" s="5">
        <f t="shared" si="36"/>
        <v>-4</v>
      </c>
      <c r="M495" t="s">
        <v>271</v>
      </c>
      <c r="N495" t="s">
        <v>24</v>
      </c>
      <c r="O495" s="5">
        <v>0</v>
      </c>
      <c r="P495" s="5">
        <v>0</v>
      </c>
      <c r="Q495" s="5">
        <f t="shared" si="37"/>
        <v>0</v>
      </c>
      <c r="R495" s="5">
        <f t="shared" si="35"/>
        <v>4</v>
      </c>
      <c r="S495" t="str">
        <f t="shared" si="38"/>
        <v>Soviet Union</v>
      </c>
      <c r="T495" t="str">
        <f t="shared" si="39"/>
        <v>Away Team</v>
      </c>
      <c r="U495" s="5">
        <v>37307</v>
      </c>
      <c r="V495" s="5">
        <v>0</v>
      </c>
      <c r="W495" s="5">
        <v>2</v>
      </c>
      <c r="X495" t="s">
        <v>670</v>
      </c>
      <c r="Y495" t="s">
        <v>706</v>
      </c>
      <c r="Z495" t="s">
        <v>673</v>
      </c>
      <c r="AA495" t="s">
        <v>546</v>
      </c>
      <c r="AB495" t="s">
        <v>274</v>
      </c>
    </row>
    <row r="496" spans="1:28" x14ac:dyDescent="0.3">
      <c r="A496" s="5">
        <v>43950016</v>
      </c>
      <c r="B496" s="5">
        <v>43950100</v>
      </c>
      <c r="C496">
        <v>2002</v>
      </c>
      <c r="D496" s="21">
        <v>37412</v>
      </c>
      <c r="E496" s="20" t="s">
        <v>1265</v>
      </c>
      <c r="F496" t="s">
        <v>613</v>
      </c>
      <c r="G496" t="s">
        <v>925</v>
      </c>
      <c r="H496" t="s">
        <v>926</v>
      </c>
      <c r="I496" t="s">
        <v>32</v>
      </c>
      <c r="J496" s="5">
        <v>3</v>
      </c>
      <c r="K496" s="5">
        <v>2</v>
      </c>
      <c r="L496" s="5">
        <f t="shared" si="36"/>
        <v>1</v>
      </c>
      <c r="M496" t="s">
        <v>375</v>
      </c>
      <c r="N496" t="s">
        <v>24</v>
      </c>
      <c r="O496" s="5">
        <v>0</v>
      </c>
      <c r="P496" s="5">
        <v>0</v>
      </c>
      <c r="Q496" s="5">
        <f t="shared" si="37"/>
        <v>0</v>
      </c>
      <c r="R496" s="5">
        <f t="shared" si="35"/>
        <v>5</v>
      </c>
      <c r="S496" t="str">
        <f t="shared" si="38"/>
        <v>USA</v>
      </c>
      <c r="T496" t="str">
        <f t="shared" si="39"/>
        <v>Home Team</v>
      </c>
      <c r="U496" s="5">
        <v>37306</v>
      </c>
      <c r="V496" s="5">
        <v>3</v>
      </c>
      <c r="W496" s="5">
        <v>1</v>
      </c>
      <c r="X496" t="s">
        <v>927</v>
      </c>
      <c r="Y496" t="s">
        <v>928</v>
      </c>
      <c r="Z496" t="s">
        <v>868</v>
      </c>
      <c r="AA496" t="s">
        <v>32</v>
      </c>
      <c r="AB496" t="s">
        <v>379</v>
      </c>
    </row>
    <row r="497" spans="1:28" x14ac:dyDescent="0.3">
      <c r="A497" s="5">
        <v>2202</v>
      </c>
      <c r="B497" s="5">
        <v>279</v>
      </c>
      <c r="C497">
        <v>1978</v>
      </c>
      <c r="D497" s="21">
        <v>28655</v>
      </c>
      <c r="E497" s="20" t="s">
        <v>1281</v>
      </c>
      <c r="F497" t="s">
        <v>489</v>
      </c>
      <c r="G497" t="s">
        <v>498</v>
      </c>
      <c r="H497" t="s">
        <v>499</v>
      </c>
      <c r="I497" t="s">
        <v>52</v>
      </c>
      <c r="J497" s="5">
        <v>2</v>
      </c>
      <c r="K497" s="5">
        <v>0</v>
      </c>
      <c r="L497" s="5">
        <f t="shared" si="36"/>
        <v>2</v>
      </c>
      <c r="M497" t="s">
        <v>164</v>
      </c>
      <c r="N497" t="s">
        <v>24</v>
      </c>
      <c r="O497" s="5">
        <v>0</v>
      </c>
      <c r="P497" s="5">
        <v>0</v>
      </c>
      <c r="Q497" s="5">
        <f t="shared" si="37"/>
        <v>0</v>
      </c>
      <c r="R497" s="5">
        <f t="shared" si="35"/>
        <v>2</v>
      </c>
      <c r="S497" t="str">
        <f t="shared" si="38"/>
        <v>Argentina</v>
      </c>
      <c r="T497" t="str">
        <f t="shared" si="39"/>
        <v>Home Team</v>
      </c>
      <c r="U497" s="5">
        <v>37091</v>
      </c>
      <c r="V497" s="5">
        <v>1</v>
      </c>
      <c r="W497" s="5">
        <v>0</v>
      </c>
      <c r="X497" t="s">
        <v>512</v>
      </c>
      <c r="Y497" t="s">
        <v>473</v>
      </c>
      <c r="Z497" t="s">
        <v>513</v>
      </c>
      <c r="AA497" t="s">
        <v>55</v>
      </c>
      <c r="AB497" t="s">
        <v>168</v>
      </c>
    </row>
    <row r="498" spans="1:28" x14ac:dyDescent="0.3">
      <c r="A498" s="5">
        <v>300061489</v>
      </c>
      <c r="B498" s="5">
        <v>249722</v>
      </c>
      <c r="C498">
        <v>2010</v>
      </c>
      <c r="D498" s="21">
        <v>40344</v>
      </c>
      <c r="E498" s="20" t="s">
        <v>1258</v>
      </c>
      <c r="F498" t="s">
        <v>833</v>
      </c>
      <c r="G498" t="s">
        <v>1063</v>
      </c>
      <c r="H498" t="s">
        <v>1064</v>
      </c>
      <c r="I498" t="s">
        <v>989</v>
      </c>
      <c r="J498" s="5">
        <v>0</v>
      </c>
      <c r="K498" s="5">
        <v>0</v>
      </c>
      <c r="L498" s="5">
        <f t="shared" si="36"/>
        <v>0</v>
      </c>
      <c r="M498" t="s">
        <v>375</v>
      </c>
      <c r="N498" t="s">
        <v>24</v>
      </c>
      <c r="O498" s="5">
        <v>0</v>
      </c>
      <c r="P498" s="5">
        <v>0</v>
      </c>
      <c r="Q498" s="5">
        <f t="shared" si="37"/>
        <v>0</v>
      </c>
      <c r="R498" s="5">
        <f t="shared" si="35"/>
        <v>0</v>
      </c>
      <c r="S498" t="str">
        <f t="shared" si="38"/>
        <v>Portugal</v>
      </c>
      <c r="T498" t="str">
        <f t="shared" si="39"/>
        <v>Away Team</v>
      </c>
      <c r="U498" s="5">
        <v>37034</v>
      </c>
      <c r="V498" s="5">
        <v>0</v>
      </c>
      <c r="W498" s="5">
        <v>0</v>
      </c>
      <c r="X498" t="s">
        <v>1007</v>
      </c>
      <c r="Y498" t="s">
        <v>1009</v>
      </c>
      <c r="Z498" t="s">
        <v>1101</v>
      </c>
      <c r="AA498" t="s">
        <v>993</v>
      </c>
      <c r="AB498" t="s">
        <v>379</v>
      </c>
    </row>
    <row r="499" spans="1:28" x14ac:dyDescent="0.3">
      <c r="A499" s="5">
        <v>779</v>
      </c>
      <c r="B499" s="5">
        <v>293</v>
      </c>
      <c r="C499">
        <v>1982</v>
      </c>
      <c r="D499" s="21">
        <v>30124</v>
      </c>
      <c r="E499" s="20" t="s">
        <v>1285</v>
      </c>
      <c r="F499" t="s">
        <v>46</v>
      </c>
      <c r="G499" t="s">
        <v>547</v>
      </c>
      <c r="H499" t="s">
        <v>548</v>
      </c>
      <c r="I499" t="s">
        <v>33</v>
      </c>
      <c r="J499" s="5">
        <v>1</v>
      </c>
      <c r="K499" s="5">
        <v>1</v>
      </c>
      <c r="L499" s="5">
        <f t="shared" si="36"/>
        <v>0</v>
      </c>
      <c r="M499" t="s">
        <v>81</v>
      </c>
      <c r="N499" t="s">
        <v>24</v>
      </c>
      <c r="O499" s="5">
        <v>0</v>
      </c>
      <c r="P499" s="5">
        <v>0</v>
      </c>
      <c r="Q499" s="5">
        <f t="shared" si="37"/>
        <v>0</v>
      </c>
      <c r="R499" s="5">
        <f t="shared" si="35"/>
        <v>2</v>
      </c>
      <c r="S499" t="str">
        <f t="shared" si="38"/>
        <v>Hungary</v>
      </c>
      <c r="T499" t="str">
        <f t="shared" si="39"/>
        <v>Away Team</v>
      </c>
      <c r="U499" s="5">
        <v>37000</v>
      </c>
      <c r="V499" s="5">
        <v>0</v>
      </c>
      <c r="W499" s="5">
        <v>1</v>
      </c>
      <c r="X499" t="s">
        <v>598</v>
      </c>
      <c r="Y499" t="s">
        <v>487</v>
      </c>
      <c r="Z499" t="s">
        <v>592</v>
      </c>
      <c r="AA499" t="s">
        <v>37</v>
      </c>
      <c r="AB499" t="s">
        <v>86</v>
      </c>
    </row>
    <row r="500" spans="1:28" x14ac:dyDescent="0.3">
      <c r="A500" s="5">
        <v>767</v>
      </c>
      <c r="B500" s="5">
        <v>294</v>
      </c>
      <c r="C500">
        <v>1982</v>
      </c>
      <c r="D500" s="21">
        <v>30130</v>
      </c>
      <c r="E500" s="20" t="s">
        <v>1284</v>
      </c>
      <c r="F500" t="s">
        <v>30</v>
      </c>
      <c r="G500" t="s">
        <v>602</v>
      </c>
      <c r="H500" t="s">
        <v>603</v>
      </c>
      <c r="I500" t="s">
        <v>73</v>
      </c>
      <c r="J500" s="5">
        <v>0</v>
      </c>
      <c r="K500" s="5">
        <v>1</v>
      </c>
      <c r="L500" s="5">
        <f t="shared" si="36"/>
        <v>-1</v>
      </c>
      <c r="M500" t="s">
        <v>22</v>
      </c>
      <c r="N500" t="s">
        <v>24</v>
      </c>
      <c r="O500" s="5">
        <v>0</v>
      </c>
      <c r="P500" s="5">
        <v>0</v>
      </c>
      <c r="Q500" s="5">
        <f t="shared" si="37"/>
        <v>0</v>
      </c>
      <c r="R500" s="5">
        <f t="shared" si="35"/>
        <v>1</v>
      </c>
      <c r="S500" t="str">
        <f t="shared" si="38"/>
        <v>France</v>
      </c>
      <c r="T500" t="str">
        <f t="shared" si="39"/>
        <v>Away Team</v>
      </c>
      <c r="U500" s="5">
        <v>37000</v>
      </c>
      <c r="V500" s="5">
        <v>0</v>
      </c>
      <c r="W500" s="5">
        <v>1</v>
      </c>
      <c r="X500" t="s">
        <v>462</v>
      </c>
      <c r="Y500" t="s">
        <v>533</v>
      </c>
      <c r="Z500" t="s">
        <v>600</v>
      </c>
      <c r="AA500" t="s">
        <v>78</v>
      </c>
      <c r="AB500" t="s">
        <v>28</v>
      </c>
    </row>
    <row r="501" spans="1:28" x14ac:dyDescent="0.3">
      <c r="A501" s="5">
        <v>920</v>
      </c>
      <c r="B501" s="5">
        <v>294</v>
      </c>
      <c r="C501">
        <v>1982</v>
      </c>
      <c r="D501" s="21">
        <v>30136</v>
      </c>
      <c r="E501" s="20" t="s">
        <v>1284</v>
      </c>
      <c r="F501" t="s">
        <v>30</v>
      </c>
      <c r="G501" t="s">
        <v>602</v>
      </c>
      <c r="H501" t="s">
        <v>603</v>
      </c>
      <c r="I501" t="s">
        <v>22</v>
      </c>
      <c r="J501" s="5">
        <v>4</v>
      </c>
      <c r="K501" s="5">
        <v>1</v>
      </c>
      <c r="L501" s="5">
        <f t="shared" si="36"/>
        <v>3</v>
      </c>
      <c r="M501" t="s">
        <v>299</v>
      </c>
      <c r="N501" t="s">
        <v>24</v>
      </c>
      <c r="O501" s="5">
        <v>0</v>
      </c>
      <c r="P501" s="5">
        <v>0</v>
      </c>
      <c r="Q501" s="5">
        <f t="shared" si="37"/>
        <v>0</v>
      </c>
      <c r="R501" s="5">
        <f t="shared" si="35"/>
        <v>5</v>
      </c>
      <c r="S501" t="str">
        <f t="shared" si="38"/>
        <v>France</v>
      </c>
      <c r="T501" t="str">
        <f t="shared" si="39"/>
        <v>Home Team</v>
      </c>
      <c r="U501" s="5">
        <v>37000</v>
      </c>
      <c r="V501" s="5">
        <v>1</v>
      </c>
      <c r="W501" s="5">
        <v>0</v>
      </c>
      <c r="X501" t="s">
        <v>507</v>
      </c>
      <c r="Y501" t="s">
        <v>464</v>
      </c>
      <c r="Z501" t="s">
        <v>556</v>
      </c>
      <c r="AA501" t="s">
        <v>28</v>
      </c>
      <c r="AB501" t="s">
        <v>302</v>
      </c>
    </row>
    <row r="502" spans="1:28" x14ac:dyDescent="0.3">
      <c r="A502" s="5">
        <v>300061462</v>
      </c>
      <c r="B502" s="5">
        <v>249722</v>
      </c>
      <c r="C502">
        <v>2010</v>
      </c>
      <c r="D502" s="21">
        <v>40352</v>
      </c>
      <c r="E502" s="20" t="s">
        <v>1258</v>
      </c>
      <c r="F502" t="s">
        <v>608</v>
      </c>
      <c r="G502" t="s">
        <v>1063</v>
      </c>
      <c r="H502" t="s">
        <v>1064</v>
      </c>
      <c r="I502" t="s">
        <v>895</v>
      </c>
      <c r="J502" s="5">
        <v>0</v>
      </c>
      <c r="K502" s="5">
        <v>1</v>
      </c>
      <c r="L502" s="5">
        <f t="shared" si="36"/>
        <v>-1</v>
      </c>
      <c r="M502" t="s">
        <v>189</v>
      </c>
      <c r="N502" t="s">
        <v>24</v>
      </c>
      <c r="O502" s="5">
        <v>0</v>
      </c>
      <c r="P502" s="5">
        <v>0</v>
      </c>
      <c r="Q502" s="5">
        <f t="shared" si="37"/>
        <v>0</v>
      </c>
      <c r="R502" s="5">
        <f t="shared" si="35"/>
        <v>1</v>
      </c>
      <c r="S502" t="str">
        <f t="shared" si="38"/>
        <v>England</v>
      </c>
      <c r="T502" t="str">
        <f t="shared" si="39"/>
        <v>Away Team</v>
      </c>
      <c r="U502" s="5">
        <v>36893</v>
      </c>
      <c r="V502" s="5">
        <v>0</v>
      </c>
      <c r="W502" s="5">
        <v>1</v>
      </c>
      <c r="X502" t="s">
        <v>1069</v>
      </c>
      <c r="Y502" t="s">
        <v>997</v>
      </c>
      <c r="Z502" t="s">
        <v>1070</v>
      </c>
      <c r="AA502" t="s">
        <v>899</v>
      </c>
      <c r="AB502" t="s">
        <v>193</v>
      </c>
    </row>
    <row r="503" spans="1:28" x14ac:dyDescent="0.3">
      <c r="A503" s="5">
        <v>43950026</v>
      </c>
      <c r="B503" s="5">
        <v>43950100</v>
      </c>
      <c r="C503">
        <v>2002</v>
      </c>
      <c r="D503" s="21">
        <v>37415</v>
      </c>
      <c r="E503" s="20" t="s">
        <v>1290</v>
      </c>
      <c r="F503" t="s">
        <v>608</v>
      </c>
      <c r="G503" t="s">
        <v>944</v>
      </c>
      <c r="H503" t="s">
        <v>945</v>
      </c>
      <c r="I503" t="s">
        <v>40</v>
      </c>
      <c r="J503" s="5">
        <v>4</v>
      </c>
      <c r="K503" s="5">
        <v>0</v>
      </c>
      <c r="L503" s="5">
        <f t="shared" si="36"/>
        <v>4</v>
      </c>
      <c r="M503" t="s">
        <v>911</v>
      </c>
      <c r="N503" t="s">
        <v>24</v>
      </c>
      <c r="O503" s="5">
        <v>0</v>
      </c>
      <c r="P503" s="5">
        <v>0</v>
      </c>
      <c r="Q503" s="5">
        <f t="shared" si="37"/>
        <v>0</v>
      </c>
      <c r="R503" s="5">
        <f t="shared" si="35"/>
        <v>4</v>
      </c>
      <c r="S503" t="str">
        <f t="shared" si="38"/>
        <v>Brazil</v>
      </c>
      <c r="T503" t="str">
        <f t="shared" si="39"/>
        <v>Home Team</v>
      </c>
      <c r="U503" s="5">
        <v>36750</v>
      </c>
      <c r="V503" s="5">
        <v>3</v>
      </c>
      <c r="W503" s="5">
        <v>0</v>
      </c>
      <c r="X503" t="s">
        <v>946</v>
      </c>
      <c r="Y503" t="s">
        <v>920</v>
      </c>
      <c r="Z503" t="s">
        <v>928</v>
      </c>
      <c r="AA503" t="s">
        <v>45</v>
      </c>
      <c r="AB503" t="s">
        <v>915</v>
      </c>
    </row>
    <row r="504" spans="1:28" x14ac:dyDescent="0.3">
      <c r="A504" s="5">
        <v>300061497</v>
      </c>
      <c r="B504" s="5">
        <v>249717</v>
      </c>
      <c r="C504">
        <v>2010</v>
      </c>
      <c r="D504" s="21">
        <v>40358</v>
      </c>
      <c r="E504" s="20" t="s">
        <v>1258</v>
      </c>
      <c r="F504" t="s">
        <v>659</v>
      </c>
      <c r="G504" t="s">
        <v>1078</v>
      </c>
      <c r="H504" t="s">
        <v>1079</v>
      </c>
      <c r="I504" t="s">
        <v>61</v>
      </c>
      <c r="J504" s="5">
        <v>0</v>
      </c>
      <c r="K504" s="5">
        <v>0</v>
      </c>
      <c r="L504" s="5">
        <f t="shared" si="36"/>
        <v>0</v>
      </c>
      <c r="M504" t="s">
        <v>818</v>
      </c>
      <c r="N504" t="s">
        <v>1312</v>
      </c>
      <c r="O504" s="5">
        <v>5</v>
      </c>
      <c r="P504" s="5">
        <v>3</v>
      </c>
      <c r="Q504" s="5">
        <f t="shared" si="37"/>
        <v>2</v>
      </c>
      <c r="R504" s="5">
        <f t="shared" si="35"/>
        <v>0</v>
      </c>
      <c r="S504" t="str">
        <f t="shared" si="38"/>
        <v>Paraguay</v>
      </c>
      <c r="T504" t="str">
        <f t="shared" si="39"/>
        <v>Home Team</v>
      </c>
      <c r="U504" s="5">
        <v>36742</v>
      </c>
      <c r="V504" s="5">
        <v>0</v>
      </c>
      <c r="W504" s="5">
        <v>0</v>
      </c>
      <c r="X504" t="s">
        <v>990</v>
      </c>
      <c r="Y504" t="s">
        <v>991</v>
      </c>
      <c r="Z504" t="s">
        <v>992</v>
      </c>
      <c r="AA504" t="s">
        <v>62</v>
      </c>
      <c r="AB504" t="s">
        <v>821</v>
      </c>
    </row>
    <row r="505" spans="1:28" x14ac:dyDescent="0.3">
      <c r="A505" s="5">
        <v>571</v>
      </c>
      <c r="B505" s="5">
        <v>308</v>
      </c>
      <c r="C505">
        <v>1986</v>
      </c>
      <c r="D505" s="21">
        <v>31568</v>
      </c>
      <c r="E505" s="20" t="s">
        <v>1278</v>
      </c>
      <c r="F505" t="s">
        <v>608</v>
      </c>
      <c r="G505" t="s">
        <v>404</v>
      </c>
      <c r="H505" t="s">
        <v>405</v>
      </c>
      <c r="I505" t="s">
        <v>22</v>
      </c>
      <c r="J505" s="5">
        <v>1</v>
      </c>
      <c r="K505" s="5">
        <v>1</v>
      </c>
      <c r="L505" s="5">
        <f t="shared" si="36"/>
        <v>0</v>
      </c>
      <c r="M505" t="s">
        <v>271</v>
      </c>
      <c r="N505" t="s">
        <v>24</v>
      </c>
      <c r="O505" s="5">
        <v>0</v>
      </c>
      <c r="P505" s="5">
        <v>0</v>
      </c>
      <c r="Q505" s="5">
        <f t="shared" si="37"/>
        <v>0</v>
      </c>
      <c r="R505" s="5">
        <f t="shared" si="35"/>
        <v>2</v>
      </c>
      <c r="S505" t="str">
        <f t="shared" si="38"/>
        <v>Soviet Union</v>
      </c>
      <c r="T505" t="str">
        <f t="shared" si="39"/>
        <v>Away Team</v>
      </c>
      <c r="U505" s="5">
        <v>36540</v>
      </c>
      <c r="V505" s="5">
        <v>0</v>
      </c>
      <c r="W505" s="5">
        <v>0</v>
      </c>
      <c r="X505" t="s">
        <v>654</v>
      </c>
      <c r="Y505" t="s">
        <v>540</v>
      </c>
      <c r="Z505" t="s">
        <v>655</v>
      </c>
      <c r="AA505" t="s">
        <v>28</v>
      </c>
      <c r="AB505" t="s">
        <v>274</v>
      </c>
    </row>
    <row r="506" spans="1:28" x14ac:dyDescent="0.3">
      <c r="A506" s="5">
        <v>1219</v>
      </c>
      <c r="B506" s="5">
        <v>208</v>
      </c>
      <c r="C506">
        <v>1950</v>
      </c>
      <c r="D506" s="21">
        <v>18439</v>
      </c>
      <c r="E506" s="20" t="s">
        <v>1255</v>
      </c>
      <c r="F506" t="s">
        <v>46</v>
      </c>
      <c r="G506" t="s">
        <v>198</v>
      </c>
      <c r="H506" t="s">
        <v>199</v>
      </c>
      <c r="I506" t="s">
        <v>99</v>
      </c>
      <c r="J506" s="5">
        <v>3</v>
      </c>
      <c r="K506" s="5">
        <v>2</v>
      </c>
      <c r="L506" s="5">
        <f t="shared" si="36"/>
        <v>1</v>
      </c>
      <c r="M506" t="s">
        <v>120</v>
      </c>
      <c r="N506" t="s">
        <v>24</v>
      </c>
      <c r="O506" s="5">
        <v>0</v>
      </c>
      <c r="P506" s="5">
        <v>0</v>
      </c>
      <c r="Q506" s="5">
        <f t="shared" si="37"/>
        <v>0</v>
      </c>
      <c r="R506" s="5">
        <f t="shared" si="35"/>
        <v>5</v>
      </c>
      <c r="S506" t="str">
        <f t="shared" si="38"/>
        <v>Sweden</v>
      </c>
      <c r="T506" t="str">
        <f t="shared" si="39"/>
        <v>Home Team</v>
      </c>
      <c r="U506" s="5">
        <v>36502</v>
      </c>
      <c r="V506" s="5">
        <v>2</v>
      </c>
      <c r="W506" s="5">
        <v>1</v>
      </c>
      <c r="X506" t="s">
        <v>200</v>
      </c>
      <c r="Y506" t="s">
        <v>93</v>
      </c>
      <c r="Z506" t="s">
        <v>201</v>
      </c>
      <c r="AA506" t="s">
        <v>103</v>
      </c>
      <c r="AB506" t="s">
        <v>124</v>
      </c>
    </row>
    <row r="507" spans="1:28" x14ac:dyDescent="0.3">
      <c r="A507" s="5">
        <v>43950025</v>
      </c>
      <c r="B507" s="5">
        <v>43950100</v>
      </c>
      <c r="C507">
        <v>2002</v>
      </c>
      <c r="D507" s="21">
        <v>37415</v>
      </c>
      <c r="E507" s="20" t="s">
        <v>1265</v>
      </c>
      <c r="F507" t="s">
        <v>833</v>
      </c>
      <c r="G507" t="s">
        <v>879</v>
      </c>
      <c r="H507" t="s">
        <v>880</v>
      </c>
      <c r="I507" t="s">
        <v>120</v>
      </c>
      <c r="J507" s="5">
        <v>1</v>
      </c>
      <c r="K507" s="5">
        <v>2</v>
      </c>
      <c r="L507" s="5">
        <f t="shared" si="36"/>
        <v>-1</v>
      </c>
      <c r="M507" t="s">
        <v>827</v>
      </c>
      <c r="N507" t="s">
        <v>24</v>
      </c>
      <c r="O507" s="5">
        <v>0</v>
      </c>
      <c r="P507" s="5">
        <v>0</v>
      </c>
      <c r="Q507" s="5">
        <f t="shared" si="37"/>
        <v>0</v>
      </c>
      <c r="R507" s="5">
        <f t="shared" si="35"/>
        <v>3</v>
      </c>
      <c r="S507" t="str">
        <f t="shared" si="38"/>
        <v>Croatia</v>
      </c>
      <c r="T507" t="str">
        <f t="shared" si="39"/>
        <v>Away Team</v>
      </c>
      <c r="U507" s="5">
        <v>36472</v>
      </c>
      <c r="V507" s="5">
        <v>0</v>
      </c>
      <c r="W507" s="5">
        <v>0</v>
      </c>
      <c r="X507" t="s">
        <v>947</v>
      </c>
      <c r="Y507" t="s">
        <v>906</v>
      </c>
      <c r="Z507" t="s">
        <v>929</v>
      </c>
      <c r="AA507" t="s">
        <v>124</v>
      </c>
      <c r="AB507" t="s">
        <v>832</v>
      </c>
    </row>
    <row r="508" spans="1:28" x14ac:dyDescent="0.3">
      <c r="A508" s="5">
        <v>43950053</v>
      </c>
      <c r="B508" s="5">
        <v>43950200</v>
      </c>
      <c r="C508">
        <v>2002</v>
      </c>
      <c r="D508" s="21">
        <v>37424</v>
      </c>
      <c r="E508" s="20" t="s">
        <v>1269</v>
      </c>
      <c r="F508" t="s">
        <v>659</v>
      </c>
      <c r="G508" t="s">
        <v>939</v>
      </c>
      <c r="H508" t="s">
        <v>940</v>
      </c>
      <c r="I508" t="s">
        <v>23</v>
      </c>
      <c r="J508" s="5">
        <v>0</v>
      </c>
      <c r="K508" s="5">
        <v>2</v>
      </c>
      <c r="L508" s="5">
        <f t="shared" si="36"/>
        <v>-2</v>
      </c>
      <c r="M508" t="s">
        <v>32</v>
      </c>
      <c r="N508" t="s">
        <v>24</v>
      </c>
      <c r="O508" s="5">
        <v>0</v>
      </c>
      <c r="P508" s="5">
        <v>0</v>
      </c>
      <c r="Q508" s="5">
        <f t="shared" si="37"/>
        <v>0</v>
      </c>
      <c r="R508" s="5">
        <f t="shared" si="35"/>
        <v>2</v>
      </c>
      <c r="S508" t="str">
        <f t="shared" si="38"/>
        <v>USA</v>
      </c>
      <c r="T508" t="str">
        <f t="shared" si="39"/>
        <v>Away Team</v>
      </c>
      <c r="U508" s="5">
        <v>36380</v>
      </c>
      <c r="V508" s="5">
        <v>0</v>
      </c>
      <c r="W508" s="5">
        <v>1</v>
      </c>
      <c r="X508" t="s">
        <v>828</v>
      </c>
      <c r="Y508" t="s">
        <v>913</v>
      </c>
      <c r="Z508" t="s">
        <v>898</v>
      </c>
      <c r="AA508" t="s">
        <v>29</v>
      </c>
      <c r="AB508" t="s">
        <v>32</v>
      </c>
    </row>
    <row r="509" spans="1:28" x14ac:dyDescent="0.3">
      <c r="A509" s="5">
        <v>300061510</v>
      </c>
      <c r="B509" s="5">
        <v>249720</v>
      </c>
      <c r="C509">
        <v>2010</v>
      </c>
      <c r="D509" s="21">
        <v>40369</v>
      </c>
      <c r="E509" s="20" t="s">
        <v>1290</v>
      </c>
      <c r="F509" t="s">
        <v>133</v>
      </c>
      <c r="G509" t="s">
        <v>1063</v>
      </c>
      <c r="H509" t="s">
        <v>1064</v>
      </c>
      <c r="I509" t="s">
        <v>64</v>
      </c>
      <c r="J509" s="5">
        <v>2</v>
      </c>
      <c r="K509" s="5">
        <v>3</v>
      </c>
      <c r="L509" s="5">
        <f t="shared" si="36"/>
        <v>-1</v>
      </c>
      <c r="M509" t="s">
        <v>106</v>
      </c>
      <c r="N509" t="s">
        <v>24</v>
      </c>
      <c r="O509" s="5">
        <v>0</v>
      </c>
      <c r="P509" s="5">
        <v>0</v>
      </c>
      <c r="Q509" s="5">
        <f t="shared" si="37"/>
        <v>0</v>
      </c>
      <c r="R509" s="5">
        <f t="shared" si="35"/>
        <v>5</v>
      </c>
      <c r="S509" t="str">
        <f t="shared" si="38"/>
        <v>Germany</v>
      </c>
      <c r="T509" t="str">
        <f t="shared" si="39"/>
        <v>Away Team</v>
      </c>
      <c r="U509" s="5">
        <v>36254</v>
      </c>
      <c r="V509" s="5">
        <v>1</v>
      </c>
      <c r="W509" s="5">
        <v>1</v>
      </c>
      <c r="X509" t="s">
        <v>1032</v>
      </c>
      <c r="Y509" t="s">
        <v>905</v>
      </c>
      <c r="Z509" t="s">
        <v>1096</v>
      </c>
      <c r="AA509" t="s">
        <v>65</v>
      </c>
      <c r="AB509" t="s">
        <v>110</v>
      </c>
    </row>
    <row r="510" spans="1:28" x14ac:dyDescent="0.3">
      <c r="A510" s="5">
        <v>1987</v>
      </c>
      <c r="B510" s="5">
        <v>262</v>
      </c>
      <c r="C510">
        <v>1974</v>
      </c>
      <c r="D510" s="21">
        <v>27202</v>
      </c>
      <c r="E510" s="20" t="s">
        <v>1258</v>
      </c>
      <c r="F510" t="s">
        <v>38</v>
      </c>
      <c r="G510" t="s">
        <v>483</v>
      </c>
      <c r="H510" t="s">
        <v>484</v>
      </c>
      <c r="I510" t="s">
        <v>455</v>
      </c>
      <c r="J510" s="5">
        <v>0</v>
      </c>
      <c r="K510" s="5">
        <v>3</v>
      </c>
      <c r="L510" s="5">
        <f t="shared" si="36"/>
        <v>-3</v>
      </c>
      <c r="M510" t="s">
        <v>40</v>
      </c>
      <c r="N510" t="s">
        <v>24</v>
      </c>
      <c r="O510" s="5">
        <v>0</v>
      </c>
      <c r="P510" s="5">
        <v>0</v>
      </c>
      <c r="Q510" s="5">
        <f t="shared" si="37"/>
        <v>0</v>
      </c>
      <c r="R510" s="5">
        <f t="shared" si="35"/>
        <v>3</v>
      </c>
      <c r="S510" t="str">
        <f t="shared" si="38"/>
        <v>Brazil</v>
      </c>
      <c r="T510" t="str">
        <f t="shared" si="39"/>
        <v>Away Team</v>
      </c>
      <c r="U510" s="5">
        <v>36200</v>
      </c>
      <c r="V510" s="5">
        <v>0</v>
      </c>
      <c r="W510" s="5">
        <v>1</v>
      </c>
      <c r="X510" t="s">
        <v>464</v>
      </c>
      <c r="Y510" t="s">
        <v>482</v>
      </c>
      <c r="Z510" t="s">
        <v>485</v>
      </c>
      <c r="AA510" t="s">
        <v>459</v>
      </c>
      <c r="AB510" t="s">
        <v>45</v>
      </c>
    </row>
    <row r="511" spans="1:28" x14ac:dyDescent="0.3">
      <c r="A511" s="5">
        <v>43950021</v>
      </c>
      <c r="B511" s="5">
        <v>43950100</v>
      </c>
      <c r="C511">
        <v>2002</v>
      </c>
      <c r="D511" s="21">
        <v>37414</v>
      </c>
      <c r="E511" s="20" t="s">
        <v>1269</v>
      </c>
      <c r="F511" t="s">
        <v>624</v>
      </c>
      <c r="G511" t="s">
        <v>921</v>
      </c>
      <c r="H511" t="s">
        <v>922</v>
      </c>
      <c r="I511" t="s">
        <v>99</v>
      </c>
      <c r="J511" s="5">
        <v>2</v>
      </c>
      <c r="K511" s="5">
        <v>1</v>
      </c>
      <c r="L511" s="5">
        <f t="shared" si="36"/>
        <v>1</v>
      </c>
      <c r="M511" t="s">
        <v>759</v>
      </c>
      <c r="N511" t="s">
        <v>24</v>
      </c>
      <c r="O511" s="5">
        <v>0</v>
      </c>
      <c r="P511" s="5">
        <v>0</v>
      </c>
      <c r="Q511" s="5">
        <f t="shared" si="37"/>
        <v>0</v>
      </c>
      <c r="R511" s="5">
        <f t="shared" si="35"/>
        <v>3</v>
      </c>
      <c r="S511" t="str">
        <f t="shared" si="38"/>
        <v>Sweden</v>
      </c>
      <c r="T511" t="str">
        <f t="shared" si="39"/>
        <v>Home Team</v>
      </c>
      <c r="U511" s="5">
        <v>36194</v>
      </c>
      <c r="V511" s="5">
        <v>1</v>
      </c>
      <c r="W511" s="5">
        <v>1</v>
      </c>
      <c r="X511" t="s">
        <v>937</v>
      </c>
      <c r="Y511" t="s">
        <v>877</v>
      </c>
      <c r="Z511" t="s">
        <v>872</v>
      </c>
      <c r="AA511" t="s">
        <v>103</v>
      </c>
      <c r="AB511" t="s">
        <v>761</v>
      </c>
    </row>
    <row r="512" spans="1:28" x14ac:dyDescent="0.3">
      <c r="A512" s="5">
        <v>1656</v>
      </c>
      <c r="B512" s="5">
        <v>238</v>
      </c>
      <c r="C512">
        <v>1966</v>
      </c>
      <c r="D512" s="21">
        <v>24300</v>
      </c>
      <c r="E512" s="20" t="s">
        <v>1277</v>
      </c>
      <c r="F512" t="s">
        <v>38</v>
      </c>
      <c r="G512" t="s">
        <v>358</v>
      </c>
      <c r="H512" t="s">
        <v>359</v>
      </c>
      <c r="I512" t="s">
        <v>240</v>
      </c>
      <c r="J512" s="5">
        <v>5</v>
      </c>
      <c r="K512" s="5">
        <v>0</v>
      </c>
      <c r="L512" s="5">
        <f t="shared" si="36"/>
        <v>5</v>
      </c>
      <c r="M512" t="s">
        <v>90</v>
      </c>
      <c r="N512" t="s">
        <v>24</v>
      </c>
      <c r="O512" s="5">
        <v>0</v>
      </c>
      <c r="P512" s="5">
        <v>0</v>
      </c>
      <c r="Q512" s="5">
        <f t="shared" si="37"/>
        <v>0</v>
      </c>
      <c r="R512" s="5">
        <f t="shared" si="35"/>
        <v>5</v>
      </c>
      <c r="S512" t="str">
        <f t="shared" si="38"/>
        <v>Germany FR</v>
      </c>
      <c r="T512" t="str">
        <f t="shared" si="39"/>
        <v>Home Team</v>
      </c>
      <c r="U512" s="5">
        <v>36127</v>
      </c>
      <c r="V512" s="5">
        <v>3</v>
      </c>
      <c r="W512" s="5">
        <v>0</v>
      </c>
      <c r="X512" t="s">
        <v>360</v>
      </c>
      <c r="Y512" t="s">
        <v>361</v>
      </c>
      <c r="Z512" t="s">
        <v>303</v>
      </c>
      <c r="AA512" t="s">
        <v>244</v>
      </c>
      <c r="AB512" t="s">
        <v>95</v>
      </c>
    </row>
    <row r="513" spans="1:28" x14ac:dyDescent="0.3">
      <c r="A513" s="5">
        <v>1051</v>
      </c>
      <c r="B513" s="5">
        <v>293</v>
      </c>
      <c r="C513">
        <v>1982</v>
      </c>
      <c r="D513" s="21">
        <v>30117</v>
      </c>
      <c r="E513" s="20" t="s">
        <v>1285</v>
      </c>
      <c r="F513" t="s">
        <v>221</v>
      </c>
      <c r="G513" t="s">
        <v>551</v>
      </c>
      <c r="H513" t="s">
        <v>552</v>
      </c>
      <c r="I513" t="s">
        <v>228</v>
      </c>
      <c r="J513" s="5">
        <v>5</v>
      </c>
      <c r="K513" s="5">
        <v>2</v>
      </c>
      <c r="L513" s="5">
        <f t="shared" si="36"/>
        <v>3</v>
      </c>
      <c r="M513" t="s">
        <v>553</v>
      </c>
      <c r="N513" t="s">
        <v>24</v>
      </c>
      <c r="O513" s="5">
        <v>0</v>
      </c>
      <c r="P513" s="5">
        <v>0</v>
      </c>
      <c r="Q513" s="5">
        <f t="shared" si="37"/>
        <v>0</v>
      </c>
      <c r="R513" s="5">
        <f t="shared" si="35"/>
        <v>7</v>
      </c>
      <c r="S513" t="str">
        <f t="shared" si="38"/>
        <v>Scotland</v>
      </c>
      <c r="T513" t="str">
        <f t="shared" si="39"/>
        <v>Home Team</v>
      </c>
      <c r="U513" s="5">
        <v>36000</v>
      </c>
      <c r="V513" s="5">
        <v>3</v>
      </c>
      <c r="W513" s="5">
        <v>0</v>
      </c>
      <c r="X513" t="s">
        <v>554</v>
      </c>
      <c r="Y513" t="s">
        <v>555</v>
      </c>
      <c r="Z513" t="s">
        <v>556</v>
      </c>
      <c r="AA513" t="s">
        <v>231</v>
      </c>
      <c r="AB513" t="s">
        <v>557</v>
      </c>
    </row>
    <row r="514" spans="1:28" x14ac:dyDescent="0.3">
      <c r="A514" s="5">
        <v>512</v>
      </c>
      <c r="B514" s="5">
        <v>308</v>
      </c>
      <c r="C514">
        <v>1986</v>
      </c>
      <c r="D514" s="21">
        <v>31576</v>
      </c>
      <c r="E514" s="20" t="s">
        <v>1278</v>
      </c>
      <c r="F514" t="s">
        <v>642</v>
      </c>
      <c r="G514" t="s">
        <v>650</v>
      </c>
      <c r="H514" t="s">
        <v>651</v>
      </c>
      <c r="I514" t="s">
        <v>645</v>
      </c>
      <c r="J514" s="5">
        <v>2</v>
      </c>
      <c r="K514" s="5">
        <v>0</v>
      </c>
      <c r="L514" s="5">
        <f t="shared" si="36"/>
        <v>2</v>
      </c>
      <c r="M514" t="s">
        <v>240</v>
      </c>
      <c r="N514" t="s">
        <v>24</v>
      </c>
      <c r="O514" s="5">
        <v>0</v>
      </c>
      <c r="P514" s="5">
        <v>0</v>
      </c>
      <c r="Q514" s="5">
        <f t="shared" si="37"/>
        <v>0</v>
      </c>
      <c r="R514" s="5">
        <f t="shared" ref="R514:R577" si="40">J514+K514</f>
        <v>2</v>
      </c>
      <c r="S514" t="str">
        <f t="shared" si="38"/>
        <v>Denmark</v>
      </c>
      <c r="T514" t="str">
        <f t="shared" si="39"/>
        <v>Home Team</v>
      </c>
      <c r="U514" s="5">
        <v>36000</v>
      </c>
      <c r="V514" s="5">
        <v>1</v>
      </c>
      <c r="W514" s="5">
        <v>0</v>
      </c>
      <c r="X514" t="s">
        <v>595</v>
      </c>
      <c r="Y514" t="s">
        <v>614</v>
      </c>
      <c r="Z514" t="s">
        <v>587</v>
      </c>
      <c r="AA514" t="s">
        <v>649</v>
      </c>
      <c r="AB514" t="s">
        <v>244</v>
      </c>
    </row>
    <row r="515" spans="1:28" x14ac:dyDescent="0.3">
      <c r="A515" s="5">
        <v>56</v>
      </c>
      <c r="B515" s="5">
        <v>322</v>
      </c>
      <c r="C515">
        <v>1990</v>
      </c>
      <c r="D515" s="21">
        <v>33045</v>
      </c>
      <c r="E515" s="20" t="s">
        <v>1267</v>
      </c>
      <c r="F515" t="s">
        <v>642</v>
      </c>
      <c r="G515" t="s">
        <v>689</v>
      </c>
      <c r="H515" t="s">
        <v>690</v>
      </c>
      <c r="I515" t="s">
        <v>33</v>
      </c>
      <c r="J515" s="5">
        <v>1</v>
      </c>
      <c r="K515" s="5">
        <v>2</v>
      </c>
      <c r="L515" s="5">
        <f t="shared" ref="L515:L578" si="41">J515-K515</f>
        <v>-1</v>
      </c>
      <c r="M515" t="s">
        <v>113</v>
      </c>
      <c r="N515" t="s">
        <v>24</v>
      </c>
      <c r="O515" s="5">
        <v>0</v>
      </c>
      <c r="P515" s="5">
        <v>0</v>
      </c>
      <c r="Q515" s="5">
        <f t="shared" ref="Q515:Q578" si="42">O515-P515</f>
        <v>0</v>
      </c>
      <c r="R515" s="5">
        <f t="shared" si="40"/>
        <v>3</v>
      </c>
      <c r="S515" t="str">
        <f t="shared" ref="S515:S578" si="43">IF(OR(L515&gt;0,Q515&gt;0),I515,M515)</f>
        <v>Spain</v>
      </c>
      <c r="T515" t="str">
        <f t="shared" ref="T515:T578" si="44">IF(OR(L515&gt;0,Q515&gt;0),"Home Team","Away Team")</f>
        <v>Away Team</v>
      </c>
      <c r="U515" s="5">
        <v>35950</v>
      </c>
      <c r="V515" s="5">
        <v>1</v>
      </c>
      <c r="W515" s="5">
        <v>2</v>
      </c>
      <c r="X515" t="s">
        <v>682</v>
      </c>
      <c r="Y515" t="s">
        <v>683</v>
      </c>
      <c r="Z515" t="s">
        <v>663</v>
      </c>
      <c r="AA515" t="s">
        <v>37</v>
      </c>
      <c r="AB515" t="s">
        <v>117</v>
      </c>
    </row>
    <row r="516" spans="1:28" x14ac:dyDescent="0.3">
      <c r="A516" s="5">
        <v>43950023</v>
      </c>
      <c r="B516" s="5">
        <v>43950100</v>
      </c>
      <c r="C516">
        <v>2002</v>
      </c>
      <c r="D516" s="21">
        <v>37414</v>
      </c>
      <c r="E516" s="20" t="s">
        <v>1290</v>
      </c>
      <c r="F516" t="s">
        <v>624</v>
      </c>
      <c r="G516" t="s">
        <v>874</v>
      </c>
      <c r="H516" t="s">
        <v>875</v>
      </c>
      <c r="I516" t="s">
        <v>52</v>
      </c>
      <c r="J516" s="5">
        <v>0</v>
      </c>
      <c r="K516" s="5">
        <v>1</v>
      </c>
      <c r="L516" s="5">
        <f t="shared" si="41"/>
        <v>-1</v>
      </c>
      <c r="M516" t="s">
        <v>189</v>
      </c>
      <c r="N516" t="s">
        <v>24</v>
      </c>
      <c r="O516" s="5">
        <v>0</v>
      </c>
      <c r="P516" s="5">
        <v>0</v>
      </c>
      <c r="Q516" s="5">
        <f t="shared" si="42"/>
        <v>0</v>
      </c>
      <c r="R516" s="5">
        <f t="shared" si="40"/>
        <v>1</v>
      </c>
      <c r="S516" t="str">
        <f t="shared" si="43"/>
        <v>England</v>
      </c>
      <c r="T516" t="str">
        <f t="shared" si="44"/>
        <v>Away Team</v>
      </c>
      <c r="U516" s="5">
        <v>35927</v>
      </c>
      <c r="V516" s="5">
        <v>0</v>
      </c>
      <c r="W516" s="5">
        <v>1</v>
      </c>
      <c r="X516" t="s">
        <v>814</v>
      </c>
      <c r="Y516" t="s">
        <v>905</v>
      </c>
      <c r="Z516" t="s">
        <v>938</v>
      </c>
      <c r="AA516" t="s">
        <v>55</v>
      </c>
      <c r="AB516" t="s">
        <v>193</v>
      </c>
    </row>
    <row r="517" spans="1:28" x14ac:dyDescent="0.3">
      <c r="A517" s="5">
        <v>43950017</v>
      </c>
      <c r="B517" s="5">
        <v>43950100</v>
      </c>
      <c r="C517">
        <v>2002</v>
      </c>
      <c r="D517" s="21">
        <v>37412</v>
      </c>
      <c r="E517" s="20" t="s">
        <v>1290</v>
      </c>
      <c r="F517" t="s">
        <v>642</v>
      </c>
      <c r="G517" t="s">
        <v>879</v>
      </c>
      <c r="H517" t="s">
        <v>880</v>
      </c>
      <c r="I517" t="s">
        <v>106</v>
      </c>
      <c r="J517" s="5">
        <v>1</v>
      </c>
      <c r="K517" s="5">
        <v>1</v>
      </c>
      <c r="L517" s="5">
        <f t="shared" si="41"/>
        <v>0</v>
      </c>
      <c r="M517" t="s">
        <v>1352</v>
      </c>
      <c r="N517" t="s">
        <v>24</v>
      </c>
      <c r="O517" s="5">
        <v>0</v>
      </c>
      <c r="P517" s="5">
        <v>0</v>
      </c>
      <c r="Q517" s="5">
        <f t="shared" si="42"/>
        <v>0</v>
      </c>
      <c r="R517" s="5">
        <f t="shared" si="40"/>
        <v>2</v>
      </c>
      <c r="S517" t="str">
        <f t="shared" si="43"/>
        <v>Republic of Ireland</v>
      </c>
      <c r="T517" t="str">
        <f t="shared" si="44"/>
        <v>Away Team</v>
      </c>
      <c r="U517" s="5">
        <v>35854</v>
      </c>
      <c r="V517" s="5">
        <v>1</v>
      </c>
      <c r="W517" s="5">
        <v>0</v>
      </c>
      <c r="X517" t="s">
        <v>853</v>
      </c>
      <c r="Y517" t="s">
        <v>929</v>
      </c>
      <c r="Z517" t="s">
        <v>840</v>
      </c>
      <c r="AA517" t="s">
        <v>110</v>
      </c>
      <c r="AB517" t="s">
        <v>688</v>
      </c>
    </row>
    <row r="518" spans="1:28" x14ac:dyDescent="0.3">
      <c r="A518" s="5">
        <v>300061461</v>
      </c>
      <c r="B518" s="5">
        <v>249722</v>
      </c>
      <c r="C518">
        <v>2010</v>
      </c>
      <c r="D518" s="21">
        <v>40352</v>
      </c>
      <c r="E518" s="20" t="s">
        <v>1258</v>
      </c>
      <c r="F518" t="s">
        <v>608</v>
      </c>
      <c r="G518" t="s">
        <v>1078</v>
      </c>
      <c r="H518" t="s">
        <v>1079</v>
      </c>
      <c r="I518" t="s">
        <v>32</v>
      </c>
      <c r="J518" s="5">
        <v>1</v>
      </c>
      <c r="K518" s="5">
        <v>0</v>
      </c>
      <c r="L518" s="5">
        <f t="shared" si="41"/>
        <v>1</v>
      </c>
      <c r="M518" t="s">
        <v>560</v>
      </c>
      <c r="N518" t="s">
        <v>24</v>
      </c>
      <c r="O518" s="5">
        <v>0</v>
      </c>
      <c r="P518" s="5">
        <v>0</v>
      </c>
      <c r="Q518" s="5">
        <f t="shared" si="42"/>
        <v>0</v>
      </c>
      <c r="R518" s="5">
        <f t="shared" si="40"/>
        <v>1</v>
      </c>
      <c r="S518" t="str">
        <f t="shared" si="43"/>
        <v>USA</v>
      </c>
      <c r="T518" t="str">
        <f t="shared" si="44"/>
        <v>Home Team</v>
      </c>
      <c r="U518" s="5">
        <v>35827</v>
      </c>
      <c r="V518" s="5">
        <v>0</v>
      </c>
      <c r="W518" s="5">
        <v>0</v>
      </c>
      <c r="X518" t="s">
        <v>990</v>
      </c>
      <c r="Y518" t="s">
        <v>991</v>
      </c>
      <c r="Z518" t="s">
        <v>992</v>
      </c>
      <c r="AA518" t="s">
        <v>32</v>
      </c>
      <c r="AB518" t="s">
        <v>564</v>
      </c>
    </row>
    <row r="519" spans="1:28" x14ac:dyDescent="0.3">
      <c r="A519" s="5">
        <v>439</v>
      </c>
      <c r="B519" s="5">
        <v>308</v>
      </c>
      <c r="C519">
        <v>1986</v>
      </c>
      <c r="D519" s="21">
        <v>31564</v>
      </c>
      <c r="E519" s="20" t="s">
        <v>1278</v>
      </c>
      <c r="F519" t="s">
        <v>613</v>
      </c>
      <c r="G519" t="s">
        <v>409</v>
      </c>
      <c r="H519" t="s">
        <v>410</v>
      </c>
      <c r="I519" t="s">
        <v>113</v>
      </c>
      <c r="J519" s="5">
        <v>0</v>
      </c>
      <c r="K519" s="5">
        <v>1</v>
      </c>
      <c r="L519" s="5">
        <f t="shared" si="41"/>
        <v>-1</v>
      </c>
      <c r="M519" t="s">
        <v>40</v>
      </c>
      <c r="N519" t="s">
        <v>24</v>
      </c>
      <c r="O519" s="5">
        <v>0</v>
      </c>
      <c r="P519" s="5">
        <v>0</v>
      </c>
      <c r="Q519" s="5">
        <f t="shared" si="42"/>
        <v>0</v>
      </c>
      <c r="R519" s="5">
        <f t="shared" si="40"/>
        <v>1</v>
      </c>
      <c r="S519" t="str">
        <f t="shared" si="43"/>
        <v>Brazil</v>
      </c>
      <c r="T519" t="str">
        <f t="shared" si="44"/>
        <v>Away Team</v>
      </c>
      <c r="U519" s="5">
        <v>35748</v>
      </c>
      <c r="V519" s="5">
        <v>0</v>
      </c>
      <c r="W519" s="5">
        <v>0</v>
      </c>
      <c r="X519" t="s">
        <v>614</v>
      </c>
      <c r="Y519" t="s">
        <v>554</v>
      </c>
      <c r="Z519" t="s">
        <v>615</v>
      </c>
      <c r="AA519" t="s">
        <v>117</v>
      </c>
      <c r="AB519" t="s">
        <v>45</v>
      </c>
    </row>
    <row r="520" spans="1:28" x14ac:dyDescent="0.3">
      <c r="A520" s="5">
        <v>180</v>
      </c>
      <c r="B520" s="5">
        <v>322</v>
      </c>
      <c r="C520">
        <v>1990</v>
      </c>
      <c r="D520" s="21">
        <v>33037</v>
      </c>
      <c r="E520" s="20" t="s">
        <v>1267</v>
      </c>
      <c r="F520" t="s">
        <v>642</v>
      </c>
      <c r="G520" t="s">
        <v>693</v>
      </c>
      <c r="H520" t="s">
        <v>694</v>
      </c>
      <c r="I520" t="s">
        <v>64</v>
      </c>
      <c r="J520" s="5">
        <v>0</v>
      </c>
      <c r="K520" s="5">
        <v>0</v>
      </c>
      <c r="L520" s="5">
        <f t="shared" si="41"/>
        <v>0</v>
      </c>
      <c r="M520" t="s">
        <v>113</v>
      </c>
      <c r="N520" t="s">
        <v>24</v>
      </c>
      <c r="O520" s="5">
        <v>0</v>
      </c>
      <c r="P520" s="5">
        <v>0</v>
      </c>
      <c r="Q520" s="5">
        <f t="shared" si="42"/>
        <v>0</v>
      </c>
      <c r="R520" s="5">
        <f t="shared" si="40"/>
        <v>0</v>
      </c>
      <c r="S520" t="str">
        <f t="shared" si="43"/>
        <v>Spain</v>
      </c>
      <c r="T520" t="str">
        <f t="shared" si="44"/>
        <v>Away Team</v>
      </c>
      <c r="U520" s="5">
        <v>35713</v>
      </c>
      <c r="V520" s="5">
        <v>0</v>
      </c>
      <c r="W520" s="5">
        <v>0</v>
      </c>
      <c r="X520" t="s">
        <v>695</v>
      </c>
      <c r="Y520" t="s">
        <v>696</v>
      </c>
      <c r="Z520" t="s">
        <v>647</v>
      </c>
      <c r="AA520" t="s">
        <v>65</v>
      </c>
      <c r="AB520" t="s">
        <v>117</v>
      </c>
    </row>
    <row r="521" spans="1:28" x14ac:dyDescent="0.3">
      <c r="A521" s="5">
        <v>181</v>
      </c>
      <c r="B521" s="5">
        <v>323</v>
      </c>
      <c r="C521">
        <v>1990</v>
      </c>
      <c r="D521" s="21">
        <v>33050</v>
      </c>
      <c r="E521" s="20" t="s">
        <v>1267</v>
      </c>
      <c r="F521" t="s">
        <v>659</v>
      </c>
      <c r="G521" t="s">
        <v>689</v>
      </c>
      <c r="H521" t="s">
        <v>690</v>
      </c>
      <c r="I521" t="s">
        <v>113</v>
      </c>
      <c r="J521" s="5">
        <v>1</v>
      </c>
      <c r="K521" s="5">
        <v>2</v>
      </c>
      <c r="L521" s="5">
        <f t="shared" si="41"/>
        <v>-1</v>
      </c>
      <c r="M521" t="s">
        <v>39</v>
      </c>
      <c r="N521" t="s">
        <v>709</v>
      </c>
      <c r="O521" s="5">
        <v>0</v>
      </c>
      <c r="P521" s="5">
        <v>0</v>
      </c>
      <c r="Q521" s="5">
        <f t="shared" si="42"/>
        <v>0</v>
      </c>
      <c r="R521" s="5">
        <f t="shared" si="40"/>
        <v>3</v>
      </c>
      <c r="S521" t="str">
        <f t="shared" si="43"/>
        <v>Yugoslavia</v>
      </c>
      <c r="T521" t="str">
        <f t="shared" si="44"/>
        <v>Away Team</v>
      </c>
      <c r="U521" s="5">
        <v>35500</v>
      </c>
      <c r="V521" s="5">
        <v>0</v>
      </c>
      <c r="W521" s="5">
        <v>0</v>
      </c>
      <c r="X521" t="s">
        <v>675</v>
      </c>
      <c r="Y521" t="s">
        <v>653</v>
      </c>
      <c r="Z521" t="s">
        <v>664</v>
      </c>
      <c r="AA521" t="s">
        <v>117</v>
      </c>
      <c r="AB521" t="s">
        <v>44</v>
      </c>
    </row>
    <row r="522" spans="1:28" x14ac:dyDescent="0.3">
      <c r="A522" s="5">
        <v>8731</v>
      </c>
      <c r="B522" s="5">
        <v>1014</v>
      </c>
      <c r="C522">
        <v>1998</v>
      </c>
      <c r="D522" s="21">
        <v>35959</v>
      </c>
      <c r="E522" s="20" t="s">
        <v>1260</v>
      </c>
      <c r="F522" t="s">
        <v>613</v>
      </c>
      <c r="G522" t="s">
        <v>804</v>
      </c>
      <c r="H522" t="s">
        <v>805</v>
      </c>
      <c r="I522" t="s">
        <v>113</v>
      </c>
      <c r="J522" s="5">
        <v>2</v>
      </c>
      <c r="K522" s="5">
        <v>3</v>
      </c>
      <c r="L522" s="5">
        <f t="shared" si="41"/>
        <v>-1</v>
      </c>
      <c r="M522" t="s">
        <v>759</v>
      </c>
      <c r="N522" t="s">
        <v>24</v>
      </c>
      <c r="O522" s="5">
        <v>0</v>
      </c>
      <c r="P522" s="5">
        <v>0</v>
      </c>
      <c r="Q522" s="5">
        <f t="shared" si="42"/>
        <v>0</v>
      </c>
      <c r="R522" s="5">
        <f t="shared" si="40"/>
        <v>5</v>
      </c>
      <c r="S522" t="str">
        <f t="shared" si="43"/>
        <v>Nigeria</v>
      </c>
      <c r="T522" t="str">
        <f t="shared" si="44"/>
        <v>Away Team</v>
      </c>
      <c r="U522" s="5">
        <v>35500</v>
      </c>
      <c r="V522" s="5">
        <v>1</v>
      </c>
      <c r="W522" s="5">
        <v>1</v>
      </c>
      <c r="X522" t="s">
        <v>806</v>
      </c>
      <c r="Y522" t="s">
        <v>807</v>
      </c>
      <c r="Z522" t="s">
        <v>808</v>
      </c>
      <c r="AA522" t="s">
        <v>117</v>
      </c>
      <c r="AB522" t="s">
        <v>761</v>
      </c>
    </row>
    <row r="523" spans="1:28" x14ac:dyDescent="0.3">
      <c r="A523" s="5">
        <v>8742</v>
      </c>
      <c r="B523" s="5">
        <v>1014</v>
      </c>
      <c r="C523">
        <v>1998</v>
      </c>
      <c r="D523" s="21">
        <v>35962</v>
      </c>
      <c r="E523" s="20" t="s">
        <v>1285</v>
      </c>
      <c r="F523" t="s">
        <v>490</v>
      </c>
      <c r="G523" t="s">
        <v>804</v>
      </c>
      <c r="H523" t="s">
        <v>805</v>
      </c>
      <c r="I523" t="s">
        <v>40</v>
      </c>
      <c r="J523" s="5">
        <v>3</v>
      </c>
      <c r="K523" s="5">
        <v>0</v>
      </c>
      <c r="L523" s="5">
        <f t="shared" si="41"/>
        <v>3</v>
      </c>
      <c r="M523" t="s">
        <v>416</v>
      </c>
      <c r="N523" t="s">
        <v>24</v>
      </c>
      <c r="O523" s="5">
        <v>0</v>
      </c>
      <c r="P523" s="5">
        <v>0</v>
      </c>
      <c r="Q523" s="5">
        <f t="shared" si="42"/>
        <v>0</v>
      </c>
      <c r="R523" s="5">
        <f t="shared" si="40"/>
        <v>3</v>
      </c>
      <c r="S523" t="str">
        <f t="shared" si="43"/>
        <v>Brazil</v>
      </c>
      <c r="T523" t="str">
        <f t="shared" si="44"/>
        <v>Home Team</v>
      </c>
      <c r="U523" s="5">
        <v>35500</v>
      </c>
      <c r="V523" s="5">
        <v>2</v>
      </c>
      <c r="W523" s="5">
        <v>0</v>
      </c>
      <c r="X523" t="s">
        <v>842</v>
      </c>
      <c r="Y523" t="s">
        <v>808</v>
      </c>
      <c r="Z523" t="s">
        <v>843</v>
      </c>
      <c r="AA523" t="s">
        <v>45</v>
      </c>
      <c r="AB523" t="s">
        <v>420</v>
      </c>
    </row>
    <row r="524" spans="1:28" x14ac:dyDescent="0.3">
      <c r="A524" s="5">
        <v>8751</v>
      </c>
      <c r="B524" s="5">
        <v>1014</v>
      </c>
      <c r="C524">
        <v>1998</v>
      </c>
      <c r="D524" s="21">
        <v>35966</v>
      </c>
      <c r="E524" s="20" t="s">
        <v>1260</v>
      </c>
      <c r="F524" t="s">
        <v>817</v>
      </c>
      <c r="G524" t="s">
        <v>804</v>
      </c>
      <c r="H524" t="s">
        <v>805</v>
      </c>
      <c r="I524" t="s">
        <v>818</v>
      </c>
      <c r="J524" s="5">
        <v>0</v>
      </c>
      <c r="K524" s="5">
        <v>1</v>
      </c>
      <c r="L524" s="5">
        <f t="shared" si="41"/>
        <v>-1</v>
      </c>
      <c r="M524" t="s">
        <v>827</v>
      </c>
      <c r="N524" t="s">
        <v>24</v>
      </c>
      <c r="O524" s="5">
        <v>0</v>
      </c>
      <c r="P524" s="5">
        <v>0</v>
      </c>
      <c r="Q524" s="5">
        <f t="shared" si="42"/>
        <v>0</v>
      </c>
      <c r="R524" s="5">
        <f t="shared" si="40"/>
        <v>1</v>
      </c>
      <c r="S524" t="str">
        <f t="shared" si="43"/>
        <v>Croatia</v>
      </c>
      <c r="T524" t="str">
        <f t="shared" si="44"/>
        <v>Away Team</v>
      </c>
      <c r="U524" s="5">
        <v>35500</v>
      </c>
      <c r="V524" s="5">
        <v>0</v>
      </c>
      <c r="W524" s="5">
        <v>0</v>
      </c>
      <c r="X524" t="s">
        <v>850</v>
      </c>
      <c r="Y524" t="s">
        <v>802</v>
      </c>
      <c r="Z524" t="s">
        <v>792</v>
      </c>
      <c r="AA524" t="s">
        <v>821</v>
      </c>
      <c r="AB524" t="s">
        <v>832</v>
      </c>
    </row>
    <row r="525" spans="1:28" x14ac:dyDescent="0.3">
      <c r="A525" s="5">
        <v>8760</v>
      </c>
      <c r="B525" s="5">
        <v>1014</v>
      </c>
      <c r="C525">
        <v>1998</v>
      </c>
      <c r="D525" s="21">
        <v>35969</v>
      </c>
      <c r="E525" s="20" t="s">
        <v>1258</v>
      </c>
      <c r="F525" t="s">
        <v>489</v>
      </c>
      <c r="G525" t="s">
        <v>804</v>
      </c>
      <c r="H525" t="s">
        <v>805</v>
      </c>
      <c r="I525" t="s">
        <v>56</v>
      </c>
      <c r="J525" s="5">
        <v>1</v>
      </c>
      <c r="K525" s="5">
        <v>1</v>
      </c>
      <c r="L525" s="5">
        <f t="shared" si="41"/>
        <v>0</v>
      </c>
      <c r="M525" t="s">
        <v>544</v>
      </c>
      <c r="N525" t="s">
        <v>24</v>
      </c>
      <c r="O525" s="5">
        <v>0</v>
      </c>
      <c r="P525" s="5">
        <v>0</v>
      </c>
      <c r="Q525" s="5">
        <f t="shared" si="42"/>
        <v>0</v>
      </c>
      <c r="R525" s="5">
        <f t="shared" si="40"/>
        <v>2</v>
      </c>
      <c r="S525" t="str">
        <f t="shared" si="43"/>
        <v>Cameroon</v>
      </c>
      <c r="T525" t="str">
        <f t="shared" si="44"/>
        <v>Away Team</v>
      </c>
      <c r="U525" s="5">
        <v>35500</v>
      </c>
      <c r="V525" s="5">
        <v>1</v>
      </c>
      <c r="W525" s="5">
        <v>0</v>
      </c>
      <c r="X525" t="s">
        <v>839</v>
      </c>
      <c r="Y525" t="s">
        <v>784</v>
      </c>
      <c r="Z525" t="s">
        <v>783</v>
      </c>
      <c r="AA525" t="s">
        <v>58</v>
      </c>
      <c r="AB525" t="s">
        <v>546</v>
      </c>
    </row>
    <row r="526" spans="1:28" x14ac:dyDescent="0.3">
      <c r="A526" s="5">
        <v>8768</v>
      </c>
      <c r="B526" s="5">
        <v>1014</v>
      </c>
      <c r="C526">
        <v>1998</v>
      </c>
      <c r="D526" s="21">
        <v>35971</v>
      </c>
      <c r="E526" s="20" t="s">
        <v>1285</v>
      </c>
      <c r="F526" t="s">
        <v>624</v>
      </c>
      <c r="G526" t="s">
        <v>804</v>
      </c>
      <c r="H526" t="s">
        <v>805</v>
      </c>
      <c r="I526" t="s">
        <v>32</v>
      </c>
      <c r="J526" s="5">
        <v>0</v>
      </c>
      <c r="K526" s="5">
        <v>1</v>
      </c>
      <c r="L526" s="5">
        <f t="shared" si="41"/>
        <v>-1</v>
      </c>
      <c r="M526" t="s">
        <v>39</v>
      </c>
      <c r="N526" t="s">
        <v>24</v>
      </c>
      <c r="O526" s="5">
        <v>0</v>
      </c>
      <c r="P526" s="5">
        <v>0</v>
      </c>
      <c r="Q526" s="5">
        <f t="shared" si="42"/>
        <v>0</v>
      </c>
      <c r="R526" s="5">
        <f t="shared" si="40"/>
        <v>1</v>
      </c>
      <c r="S526" t="str">
        <f t="shared" si="43"/>
        <v>Yugoslavia</v>
      </c>
      <c r="T526" t="str">
        <f t="shared" si="44"/>
        <v>Away Team</v>
      </c>
      <c r="U526" s="5">
        <v>35500</v>
      </c>
      <c r="V526" s="5">
        <v>0</v>
      </c>
      <c r="W526" s="5">
        <v>1</v>
      </c>
      <c r="X526" t="s">
        <v>844</v>
      </c>
      <c r="Y526" t="s">
        <v>792</v>
      </c>
      <c r="Z526" t="s">
        <v>843</v>
      </c>
      <c r="AA526" t="s">
        <v>32</v>
      </c>
      <c r="AB526" t="s">
        <v>44</v>
      </c>
    </row>
    <row r="527" spans="1:28" x14ac:dyDescent="0.3">
      <c r="A527" s="5">
        <v>8782</v>
      </c>
      <c r="B527" s="5">
        <v>1025</v>
      </c>
      <c r="C527">
        <v>1998</v>
      </c>
      <c r="D527" s="21">
        <v>35979</v>
      </c>
      <c r="E527" s="20" t="s">
        <v>1285</v>
      </c>
      <c r="F527" t="s">
        <v>131</v>
      </c>
      <c r="G527" t="s">
        <v>804</v>
      </c>
      <c r="H527" t="s">
        <v>805</v>
      </c>
      <c r="I527" t="s">
        <v>40</v>
      </c>
      <c r="J527" s="5">
        <v>3</v>
      </c>
      <c r="K527" s="5">
        <v>2</v>
      </c>
      <c r="L527" s="5">
        <f t="shared" si="41"/>
        <v>1</v>
      </c>
      <c r="M527" t="s">
        <v>645</v>
      </c>
      <c r="N527" t="s">
        <v>24</v>
      </c>
      <c r="O527" s="5">
        <v>0</v>
      </c>
      <c r="P527" s="5">
        <v>0</v>
      </c>
      <c r="Q527" s="5">
        <f t="shared" si="42"/>
        <v>0</v>
      </c>
      <c r="R527" s="5">
        <f t="shared" si="40"/>
        <v>5</v>
      </c>
      <c r="S527" t="str">
        <f t="shared" si="43"/>
        <v>Brazil</v>
      </c>
      <c r="T527" t="str">
        <f t="shared" si="44"/>
        <v>Home Team</v>
      </c>
      <c r="U527" s="5">
        <v>35500</v>
      </c>
      <c r="V527" s="5">
        <v>2</v>
      </c>
      <c r="W527" s="5">
        <v>1</v>
      </c>
      <c r="X527" t="s">
        <v>844</v>
      </c>
      <c r="Y527" t="s">
        <v>787</v>
      </c>
      <c r="Z527" t="s">
        <v>786</v>
      </c>
      <c r="AA527" t="s">
        <v>45</v>
      </c>
      <c r="AB527" t="s">
        <v>649</v>
      </c>
    </row>
    <row r="528" spans="1:28" x14ac:dyDescent="0.3">
      <c r="A528" s="5">
        <v>300061451</v>
      </c>
      <c r="B528" s="5">
        <v>249722</v>
      </c>
      <c r="C528">
        <v>2010</v>
      </c>
      <c r="D528" s="21">
        <v>40346</v>
      </c>
      <c r="E528" s="20" t="s">
        <v>1290</v>
      </c>
      <c r="F528" t="s">
        <v>490</v>
      </c>
      <c r="G528" t="s">
        <v>1075</v>
      </c>
      <c r="H528" t="s">
        <v>1076</v>
      </c>
      <c r="I528" t="s">
        <v>22</v>
      </c>
      <c r="J528" s="5">
        <v>0</v>
      </c>
      <c r="K528" s="5">
        <v>2</v>
      </c>
      <c r="L528" s="5">
        <f t="shared" si="41"/>
        <v>-2</v>
      </c>
      <c r="M528" t="s">
        <v>23</v>
      </c>
      <c r="N528" t="s">
        <v>24</v>
      </c>
      <c r="O528" s="5">
        <v>0</v>
      </c>
      <c r="P528" s="5">
        <v>0</v>
      </c>
      <c r="Q528" s="5">
        <f t="shared" si="42"/>
        <v>0</v>
      </c>
      <c r="R528" s="5">
        <f t="shared" si="40"/>
        <v>2</v>
      </c>
      <c r="S528" t="str">
        <f t="shared" si="43"/>
        <v>Mexico</v>
      </c>
      <c r="T528" t="str">
        <f t="shared" si="44"/>
        <v>Away Team</v>
      </c>
      <c r="U528" s="5">
        <v>35370</v>
      </c>
      <c r="V528" s="5">
        <v>0</v>
      </c>
      <c r="W528" s="5">
        <v>0</v>
      </c>
      <c r="X528" t="s">
        <v>1115</v>
      </c>
      <c r="Y528" t="s">
        <v>1116</v>
      </c>
      <c r="Z528" t="s">
        <v>1117</v>
      </c>
      <c r="AA528" t="s">
        <v>28</v>
      </c>
      <c r="AB528" t="s">
        <v>29</v>
      </c>
    </row>
    <row r="529" spans="1:28" x14ac:dyDescent="0.3">
      <c r="A529" s="5">
        <v>2450</v>
      </c>
      <c r="B529" s="5">
        <v>279</v>
      </c>
      <c r="C529">
        <v>1978</v>
      </c>
      <c r="D529" s="21">
        <v>28659</v>
      </c>
      <c r="E529" s="20" t="s">
        <v>1279</v>
      </c>
      <c r="F529" t="s">
        <v>489</v>
      </c>
      <c r="G529" t="s">
        <v>515</v>
      </c>
      <c r="H529" t="s">
        <v>516</v>
      </c>
      <c r="I529" t="s">
        <v>164</v>
      </c>
      <c r="J529" s="5">
        <v>1</v>
      </c>
      <c r="K529" s="5">
        <v>0</v>
      </c>
      <c r="L529" s="5">
        <f t="shared" si="41"/>
        <v>1</v>
      </c>
      <c r="M529" t="s">
        <v>48</v>
      </c>
      <c r="N529" t="s">
        <v>24</v>
      </c>
      <c r="O529" s="5">
        <v>0</v>
      </c>
      <c r="P529" s="5">
        <v>0</v>
      </c>
      <c r="Q529" s="5">
        <f t="shared" si="42"/>
        <v>0</v>
      </c>
      <c r="R529" s="5">
        <f t="shared" si="40"/>
        <v>1</v>
      </c>
      <c r="S529" t="str">
        <f t="shared" si="43"/>
        <v>Poland</v>
      </c>
      <c r="T529" t="str">
        <f t="shared" si="44"/>
        <v>Home Team</v>
      </c>
      <c r="U529" s="5">
        <v>35288</v>
      </c>
      <c r="V529" s="5">
        <v>0</v>
      </c>
      <c r="W529" s="5">
        <v>0</v>
      </c>
      <c r="X529" t="s">
        <v>506</v>
      </c>
      <c r="Y529" t="s">
        <v>529</v>
      </c>
      <c r="Z529" t="s">
        <v>523</v>
      </c>
      <c r="AA529" t="s">
        <v>168</v>
      </c>
      <c r="AB529" t="s">
        <v>51</v>
      </c>
    </row>
    <row r="530" spans="1:28" x14ac:dyDescent="0.3">
      <c r="A530" s="5">
        <v>160</v>
      </c>
      <c r="B530" s="5">
        <v>322</v>
      </c>
      <c r="C530">
        <v>1990</v>
      </c>
      <c r="D530" s="21">
        <v>33040</v>
      </c>
      <c r="E530" s="20" t="s">
        <v>1285</v>
      </c>
      <c r="F530" t="s">
        <v>624</v>
      </c>
      <c r="G530" t="s">
        <v>686</v>
      </c>
      <c r="H530" t="s">
        <v>687</v>
      </c>
      <c r="I530" t="s">
        <v>189</v>
      </c>
      <c r="J530" s="5">
        <v>0</v>
      </c>
      <c r="K530" s="5">
        <v>0</v>
      </c>
      <c r="L530" s="5">
        <f t="shared" si="41"/>
        <v>0</v>
      </c>
      <c r="M530" t="s">
        <v>91</v>
      </c>
      <c r="N530" t="s">
        <v>24</v>
      </c>
      <c r="O530" s="5">
        <v>0</v>
      </c>
      <c r="P530" s="5">
        <v>0</v>
      </c>
      <c r="Q530" s="5">
        <f t="shared" si="42"/>
        <v>0</v>
      </c>
      <c r="R530" s="5">
        <f t="shared" si="40"/>
        <v>0</v>
      </c>
      <c r="S530" t="str">
        <f t="shared" si="43"/>
        <v>Netherlands</v>
      </c>
      <c r="T530" t="str">
        <f t="shared" si="44"/>
        <v>Away Team</v>
      </c>
      <c r="U530" s="5">
        <v>35267</v>
      </c>
      <c r="V530" s="5">
        <v>0</v>
      </c>
      <c r="W530" s="5">
        <v>0</v>
      </c>
      <c r="X530" t="s">
        <v>633</v>
      </c>
      <c r="Y530" t="s">
        <v>702</v>
      </c>
      <c r="Z530" t="s">
        <v>606</v>
      </c>
      <c r="AA530" t="s">
        <v>193</v>
      </c>
      <c r="AB530" t="s">
        <v>96</v>
      </c>
    </row>
    <row r="531" spans="1:28" x14ac:dyDescent="0.3">
      <c r="A531" s="5">
        <v>2350</v>
      </c>
      <c r="B531" s="5">
        <v>278</v>
      </c>
      <c r="C531">
        <v>1978</v>
      </c>
      <c r="D531" s="21">
        <v>28647</v>
      </c>
      <c r="E531" s="20" t="s">
        <v>1280</v>
      </c>
      <c r="F531" t="s">
        <v>38</v>
      </c>
      <c r="G531" t="s">
        <v>510</v>
      </c>
      <c r="H531" t="s">
        <v>511</v>
      </c>
      <c r="I531" t="s">
        <v>240</v>
      </c>
      <c r="J531" s="5">
        <v>6</v>
      </c>
      <c r="K531" s="5">
        <v>0</v>
      </c>
      <c r="L531" s="5">
        <f t="shared" si="41"/>
        <v>6</v>
      </c>
      <c r="M531" t="s">
        <v>23</v>
      </c>
      <c r="N531" t="s">
        <v>24</v>
      </c>
      <c r="O531" s="5">
        <v>0</v>
      </c>
      <c r="P531" s="5">
        <v>0</v>
      </c>
      <c r="Q531" s="5">
        <f t="shared" si="42"/>
        <v>0</v>
      </c>
      <c r="R531" s="5">
        <f t="shared" si="40"/>
        <v>6</v>
      </c>
      <c r="S531" t="str">
        <f t="shared" si="43"/>
        <v>Germany FR</v>
      </c>
      <c r="T531" t="str">
        <f t="shared" si="44"/>
        <v>Home Team</v>
      </c>
      <c r="U531" s="5">
        <v>35258</v>
      </c>
      <c r="V531" s="5">
        <v>4</v>
      </c>
      <c r="W531" s="5">
        <v>0</v>
      </c>
      <c r="X531" t="s">
        <v>520</v>
      </c>
      <c r="Y531" t="s">
        <v>505</v>
      </c>
      <c r="Z531" t="s">
        <v>521</v>
      </c>
      <c r="AA531" t="s">
        <v>244</v>
      </c>
      <c r="AB531" t="s">
        <v>29</v>
      </c>
    </row>
    <row r="532" spans="1:28" x14ac:dyDescent="0.3">
      <c r="A532" s="5">
        <v>161</v>
      </c>
      <c r="B532" s="5">
        <v>322</v>
      </c>
      <c r="C532">
        <v>1990</v>
      </c>
      <c r="D532" s="21">
        <v>33035</v>
      </c>
      <c r="E532" s="20" t="s">
        <v>1285</v>
      </c>
      <c r="F532" t="s">
        <v>624</v>
      </c>
      <c r="G532" t="s">
        <v>686</v>
      </c>
      <c r="H532" t="s">
        <v>687</v>
      </c>
      <c r="I532" t="s">
        <v>189</v>
      </c>
      <c r="J532" s="5">
        <v>1</v>
      </c>
      <c r="K532" s="5">
        <v>1</v>
      </c>
      <c r="L532" s="5">
        <f t="shared" si="41"/>
        <v>0</v>
      </c>
      <c r="M532" t="s">
        <v>1352</v>
      </c>
      <c r="N532" t="s">
        <v>24</v>
      </c>
      <c r="O532" s="5">
        <v>0</v>
      </c>
      <c r="P532" s="5">
        <v>0</v>
      </c>
      <c r="Q532" s="5">
        <f t="shared" si="42"/>
        <v>0</v>
      </c>
      <c r="R532" s="5">
        <f t="shared" si="40"/>
        <v>2</v>
      </c>
      <c r="S532" t="str">
        <f t="shared" si="43"/>
        <v>Republic of Ireland</v>
      </c>
      <c r="T532" t="str">
        <f t="shared" si="44"/>
        <v>Away Team</v>
      </c>
      <c r="U532" s="5">
        <v>35238</v>
      </c>
      <c r="V532" s="5">
        <v>1</v>
      </c>
      <c r="W532" s="5">
        <v>0</v>
      </c>
      <c r="X532" t="s">
        <v>675</v>
      </c>
      <c r="Y532" t="s">
        <v>587</v>
      </c>
      <c r="Z532" t="s">
        <v>673</v>
      </c>
      <c r="AA532" t="s">
        <v>193</v>
      </c>
      <c r="AB532" t="s">
        <v>688</v>
      </c>
    </row>
    <row r="533" spans="1:28" x14ac:dyDescent="0.3">
      <c r="A533" s="5">
        <v>2215</v>
      </c>
      <c r="B533" s="5">
        <v>278</v>
      </c>
      <c r="C533">
        <v>1978</v>
      </c>
      <c r="D533" s="21">
        <v>28652</v>
      </c>
      <c r="E533" s="20" t="s">
        <v>1279</v>
      </c>
      <c r="F533" t="s">
        <v>46</v>
      </c>
      <c r="G533" t="s">
        <v>495</v>
      </c>
      <c r="H533" t="s">
        <v>496</v>
      </c>
      <c r="I533" t="s">
        <v>40</v>
      </c>
      <c r="J533" s="5">
        <v>1</v>
      </c>
      <c r="K533" s="5">
        <v>0</v>
      </c>
      <c r="L533" s="5">
        <f t="shared" si="41"/>
        <v>1</v>
      </c>
      <c r="M533" t="s">
        <v>73</v>
      </c>
      <c r="N533" t="s">
        <v>24</v>
      </c>
      <c r="O533" s="5">
        <v>0</v>
      </c>
      <c r="P533" s="5">
        <v>0</v>
      </c>
      <c r="Q533" s="5">
        <f t="shared" si="42"/>
        <v>0</v>
      </c>
      <c r="R533" s="5">
        <f t="shared" si="40"/>
        <v>1</v>
      </c>
      <c r="S533" t="str">
        <f t="shared" si="43"/>
        <v>Brazil</v>
      </c>
      <c r="T533" t="str">
        <f t="shared" si="44"/>
        <v>Home Team</v>
      </c>
      <c r="U533" s="5">
        <v>35221</v>
      </c>
      <c r="V533" s="5">
        <v>1</v>
      </c>
      <c r="W533" s="5">
        <v>0</v>
      </c>
      <c r="X533" t="s">
        <v>518</v>
      </c>
      <c r="Y533" t="s">
        <v>520</v>
      </c>
      <c r="Z533" t="s">
        <v>513</v>
      </c>
      <c r="AA533" t="s">
        <v>45</v>
      </c>
      <c r="AB533" t="s">
        <v>78</v>
      </c>
    </row>
    <row r="534" spans="1:28" x14ac:dyDescent="0.3">
      <c r="A534" s="5">
        <v>2395</v>
      </c>
      <c r="B534" s="5">
        <v>278</v>
      </c>
      <c r="C534">
        <v>1978</v>
      </c>
      <c r="D534" s="21">
        <v>28652</v>
      </c>
      <c r="E534" s="20" t="s">
        <v>1280</v>
      </c>
      <c r="F534" t="s">
        <v>30</v>
      </c>
      <c r="G534" t="s">
        <v>515</v>
      </c>
      <c r="H534" t="s">
        <v>516</v>
      </c>
      <c r="I534" t="s">
        <v>228</v>
      </c>
      <c r="J534" s="5">
        <v>3</v>
      </c>
      <c r="K534" s="5">
        <v>2</v>
      </c>
      <c r="L534" s="5">
        <f t="shared" si="41"/>
        <v>1</v>
      </c>
      <c r="M534" t="s">
        <v>91</v>
      </c>
      <c r="N534" t="s">
        <v>24</v>
      </c>
      <c r="O534" s="5">
        <v>0</v>
      </c>
      <c r="P534" s="5">
        <v>0</v>
      </c>
      <c r="Q534" s="5">
        <f t="shared" si="42"/>
        <v>0</v>
      </c>
      <c r="R534" s="5">
        <f t="shared" si="40"/>
        <v>5</v>
      </c>
      <c r="S534" t="str">
        <f t="shared" si="43"/>
        <v>Scotland</v>
      </c>
      <c r="T534" t="str">
        <f t="shared" si="44"/>
        <v>Home Team</v>
      </c>
      <c r="U534" s="5">
        <v>35130</v>
      </c>
      <c r="V534" s="5">
        <v>1</v>
      </c>
      <c r="W534" s="5">
        <v>1</v>
      </c>
      <c r="X534" t="s">
        <v>481</v>
      </c>
      <c r="Y534" t="s">
        <v>462</v>
      </c>
      <c r="Z534" t="s">
        <v>525</v>
      </c>
      <c r="AA534" t="s">
        <v>231</v>
      </c>
      <c r="AB534" t="s">
        <v>96</v>
      </c>
    </row>
    <row r="535" spans="1:28" x14ac:dyDescent="0.3">
      <c r="A535" s="5">
        <v>1122</v>
      </c>
      <c r="B535" s="5">
        <v>418</v>
      </c>
      <c r="C535">
        <v>1934</v>
      </c>
      <c r="D535" s="21">
        <v>12570</v>
      </c>
      <c r="E535" s="20" t="s">
        <v>1264</v>
      </c>
      <c r="F535" t="s">
        <v>131</v>
      </c>
      <c r="G535" t="s">
        <v>104</v>
      </c>
      <c r="H535" t="s">
        <v>105</v>
      </c>
      <c r="I535" t="s">
        <v>120</v>
      </c>
      <c r="J535" s="5">
        <v>1</v>
      </c>
      <c r="K535" s="5">
        <v>1</v>
      </c>
      <c r="L535" s="5">
        <f t="shared" si="41"/>
        <v>0</v>
      </c>
      <c r="M535" t="s">
        <v>113</v>
      </c>
      <c r="N535" t="s">
        <v>24</v>
      </c>
      <c r="O535" s="5">
        <v>0</v>
      </c>
      <c r="P535" s="5">
        <v>0</v>
      </c>
      <c r="Q535" s="5">
        <f t="shared" si="42"/>
        <v>0</v>
      </c>
      <c r="R535" s="5">
        <f t="shared" si="40"/>
        <v>2</v>
      </c>
      <c r="S535" t="str">
        <f t="shared" si="43"/>
        <v>Spain</v>
      </c>
      <c r="T535" t="str">
        <f t="shared" si="44"/>
        <v>Away Team</v>
      </c>
      <c r="U535" s="5">
        <v>35000</v>
      </c>
      <c r="V535" s="5">
        <v>0</v>
      </c>
      <c r="W535" s="5">
        <v>0</v>
      </c>
      <c r="X535" t="s">
        <v>77</v>
      </c>
      <c r="Y535" t="s">
        <v>123</v>
      </c>
      <c r="Z535" t="s">
        <v>116</v>
      </c>
      <c r="AA535" t="s">
        <v>124</v>
      </c>
      <c r="AB535" t="s">
        <v>117</v>
      </c>
    </row>
    <row r="536" spans="1:28" x14ac:dyDescent="0.3">
      <c r="A536" s="5">
        <v>1107</v>
      </c>
      <c r="B536" s="5">
        <v>3492</v>
      </c>
      <c r="C536">
        <v>1934</v>
      </c>
      <c r="D536" s="21">
        <v>12573</v>
      </c>
      <c r="E536" s="20" t="s">
        <v>1264</v>
      </c>
      <c r="F536" t="s">
        <v>68</v>
      </c>
      <c r="G536" t="s">
        <v>88</v>
      </c>
      <c r="H536" t="s">
        <v>89</v>
      </c>
      <c r="I536" t="s">
        <v>120</v>
      </c>
      <c r="J536" s="5">
        <v>1</v>
      </c>
      <c r="K536" s="5">
        <v>0</v>
      </c>
      <c r="L536" s="5">
        <f t="shared" si="41"/>
        <v>1</v>
      </c>
      <c r="M536" t="s">
        <v>73</v>
      </c>
      <c r="N536" t="s">
        <v>24</v>
      </c>
      <c r="O536" s="5">
        <v>0</v>
      </c>
      <c r="P536" s="5">
        <v>0</v>
      </c>
      <c r="Q536" s="5">
        <f t="shared" si="42"/>
        <v>0</v>
      </c>
      <c r="R536" s="5">
        <f t="shared" si="40"/>
        <v>1</v>
      </c>
      <c r="S536" t="str">
        <f t="shared" si="43"/>
        <v>Italy</v>
      </c>
      <c r="T536" t="str">
        <f t="shared" si="44"/>
        <v>Home Team</v>
      </c>
      <c r="U536" s="5">
        <v>35000</v>
      </c>
      <c r="V536" s="5">
        <v>1</v>
      </c>
      <c r="W536" s="5">
        <v>0</v>
      </c>
      <c r="X536" t="s">
        <v>92</v>
      </c>
      <c r="Y536" t="s">
        <v>77</v>
      </c>
      <c r="Z536" t="s">
        <v>123</v>
      </c>
      <c r="AA536" t="s">
        <v>124</v>
      </c>
      <c r="AB536" t="s">
        <v>78</v>
      </c>
    </row>
    <row r="537" spans="1:28" x14ac:dyDescent="0.3">
      <c r="A537" s="5">
        <v>1237</v>
      </c>
      <c r="B537" s="5">
        <v>212</v>
      </c>
      <c r="C537">
        <v>1954</v>
      </c>
      <c r="D537" s="21">
        <v>19901</v>
      </c>
      <c r="E537" s="20" t="s">
        <v>1267</v>
      </c>
      <c r="F537" t="s">
        <v>131</v>
      </c>
      <c r="G537" t="s">
        <v>236</v>
      </c>
      <c r="H537" t="s">
        <v>237</v>
      </c>
      <c r="I537" t="s">
        <v>73</v>
      </c>
      <c r="J537" s="5">
        <v>7</v>
      </c>
      <c r="K537" s="5">
        <v>5</v>
      </c>
      <c r="L537" s="5">
        <f t="shared" si="41"/>
        <v>2</v>
      </c>
      <c r="M537" t="s">
        <v>90</v>
      </c>
      <c r="N537" t="s">
        <v>24</v>
      </c>
      <c r="O537" s="5">
        <v>0</v>
      </c>
      <c r="P537" s="5">
        <v>0</v>
      </c>
      <c r="Q537" s="5">
        <f t="shared" si="42"/>
        <v>0</v>
      </c>
      <c r="R537" s="5">
        <f t="shared" si="40"/>
        <v>12</v>
      </c>
      <c r="S537" t="str">
        <f t="shared" si="43"/>
        <v>Austria</v>
      </c>
      <c r="T537" t="str">
        <f t="shared" si="44"/>
        <v>Home Team</v>
      </c>
      <c r="U537" s="5">
        <v>35000</v>
      </c>
      <c r="V537" s="5">
        <v>5</v>
      </c>
      <c r="W537" s="5">
        <v>4</v>
      </c>
      <c r="X537" t="s">
        <v>260</v>
      </c>
      <c r="Y537" t="s">
        <v>239</v>
      </c>
      <c r="Z537" t="s">
        <v>253</v>
      </c>
      <c r="AA537" t="s">
        <v>78</v>
      </c>
      <c r="AB537" t="s">
        <v>95</v>
      </c>
    </row>
    <row r="538" spans="1:28" x14ac:dyDescent="0.3">
      <c r="A538" s="5">
        <v>300061503</v>
      </c>
      <c r="B538" s="5">
        <v>249717</v>
      </c>
      <c r="C538">
        <v>2010</v>
      </c>
      <c r="D538" s="21">
        <v>40355</v>
      </c>
      <c r="E538" s="20" t="s">
        <v>1290</v>
      </c>
      <c r="F538" t="s">
        <v>659</v>
      </c>
      <c r="G538" t="s">
        <v>1071</v>
      </c>
      <c r="H538" t="s">
        <v>1072</v>
      </c>
      <c r="I538" t="s">
        <v>32</v>
      </c>
      <c r="J538" s="5">
        <v>1</v>
      </c>
      <c r="K538" s="5">
        <v>2</v>
      </c>
      <c r="L538" s="5">
        <f t="shared" si="41"/>
        <v>-1</v>
      </c>
      <c r="M538" t="s">
        <v>1021</v>
      </c>
      <c r="N538" t="s">
        <v>1129</v>
      </c>
      <c r="O538" s="5">
        <v>0</v>
      </c>
      <c r="P538" s="5">
        <v>0</v>
      </c>
      <c r="Q538" s="5">
        <f t="shared" si="42"/>
        <v>0</v>
      </c>
      <c r="R538" s="5">
        <f t="shared" si="40"/>
        <v>3</v>
      </c>
      <c r="S538" t="str">
        <f t="shared" si="43"/>
        <v>Ghana</v>
      </c>
      <c r="T538" t="str">
        <f t="shared" si="44"/>
        <v>Away Team</v>
      </c>
      <c r="U538" s="5">
        <v>34976</v>
      </c>
      <c r="V538" s="5">
        <v>0</v>
      </c>
      <c r="W538" s="5">
        <v>0</v>
      </c>
      <c r="X538" t="s">
        <v>1102</v>
      </c>
      <c r="Y538" t="s">
        <v>1103</v>
      </c>
      <c r="Z538" t="s">
        <v>1104</v>
      </c>
      <c r="AA538" t="s">
        <v>32</v>
      </c>
      <c r="AB538" t="s">
        <v>1024</v>
      </c>
    </row>
    <row r="539" spans="1:28" x14ac:dyDescent="0.3">
      <c r="A539" s="5">
        <v>150</v>
      </c>
      <c r="B539" s="5">
        <v>322</v>
      </c>
      <c r="C539">
        <v>1990</v>
      </c>
      <c r="D539" s="21">
        <v>33045</v>
      </c>
      <c r="E539" s="20" t="s">
        <v>1285</v>
      </c>
      <c r="F539" t="s">
        <v>624</v>
      </c>
      <c r="G539" t="s">
        <v>686</v>
      </c>
      <c r="H539" t="s">
        <v>687</v>
      </c>
      <c r="I539" t="s">
        <v>189</v>
      </c>
      <c r="J539" s="5">
        <v>1</v>
      </c>
      <c r="K539" s="5">
        <v>0</v>
      </c>
      <c r="L539" s="5">
        <f t="shared" si="41"/>
        <v>1</v>
      </c>
      <c r="M539" t="s">
        <v>82</v>
      </c>
      <c r="N539" t="s">
        <v>24</v>
      </c>
      <c r="O539" s="5">
        <v>0</v>
      </c>
      <c r="P539" s="5">
        <v>0</v>
      </c>
      <c r="Q539" s="5">
        <f t="shared" si="42"/>
        <v>0</v>
      </c>
      <c r="R539" s="5">
        <f t="shared" si="40"/>
        <v>1</v>
      </c>
      <c r="S539" t="str">
        <f t="shared" si="43"/>
        <v>England</v>
      </c>
      <c r="T539" t="str">
        <f t="shared" si="44"/>
        <v>Home Team</v>
      </c>
      <c r="U539" s="5">
        <v>34959</v>
      </c>
      <c r="V539" s="5">
        <v>0</v>
      </c>
      <c r="W539" s="5">
        <v>0</v>
      </c>
      <c r="X539" t="s">
        <v>673</v>
      </c>
      <c r="Y539" t="s">
        <v>611</v>
      </c>
      <c r="Z539" t="s">
        <v>606</v>
      </c>
      <c r="AA539" t="s">
        <v>193</v>
      </c>
      <c r="AB539" t="s">
        <v>87</v>
      </c>
    </row>
    <row r="540" spans="1:28" x14ac:dyDescent="0.3">
      <c r="A540" s="5">
        <v>300061493</v>
      </c>
      <c r="B540" s="5">
        <v>249722</v>
      </c>
      <c r="C540">
        <v>2010</v>
      </c>
      <c r="D540" s="21">
        <v>40350</v>
      </c>
      <c r="E540" s="20" t="s">
        <v>1258</v>
      </c>
      <c r="F540" t="s">
        <v>817</v>
      </c>
      <c r="G540" t="s">
        <v>1063</v>
      </c>
      <c r="H540" t="s">
        <v>1064</v>
      </c>
      <c r="I540" t="s">
        <v>56</v>
      </c>
      <c r="J540" s="5">
        <v>1</v>
      </c>
      <c r="K540" s="5">
        <v>0</v>
      </c>
      <c r="L540" s="5">
        <f t="shared" si="41"/>
        <v>1</v>
      </c>
      <c r="M540" t="s">
        <v>90</v>
      </c>
      <c r="N540" t="s">
        <v>24</v>
      </c>
      <c r="O540" s="5">
        <v>0</v>
      </c>
      <c r="P540" s="5">
        <v>0</v>
      </c>
      <c r="Q540" s="5">
        <f t="shared" si="42"/>
        <v>0</v>
      </c>
      <c r="R540" s="5">
        <f t="shared" si="40"/>
        <v>1</v>
      </c>
      <c r="S540" t="str">
        <f t="shared" si="43"/>
        <v>Chile</v>
      </c>
      <c r="T540" t="str">
        <f t="shared" si="44"/>
        <v>Home Team</v>
      </c>
      <c r="U540" s="5">
        <v>34872</v>
      </c>
      <c r="V540" s="5">
        <v>0</v>
      </c>
      <c r="W540" s="5">
        <v>0</v>
      </c>
      <c r="X540" t="s">
        <v>1115</v>
      </c>
      <c r="Y540" t="s">
        <v>1116</v>
      </c>
      <c r="Z540" t="s">
        <v>1117</v>
      </c>
      <c r="AA540" t="s">
        <v>58</v>
      </c>
      <c r="AB540" t="s">
        <v>95</v>
      </c>
    </row>
    <row r="541" spans="1:28" x14ac:dyDescent="0.3">
      <c r="A541" s="5">
        <v>48</v>
      </c>
      <c r="B541" s="5">
        <v>322</v>
      </c>
      <c r="C541">
        <v>1990</v>
      </c>
      <c r="D541" s="21">
        <v>33043</v>
      </c>
      <c r="E541" s="20" t="s">
        <v>1285</v>
      </c>
      <c r="F541" t="s">
        <v>490</v>
      </c>
      <c r="G541" t="s">
        <v>672</v>
      </c>
      <c r="H541" t="s">
        <v>105</v>
      </c>
      <c r="I541" t="s">
        <v>73</v>
      </c>
      <c r="J541" s="5">
        <v>2</v>
      </c>
      <c r="K541" s="5">
        <v>1</v>
      </c>
      <c r="L541" s="5">
        <f t="shared" si="41"/>
        <v>1</v>
      </c>
      <c r="M541" t="s">
        <v>32</v>
      </c>
      <c r="N541" t="s">
        <v>24</v>
      </c>
      <c r="O541" s="5">
        <v>0</v>
      </c>
      <c r="P541" s="5">
        <v>0</v>
      </c>
      <c r="Q541" s="5">
        <f t="shared" si="42"/>
        <v>0</v>
      </c>
      <c r="R541" s="5">
        <f t="shared" si="40"/>
        <v>3</v>
      </c>
      <c r="S541" t="str">
        <f t="shared" si="43"/>
        <v>Austria</v>
      </c>
      <c r="T541" t="str">
        <f t="shared" si="44"/>
        <v>Home Team</v>
      </c>
      <c r="U541" s="5">
        <v>34857</v>
      </c>
      <c r="V541" s="5">
        <v>0</v>
      </c>
      <c r="W541" s="5">
        <v>0</v>
      </c>
      <c r="X541" t="s">
        <v>637</v>
      </c>
      <c r="Y541" t="s">
        <v>700</v>
      </c>
      <c r="Z541" t="s">
        <v>633</v>
      </c>
      <c r="AA541" t="s">
        <v>78</v>
      </c>
      <c r="AB541" t="s">
        <v>32</v>
      </c>
    </row>
    <row r="542" spans="1:28" x14ac:dyDescent="0.3">
      <c r="A542" s="5">
        <v>300061479</v>
      </c>
      <c r="B542" s="5">
        <v>249722</v>
      </c>
      <c r="C542">
        <v>2010</v>
      </c>
      <c r="D542" s="21">
        <v>40353</v>
      </c>
      <c r="E542" s="20" t="s">
        <v>1258</v>
      </c>
      <c r="F542" t="s">
        <v>624</v>
      </c>
      <c r="G542" t="s">
        <v>1075</v>
      </c>
      <c r="H542" t="s">
        <v>1076</v>
      </c>
      <c r="I542" t="s">
        <v>61</v>
      </c>
      <c r="J542" s="5">
        <v>0</v>
      </c>
      <c r="K542" s="5">
        <v>0</v>
      </c>
      <c r="L542" s="5">
        <f t="shared" si="41"/>
        <v>0</v>
      </c>
      <c r="M542" t="s">
        <v>553</v>
      </c>
      <c r="N542" t="s">
        <v>24</v>
      </c>
      <c r="O542" s="5">
        <v>0</v>
      </c>
      <c r="P542" s="5">
        <v>0</v>
      </c>
      <c r="Q542" s="5">
        <f t="shared" si="42"/>
        <v>0</v>
      </c>
      <c r="R542" s="5">
        <f t="shared" si="40"/>
        <v>0</v>
      </c>
      <c r="S542" t="str">
        <f t="shared" si="43"/>
        <v>New Zealand</v>
      </c>
      <c r="T542" t="str">
        <f t="shared" si="44"/>
        <v>Away Team</v>
      </c>
      <c r="U542" s="5">
        <v>34850</v>
      </c>
      <c r="V542" s="5">
        <v>0</v>
      </c>
      <c r="W542" s="5">
        <v>0</v>
      </c>
      <c r="X542" t="s">
        <v>1060</v>
      </c>
      <c r="Y542" t="s">
        <v>1061</v>
      </c>
      <c r="Z542" t="s">
        <v>1062</v>
      </c>
      <c r="AA542" t="s">
        <v>62</v>
      </c>
      <c r="AB542" t="s">
        <v>557</v>
      </c>
    </row>
    <row r="543" spans="1:28" x14ac:dyDescent="0.3">
      <c r="A543" s="5">
        <v>300061469</v>
      </c>
      <c r="B543" s="5">
        <v>249722</v>
      </c>
      <c r="C543">
        <v>2010</v>
      </c>
      <c r="D543" s="21">
        <v>40348</v>
      </c>
      <c r="E543" s="20" t="s">
        <v>1258</v>
      </c>
      <c r="F543" t="s">
        <v>613</v>
      </c>
      <c r="G543" t="s">
        <v>1071</v>
      </c>
      <c r="H543" t="s">
        <v>1072</v>
      </c>
      <c r="I543" t="s">
        <v>1021</v>
      </c>
      <c r="J543" s="5">
        <v>1</v>
      </c>
      <c r="K543" s="5">
        <v>1</v>
      </c>
      <c r="L543" s="5">
        <f t="shared" si="41"/>
        <v>0</v>
      </c>
      <c r="M543" t="s">
        <v>447</v>
      </c>
      <c r="N543" t="s">
        <v>24</v>
      </c>
      <c r="O543" s="5">
        <v>0</v>
      </c>
      <c r="P543" s="5">
        <v>0</v>
      </c>
      <c r="Q543" s="5">
        <f t="shared" si="42"/>
        <v>0</v>
      </c>
      <c r="R543" s="5">
        <f t="shared" si="40"/>
        <v>2</v>
      </c>
      <c r="S543" t="str">
        <f t="shared" si="43"/>
        <v>Australia</v>
      </c>
      <c r="T543" t="str">
        <f t="shared" si="44"/>
        <v>Away Team</v>
      </c>
      <c r="U543" s="5">
        <v>34812</v>
      </c>
      <c r="V543" s="5">
        <v>1</v>
      </c>
      <c r="W543" s="5">
        <v>1</v>
      </c>
      <c r="X543" t="s">
        <v>1001</v>
      </c>
      <c r="Y543" t="s">
        <v>1124</v>
      </c>
      <c r="Z543" t="s">
        <v>1125</v>
      </c>
      <c r="AA543" t="s">
        <v>1024</v>
      </c>
      <c r="AB543" t="s">
        <v>452</v>
      </c>
    </row>
    <row r="544" spans="1:28" x14ac:dyDescent="0.3">
      <c r="A544" s="5">
        <v>2246</v>
      </c>
      <c r="B544" s="5">
        <v>278</v>
      </c>
      <c r="C544">
        <v>1978</v>
      </c>
      <c r="D544" s="21">
        <v>28648</v>
      </c>
      <c r="E544" s="20" t="s">
        <v>1279</v>
      </c>
      <c r="F544" t="s">
        <v>46</v>
      </c>
      <c r="G544" t="s">
        <v>495</v>
      </c>
      <c r="H544" t="s">
        <v>496</v>
      </c>
      <c r="I544" t="s">
        <v>40</v>
      </c>
      <c r="J544" s="5">
        <v>0</v>
      </c>
      <c r="K544" s="5">
        <v>0</v>
      </c>
      <c r="L544" s="5">
        <f t="shared" si="41"/>
        <v>0</v>
      </c>
      <c r="M544" t="s">
        <v>113</v>
      </c>
      <c r="N544" t="s">
        <v>24</v>
      </c>
      <c r="O544" s="5">
        <v>0</v>
      </c>
      <c r="P544" s="5">
        <v>0</v>
      </c>
      <c r="Q544" s="5">
        <f t="shared" si="42"/>
        <v>0</v>
      </c>
      <c r="R544" s="5">
        <f t="shared" si="40"/>
        <v>0</v>
      </c>
      <c r="S544" t="str">
        <f t="shared" si="43"/>
        <v>Spain</v>
      </c>
      <c r="T544" t="str">
        <f t="shared" si="44"/>
        <v>Away Team</v>
      </c>
      <c r="U544" s="5">
        <v>34771</v>
      </c>
      <c r="V544" s="5">
        <v>0</v>
      </c>
      <c r="W544" s="5">
        <v>0</v>
      </c>
      <c r="X544" t="s">
        <v>503</v>
      </c>
      <c r="Y544" t="s">
        <v>422</v>
      </c>
      <c r="Z544" t="s">
        <v>493</v>
      </c>
      <c r="AA544" t="s">
        <v>45</v>
      </c>
      <c r="AB544" t="s">
        <v>117</v>
      </c>
    </row>
    <row r="545" spans="1:28" x14ac:dyDescent="0.3">
      <c r="A545" s="5">
        <v>300061486</v>
      </c>
      <c r="B545" s="5">
        <v>249722</v>
      </c>
      <c r="C545">
        <v>2010</v>
      </c>
      <c r="D545" s="21">
        <v>40354</v>
      </c>
      <c r="E545" s="20" t="s">
        <v>1258</v>
      </c>
      <c r="F545" t="s">
        <v>833</v>
      </c>
      <c r="G545" t="s">
        <v>1105</v>
      </c>
      <c r="H545" t="s">
        <v>1106</v>
      </c>
      <c r="I545" t="s">
        <v>369</v>
      </c>
      <c r="J545" s="5">
        <v>0</v>
      </c>
      <c r="K545" s="5">
        <v>3</v>
      </c>
      <c r="L545" s="5">
        <f t="shared" si="41"/>
        <v>-3</v>
      </c>
      <c r="M545" t="s">
        <v>989</v>
      </c>
      <c r="N545" t="s">
        <v>24</v>
      </c>
      <c r="O545" s="5">
        <v>0</v>
      </c>
      <c r="P545" s="5">
        <v>0</v>
      </c>
      <c r="Q545" s="5">
        <f t="shared" si="42"/>
        <v>0</v>
      </c>
      <c r="R545" s="5">
        <f t="shared" si="40"/>
        <v>3</v>
      </c>
      <c r="S545" t="str">
        <f t="shared" si="43"/>
        <v>Cï¿½te d'Ivoire</v>
      </c>
      <c r="T545" t="str">
        <f t="shared" si="44"/>
        <v>Away Team</v>
      </c>
      <c r="U545" s="5">
        <v>34763</v>
      </c>
      <c r="V545" s="5">
        <v>0</v>
      </c>
      <c r="W545" s="5">
        <v>2</v>
      </c>
      <c r="X545" t="s">
        <v>1118</v>
      </c>
      <c r="Y545" t="s">
        <v>1119</v>
      </c>
      <c r="Z545" t="s">
        <v>1120</v>
      </c>
      <c r="AA545" t="s">
        <v>371</v>
      </c>
      <c r="AB545" t="s">
        <v>993</v>
      </c>
    </row>
    <row r="546" spans="1:28" x14ac:dyDescent="0.3">
      <c r="A546" s="5">
        <v>55</v>
      </c>
      <c r="B546" s="5">
        <v>323</v>
      </c>
      <c r="C546">
        <v>1990</v>
      </c>
      <c r="D546" s="21">
        <v>33050</v>
      </c>
      <c r="E546" s="20" t="s">
        <v>1285</v>
      </c>
      <c r="F546" t="s">
        <v>659</v>
      </c>
      <c r="G546" t="s">
        <v>667</v>
      </c>
      <c r="H546" t="s">
        <v>98</v>
      </c>
      <c r="I546" t="s">
        <v>189</v>
      </c>
      <c r="J546" s="5">
        <v>1</v>
      </c>
      <c r="K546" s="5">
        <v>0</v>
      </c>
      <c r="L546" s="5">
        <f t="shared" si="41"/>
        <v>1</v>
      </c>
      <c r="M546" t="s">
        <v>33</v>
      </c>
      <c r="N546" t="s">
        <v>394</v>
      </c>
      <c r="O546" s="5">
        <v>0</v>
      </c>
      <c r="P546" s="5">
        <v>0</v>
      </c>
      <c r="Q546" s="5">
        <f t="shared" si="42"/>
        <v>0</v>
      </c>
      <c r="R546" s="5">
        <f t="shared" si="40"/>
        <v>1</v>
      </c>
      <c r="S546" t="str">
        <f t="shared" si="43"/>
        <v>England</v>
      </c>
      <c r="T546" t="str">
        <f t="shared" si="44"/>
        <v>Home Team</v>
      </c>
      <c r="U546" s="5">
        <v>34520</v>
      </c>
      <c r="V546" s="5">
        <v>0</v>
      </c>
      <c r="W546" s="5">
        <v>0</v>
      </c>
      <c r="X546" t="s">
        <v>679</v>
      </c>
      <c r="Y546" t="s">
        <v>695</v>
      </c>
      <c r="Z546" t="s">
        <v>655</v>
      </c>
      <c r="AA546" t="s">
        <v>193</v>
      </c>
      <c r="AB546" t="s">
        <v>37</v>
      </c>
    </row>
    <row r="547" spans="1:28" x14ac:dyDescent="0.3">
      <c r="A547" s="5">
        <v>1415</v>
      </c>
      <c r="B547" s="5">
        <v>220</v>
      </c>
      <c r="C547">
        <v>1958</v>
      </c>
      <c r="D547" s="21">
        <v>21344</v>
      </c>
      <c r="E547" s="20" t="s">
        <v>1275</v>
      </c>
      <c r="F547" t="s">
        <v>46</v>
      </c>
      <c r="G547" t="s">
        <v>264</v>
      </c>
      <c r="H547" t="s">
        <v>265</v>
      </c>
      <c r="I547" t="s">
        <v>99</v>
      </c>
      <c r="J547" s="5">
        <v>3</v>
      </c>
      <c r="K547" s="5">
        <v>0</v>
      </c>
      <c r="L547" s="5">
        <f t="shared" si="41"/>
        <v>3</v>
      </c>
      <c r="M547" t="s">
        <v>23</v>
      </c>
      <c r="N547" t="s">
        <v>24</v>
      </c>
      <c r="O547" s="5">
        <v>0</v>
      </c>
      <c r="P547" s="5">
        <v>0</v>
      </c>
      <c r="Q547" s="5">
        <f t="shared" si="42"/>
        <v>0</v>
      </c>
      <c r="R547" s="5">
        <f t="shared" si="40"/>
        <v>3</v>
      </c>
      <c r="S547" t="str">
        <f t="shared" si="43"/>
        <v>Sweden</v>
      </c>
      <c r="T547" t="str">
        <f t="shared" si="44"/>
        <v>Home Team</v>
      </c>
      <c r="U547" s="5">
        <v>34107</v>
      </c>
      <c r="V547" s="5">
        <v>1</v>
      </c>
      <c r="W547" s="5">
        <v>0</v>
      </c>
      <c r="X547" t="s">
        <v>266</v>
      </c>
      <c r="Y547" t="s">
        <v>267</v>
      </c>
      <c r="Z547" t="s">
        <v>268</v>
      </c>
      <c r="AA547" t="s">
        <v>103</v>
      </c>
      <c r="AB547" t="s">
        <v>29</v>
      </c>
    </row>
    <row r="548" spans="1:28" x14ac:dyDescent="0.3">
      <c r="A548" s="5">
        <v>43950007</v>
      </c>
      <c r="B548" s="5">
        <v>43950100</v>
      </c>
      <c r="C548">
        <v>2002</v>
      </c>
      <c r="D548" s="21">
        <v>37409</v>
      </c>
      <c r="E548" s="20" t="s">
        <v>1260</v>
      </c>
      <c r="F548" t="s">
        <v>624</v>
      </c>
      <c r="G548" t="s">
        <v>879</v>
      </c>
      <c r="H548" t="s">
        <v>880</v>
      </c>
      <c r="I548" t="s">
        <v>52</v>
      </c>
      <c r="J548" s="5">
        <v>1</v>
      </c>
      <c r="K548" s="5">
        <v>0</v>
      </c>
      <c r="L548" s="5">
        <f t="shared" si="41"/>
        <v>1</v>
      </c>
      <c r="M548" t="s">
        <v>759</v>
      </c>
      <c r="N548" t="s">
        <v>24</v>
      </c>
      <c r="O548" s="5">
        <v>0</v>
      </c>
      <c r="P548" s="5">
        <v>0</v>
      </c>
      <c r="Q548" s="5">
        <f t="shared" si="42"/>
        <v>0</v>
      </c>
      <c r="R548" s="5">
        <f t="shared" si="40"/>
        <v>1</v>
      </c>
      <c r="S548" t="str">
        <f t="shared" si="43"/>
        <v>Argentina</v>
      </c>
      <c r="T548" t="str">
        <f t="shared" si="44"/>
        <v>Home Team</v>
      </c>
      <c r="U548" s="5">
        <v>34050</v>
      </c>
      <c r="V548" s="5">
        <v>0</v>
      </c>
      <c r="W548" s="5">
        <v>0</v>
      </c>
      <c r="X548" t="s">
        <v>881</v>
      </c>
      <c r="Y548" t="s">
        <v>882</v>
      </c>
      <c r="Z548" t="s">
        <v>883</v>
      </c>
      <c r="AA548" t="s">
        <v>55</v>
      </c>
      <c r="AB548" t="s">
        <v>761</v>
      </c>
    </row>
    <row r="549" spans="1:28" x14ac:dyDescent="0.3">
      <c r="A549" s="5">
        <v>1313</v>
      </c>
      <c r="B549" s="5">
        <v>211</v>
      </c>
      <c r="C549">
        <v>1954</v>
      </c>
      <c r="D549" s="21">
        <v>19894</v>
      </c>
      <c r="E549" s="20" t="s">
        <v>1273</v>
      </c>
      <c r="F549" t="s">
        <v>46</v>
      </c>
      <c r="G549" t="s">
        <v>251</v>
      </c>
      <c r="H549" t="s">
        <v>252</v>
      </c>
      <c r="I549" t="s">
        <v>64</v>
      </c>
      <c r="J549" s="5">
        <v>7</v>
      </c>
      <c r="K549" s="5">
        <v>0</v>
      </c>
      <c r="L549" s="5">
        <f t="shared" si="41"/>
        <v>7</v>
      </c>
      <c r="M549" t="s">
        <v>228</v>
      </c>
      <c r="N549" t="s">
        <v>24</v>
      </c>
      <c r="O549" s="5">
        <v>0</v>
      </c>
      <c r="P549" s="5">
        <v>0</v>
      </c>
      <c r="Q549" s="5">
        <f t="shared" si="42"/>
        <v>0</v>
      </c>
      <c r="R549" s="5">
        <f t="shared" si="40"/>
        <v>7</v>
      </c>
      <c r="S549" t="str">
        <f t="shared" si="43"/>
        <v>Uruguay</v>
      </c>
      <c r="T549" t="str">
        <f t="shared" si="44"/>
        <v>Home Team</v>
      </c>
      <c r="U549" s="5">
        <v>34000</v>
      </c>
      <c r="V549" s="5">
        <v>2</v>
      </c>
      <c r="W549" s="5">
        <v>0</v>
      </c>
      <c r="X549" t="s">
        <v>256</v>
      </c>
      <c r="Y549" t="s">
        <v>234</v>
      </c>
      <c r="Z549" t="s">
        <v>257</v>
      </c>
      <c r="AA549" t="s">
        <v>65</v>
      </c>
      <c r="AB549" t="s">
        <v>231</v>
      </c>
    </row>
    <row r="550" spans="1:28" x14ac:dyDescent="0.3">
      <c r="A550" s="5">
        <v>43950010</v>
      </c>
      <c r="B550" s="5">
        <v>43950100</v>
      </c>
      <c r="C550">
        <v>2002</v>
      </c>
      <c r="D550" s="21">
        <v>37410</v>
      </c>
      <c r="E550" s="20" t="s">
        <v>1265</v>
      </c>
      <c r="F550" t="s">
        <v>608</v>
      </c>
      <c r="G550" t="s">
        <v>865</v>
      </c>
      <c r="H550" t="s">
        <v>866</v>
      </c>
      <c r="I550" t="s">
        <v>40</v>
      </c>
      <c r="J550" s="5">
        <v>2</v>
      </c>
      <c r="K550" s="5">
        <v>1</v>
      </c>
      <c r="L550" s="5">
        <f t="shared" si="41"/>
        <v>1</v>
      </c>
      <c r="M550" t="s">
        <v>241</v>
      </c>
      <c r="N550" t="s">
        <v>24</v>
      </c>
      <c r="O550" s="5">
        <v>0</v>
      </c>
      <c r="P550" s="5">
        <v>0</v>
      </c>
      <c r="Q550" s="5">
        <f t="shared" si="42"/>
        <v>0</v>
      </c>
      <c r="R550" s="5">
        <f t="shared" si="40"/>
        <v>3</v>
      </c>
      <c r="S550" t="str">
        <f t="shared" si="43"/>
        <v>Brazil</v>
      </c>
      <c r="T550" t="str">
        <f t="shared" si="44"/>
        <v>Home Team</v>
      </c>
      <c r="U550" s="5">
        <v>33842</v>
      </c>
      <c r="V550" s="5">
        <v>0</v>
      </c>
      <c r="W550" s="5">
        <v>1</v>
      </c>
      <c r="X550" t="s">
        <v>900</v>
      </c>
      <c r="Y550" t="s">
        <v>901</v>
      </c>
      <c r="Z550" t="s">
        <v>902</v>
      </c>
      <c r="AA550" t="s">
        <v>45</v>
      </c>
      <c r="AB550" t="s">
        <v>245</v>
      </c>
    </row>
    <row r="551" spans="1:28" x14ac:dyDescent="0.3">
      <c r="A551" s="5">
        <v>66</v>
      </c>
      <c r="B551" s="5">
        <v>322</v>
      </c>
      <c r="C551">
        <v>1990</v>
      </c>
      <c r="D551" s="21">
        <v>33041</v>
      </c>
      <c r="E551" s="20" t="s">
        <v>1285</v>
      </c>
      <c r="F551" t="s">
        <v>642</v>
      </c>
      <c r="G551" t="s">
        <v>689</v>
      </c>
      <c r="H551" t="s">
        <v>690</v>
      </c>
      <c r="I551" t="s">
        <v>33</v>
      </c>
      <c r="J551" s="5">
        <v>3</v>
      </c>
      <c r="K551" s="5">
        <v>1</v>
      </c>
      <c r="L551" s="5">
        <f t="shared" si="41"/>
        <v>2</v>
      </c>
      <c r="M551" t="s">
        <v>64</v>
      </c>
      <c r="N551" t="s">
        <v>24</v>
      </c>
      <c r="O551" s="5">
        <v>0</v>
      </c>
      <c r="P551" s="5">
        <v>0</v>
      </c>
      <c r="Q551" s="5">
        <f t="shared" si="42"/>
        <v>0</v>
      </c>
      <c r="R551" s="5">
        <f t="shared" si="40"/>
        <v>4</v>
      </c>
      <c r="S551" t="str">
        <f t="shared" si="43"/>
        <v>Belgium</v>
      </c>
      <c r="T551" t="str">
        <f t="shared" si="44"/>
        <v>Home Team</v>
      </c>
      <c r="U551" s="5">
        <v>33759</v>
      </c>
      <c r="V551" s="5">
        <v>2</v>
      </c>
      <c r="W551" s="5">
        <v>0</v>
      </c>
      <c r="X551" t="s">
        <v>647</v>
      </c>
      <c r="Y551" t="s">
        <v>679</v>
      </c>
      <c r="Z551" t="s">
        <v>696</v>
      </c>
      <c r="AA551" t="s">
        <v>37</v>
      </c>
      <c r="AB551" t="s">
        <v>65</v>
      </c>
    </row>
    <row r="552" spans="1:28" x14ac:dyDescent="0.3">
      <c r="A552" s="5">
        <v>43950034</v>
      </c>
      <c r="B552" s="5">
        <v>43950100</v>
      </c>
      <c r="C552">
        <v>2002</v>
      </c>
      <c r="D552" s="21">
        <v>37418</v>
      </c>
      <c r="E552" s="20" t="s">
        <v>1269</v>
      </c>
      <c r="F552" t="s">
        <v>490</v>
      </c>
      <c r="G552" t="s">
        <v>925</v>
      </c>
      <c r="H552" t="s">
        <v>926</v>
      </c>
      <c r="I552" t="s">
        <v>861</v>
      </c>
      <c r="J552" s="5">
        <v>3</v>
      </c>
      <c r="K552" s="5">
        <v>3</v>
      </c>
      <c r="L552" s="5">
        <f t="shared" si="41"/>
        <v>0</v>
      </c>
      <c r="M552" t="s">
        <v>64</v>
      </c>
      <c r="N552" t="s">
        <v>24</v>
      </c>
      <c r="O552" s="5">
        <v>0</v>
      </c>
      <c r="P552" s="5">
        <v>0</v>
      </c>
      <c r="Q552" s="5">
        <f t="shared" si="42"/>
        <v>0</v>
      </c>
      <c r="R552" s="5">
        <f t="shared" si="40"/>
        <v>6</v>
      </c>
      <c r="S552" t="str">
        <f t="shared" si="43"/>
        <v>Uruguay</v>
      </c>
      <c r="T552" t="str">
        <f t="shared" si="44"/>
        <v>Away Team</v>
      </c>
      <c r="U552" s="5">
        <v>33681</v>
      </c>
      <c r="V552" s="5">
        <v>3</v>
      </c>
      <c r="W552" s="5">
        <v>0</v>
      </c>
      <c r="X552" t="s">
        <v>960</v>
      </c>
      <c r="Y552" t="s">
        <v>914</v>
      </c>
      <c r="Z552" t="s">
        <v>933</v>
      </c>
      <c r="AA552" t="s">
        <v>864</v>
      </c>
      <c r="AB552" t="s">
        <v>65</v>
      </c>
    </row>
    <row r="553" spans="1:28" x14ac:dyDescent="0.3">
      <c r="A553" s="5">
        <v>43950002</v>
      </c>
      <c r="B553" s="5">
        <v>43950100</v>
      </c>
      <c r="C553">
        <v>2002</v>
      </c>
      <c r="D553" s="21">
        <v>37408</v>
      </c>
      <c r="E553" s="20" t="s">
        <v>1269</v>
      </c>
      <c r="F553" t="s">
        <v>642</v>
      </c>
      <c r="G553" t="s">
        <v>869</v>
      </c>
      <c r="H553" t="s">
        <v>870</v>
      </c>
      <c r="I553" t="s">
        <v>1352</v>
      </c>
      <c r="J553" s="5">
        <v>1</v>
      </c>
      <c r="K553" s="5">
        <v>1</v>
      </c>
      <c r="L553" s="5">
        <f t="shared" si="41"/>
        <v>0</v>
      </c>
      <c r="M553" t="s">
        <v>544</v>
      </c>
      <c r="N553" t="s">
        <v>24</v>
      </c>
      <c r="O553" s="5">
        <v>0</v>
      </c>
      <c r="P553" s="5">
        <v>0</v>
      </c>
      <c r="Q553" s="5">
        <f t="shared" si="42"/>
        <v>0</v>
      </c>
      <c r="R553" s="5">
        <f t="shared" si="40"/>
        <v>2</v>
      </c>
      <c r="S553" t="str">
        <f t="shared" si="43"/>
        <v>Cameroon</v>
      </c>
      <c r="T553" t="str">
        <f t="shared" si="44"/>
        <v>Away Team</v>
      </c>
      <c r="U553" s="5">
        <v>33679</v>
      </c>
      <c r="V553" s="5">
        <v>0</v>
      </c>
      <c r="W553" s="5">
        <v>1</v>
      </c>
      <c r="X553" t="s">
        <v>871</v>
      </c>
      <c r="Y553" t="s">
        <v>872</v>
      </c>
      <c r="Z553" t="s">
        <v>873</v>
      </c>
      <c r="AA553" t="s">
        <v>688</v>
      </c>
      <c r="AB553" t="s">
        <v>546</v>
      </c>
    </row>
    <row r="554" spans="1:28" x14ac:dyDescent="0.3">
      <c r="A554" s="5">
        <v>8727</v>
      </c>
      <c r="B554" s="5">
        <v>1014</v>
      </c>
      <c r="C554">
        <v>1998</v>
      </c>
      <c r="D554" s="21">
        <v>35957</v>
      </c>
      <c r="E554" s="20" t="s">
        <v>1285</v>
      </c>
      <c r="F554" t="s">
        <v>489</v>
      </c>
      <c r="G554" t="s">
        <v>150</v>
      </c>
      <c r="H554" t="s">
        <v>151</v>
      </c>
      <c r="I554" t="s">
        <v>544</v>
      </c>
      <c r="J554" s="5">
        <v>1</v>
      </c>
      <c r="K554" s="5">
        <v>1</v>
      </c>
      <c r="L554" s="5">
        <f t="shared" si="41"/>
        <v>0</v>
      </c>
      <c r="M554" t="s">
        <v>73</v>
      </c>
      <c r="N554" t="s">
        <v>24</v>
      </c>
      <c r="O554" s="5">
        <v>0</v>
      </c>
      <c r="P554" s="5">
        <v>0</v>
      </c>
      <c r="Q554" s="5">
        <f t="shared" si="42"/>
        <v>0</v>
      </c>
      <c r="R554" s="5">
        <f t="shared" si="40"/>
        <v>2</v>
      </c>
      <c r="S554" t="str">
        <f t="shared" si="43"/>
        <v>Austria</v>
      </c>
      <c r="T554" t="str">
        <f t="shared" si="44"/>
        <v>Away Team</v>
      </c>
      <c r="U554" s="5">
        <v>33500</v>
      </c>
      <c r="V554" s="5">
        <v>0</v>
      </c>
      <c r="W554" s="5">
        <v>0</v>
      </c>
      <c r="X554" t="s">
        <v>788</v>
      </c>
      <c r="Y554" t="s">
        <v>789</v>
      </c>
      <c r="Z554" t="s">
        <v>790</v>
      </c>
      <c r="AA554" t="s">
        <v>546</v>
      </c>
      <c r="AB554" t="s">
        <v>78</v>
      </c>
    </row>
    <row r="555" spans="1:28" x14ac:dyDescent="0.3">
      <c r="A555" s="5">
        <v>8734</v>
      </c>
      <c r="B555" s="5">
        <v>1014</v>
      </c>
      <c r="C555">
        <v>1998</v>
      </c>
      <c r="D555" s="21">
        <v>35960</v>
      </c>
      <c r="E555" s="20" t="s">
        <v>1260</v>
      </c>
      <c r="F555" t="s">
        <v>817</v>
      </c>
      <c r="G555" t="s">
        <v>150</v>
      </c>
      <c r="H555" t="s">
        <v>151</v>
      </c>
      <c r="I555" t="s">
        <v>52</v>
      </c>
      <c r="J555" s="5">
        <v>1</v>
      </c>
      <c r="K555" s="5">
        <v>0</v>
      </c>
      <c r="L555" s="5">
        <f t="shared" si="41"/>
        <v>1</v>
      </c>
      <c r="M555" t="s">
        <v>818</v>
      </c>
      <c r="N555" t="s">
        <v>24</v>
      </c>
      <c r="O555" s="5">
        <v>0</v>
      </c>
      <c r="P555" s="5">
        <v>0</v>
      </c>
      <c r="Q555" s="5">
        <f t="shared" si="42"/>
        <v>0</v>
      </c>
      <c r="R555" s="5">
        <f t="shared" si="40"/>
        <v>1</v>
      </c>
      <c r="S555" t="str">
        <f t="shared" si="43"/>
        <v>Argentina</v>
      </c>
      <c r="T555" t="str">
        <f t="shared" si="44"/>
        <v>Home Team</v>
      </c>
      <c r="U555" s="5">
        <v>33500</v>
      </c>
      <c r="V555" s="5">
        <v>1</v>
      </c>
      <c r="W555" s="5">
        <v>0</v>
      </c>
      <c r="X555" t="s">
        <v>726</v>
      </c>
      <c r="Y555" t="s">
        <v>819</v>
      </c>
      <c r="Z555" t="s">
        <v>820</v>
      </c>
      <c r="AA555" t="s">
        <v>55</v>
      </c>
      <c r="AB555" t="s">
        <v>821</v>
      </c>
    </row>
    <row r="556" spans="1:28" x14ac:dyDescent="0.3">
      <c r="A556" s="5">
        <v>8746</v>
      </c>
      <c r="B556" s="5">
        <v>1014</v>
      </c>
      <c r="C556">
        <v>1998</v>
      </c>
      <c r="D556" s="21">
        <v>35964</v>
      </c>
      <c r="E556" s="20" t="s">
        <v>1266</v>
      </c>
      <c r="F556" t="s">
        <v>608</v>
      </c>
      <c r="G556" t="s">
        <v>150</v>
      </c>
      <c r="H556" t="s">
        <v>151</v>
      </c>
      <c r="I556" t="s">
        <v>799</v>
      </c>
      <c r="J556" s="5">
        <v>1</v>
      </c>
      <c r="K556" s="5">
        <v>1</v>
      </c>
      <c r="L556" s="5">
        <f t="shared" si="41"/>
        <v>0</v>
      </c>
      <c r="M556" t="s">
        <v>645</v>
      </c>
      <c r="N556" t="s">
        <v>24</v>
      </c>
      <c r="O556" s="5">
        <v>0</v>
      </c>
      <c r="P556" s="5">
        <v>0</v>
      </c>
      <c r="Q556" s="5">
        <f t="shared" si="42"/>
        <v>0</v>
      </c>
      <c r="R556" s="5">
        <f t="shared" si="40"/>
        <v>2</v>
      </c>
      <c r="S556" t="str">
        <f t="shared" si="43"/>
        <v>Denmark</v>
      </c>
      <c r="T556" t="str">
        <f t="shared" si="44"/>
        <v>Away Team</v>
      </c>
      <c r="U556" s="5">
        <v>33500</v>
      </c>
      <c r="V556" s="5">
        <v>0</v>
      </c>
      <c r="W556" s="5">
        <v>1</v>
      </c>
      <c r="X556" t="s">
        <v>846</v>
      </c>
      <c r="Y556" t="s">
        <v>779</v>
      </c>
      <c r="Z556" t="s">
        <v>789</v>
      </c>
      <c r="AA556" t="s">
        <v>803</v>
      </c>
      <c r="AB556" t="s">
        <v>649</v>
      </c>
    </row>
    <row r="557" spans="1:28" x14ac:dyDescent="0.3">
      <c r="A557" s="5">
        <v>8756</v>
      </c>
      <c r="B557" s="5">
        <v>1014</v>
      </c>
      <c r="C557">
        <v>1998</v>
      </c>
      <c r="D557" s="21">
        <v>35968</v>
      </c>
      <c r="E557" s="20" t="s">
        <v>1285</v>
      </c>
      <c r="F557" t="s">
        <v>833</v>
      </c>
      <c r="G557" t="s">
        <v>150</v>
      </c>
      <c r="H557" t="s">
        <v>151</v>
      </c>
      <c r="I557" t="s">
        <v>47</v>
      </c>
      <c r="J557" s="5">
        <v>2</v>
      </c>
      <c r="K557" s="5">
        <v>1</v>
      </c>
      <c r="L557" s="5">
        <f t="shared" si="41"/>
        <v>1</v>
      </c>
      <c r="M557" t="s">
        <v>189</v>
      </c>
      <c r="N557" t="s">
        <v>24</v>
      </c>
      <c r="O557" s="5">
        <v>0</v>
      </c>
      <c r="P557" s="5">
        <v>0</v>
      </c>
      <c r="Q557" s="5">
        <f t="shared" si="42"/>
        <v>0</v>
      </c>
      <c r="R557" s="5">
        <f t="shared" si="40"/>
        <v>3</v>
      </c>
      <c r="S557" t="str">
        <f t="shared" si="43"/>
        <v>Romania</v>
      </c>
      <c r="T557" t="str">
        <f t="shared" si="44"/>
        <v>Home Team</v>
      </c>
      <c r="U557" s="5">
        <v>33500</v>
      </c>
      <c r="V557" s="5">
        <v>0</v>
      </c>
      <c r="W557" s="5">
        <v>0</v>
      </c>
      <c r="X557" t="s">
        <v>857</v>
      </c>
      <c r="Y557" t="s">
        <v>830</v>
      </c>
      <c r="Z557" t="s">
        <v>849</v>
      </c>
      <c r="AA557" t="s">
        <v>50</v>
      </c>
      <c r="AB557" t="s">
        <v>193</v>
      </c>
    </row>
    <row r="558" spans="1:28" x14ac:dyDescent="0.3">
      <c r="A558" s="5">
        <v>8763</v>
      </c>
      <c r="B558" s="5">
        <v>1014</v>
      </c>
      <c r="C558">
        <v>1998</v>
      </c>
      <c r="D558" s="21">
        <v>35970</v>
      </c>
      <c r="E558" s="20" t="s">
        <v>1285</v>
      </c>
      <c r="F558" t="s">
        <v>613</v>
      </c>
      <c r="G558" t="s">
        <v>150</v>
      </c>
      <c r="H558" t="s">
        <v>151</v>
      </c>
      <c r="I558" t="s">
        <v>759</v>
      </c>
      <c r="J558" s="5">
        <v>1</v>
      </c>
      <c r="K558" s="5">
        <v>3</v>
      </c>
      <c r="L558" s="5">
        <f t="shared" si="41"/>
        <v>-2</v>
      </c>
      <c r="M558" t="s">
        <v>61</v>
      </c>
      <c r="N558" t="s">
        <v>24</v>
      </c>
      <c r="O558" s="5">
        <v>0</v>
      </c>
      <c r="P558" s="5">
        <v>0</v>
      </c>
      <c r="Q558" s="5">
        <f t="shared" si="42"/>
        <v>0</v>
      </c>
      <c r="R558" s="5">
        <f t="shared" si="40"/>
        <v>4</v>
      </c>
      <c r="S558" t="str">
        <f t="shared" si="43"/>
        <v>Paraguay</v>
      </c>
      <c r="T558" t="str">
        <f t="shared" si="44"/>
        <v>Away Team</v>
      </c>
      <c r="U558" s="5">
        <v>33500</v>
      </c>
      <c r="V558" s="5">
        <v>1</v>
      </c>
      <c r="W558" s="5">
        <v>1</v>
      </c>
      <c r="X558" t="s">
        <v>782</v>
      </c>
      <c r="Y558" t="s">
        <v>836</v>
      </c>
      <c r="Z558" t="s">
        <v>838</v>
      </c>
      <c r="AA558" t="s">
        <v>761</v>
      </c>
      <c r="AB558" t="s">
        <v>62</v>
      </c>
    </row>
    <row r="559" spans="1:28" x14ac:dyDescent="0.3">
      <c r="A559" s="5">
        <v>8778</v>
      </c>
      <c r="B559" s="5">
        <v>1024</v>
      </c>
      <c r="C559">
        <v>1998</v>
      </c>
      <c r="D559" s="21">
        <v>35975</v>
      </c>
      <c r="E559" s="20" t="s">
        <v>1285</v>
      </c>
      <c r="F559" t="s">
        <v>659</v>
      </c>
      <c r="G559" t="s">
        <v>150</v>
      </c>
      <c r="H559" t="s">
        <v>151</v>
      </c>
      <c r="I559" t="s">
        <v>91</v>
      </c>
      <c r="J559" s="5">
        <v>2</v>
      </c>
      <c r="K559" s="5">
        <v>1</v>
      </c>
      <c r="L559" s="5">
        <f t="shared" si="41"/>
        <v>1</v>
      </c>
      <c r="M559" t="s">
        <v>39</v>
      </c>
      <c r="N559" t="s">
        <v>24</v>
      </c>
      <c r="O559" s="5">
        <v>0</v>
      </c>
      <c r="P559" s="5">
        <v>0</v>
      </c>
      <c r="Q559" s="5">
        <f t="shared" si="42"/>
        <v>0</v>
      </c>
      <c r="R559" s="5">
        <f t="shared" si="40"/>
        <v>3</v>
      </c>
      <c r="S559" t="str">
        <f t="shared" si="43"/>
        <v>Netherlands</v>
      </c>
      <c r="T559" t="str">
        <f t="shared" si="44"/>
        <v>Home Team</v>
      </c>
      <c r="U559" s="5">
        <v>33500</v>
      </c>
      <c r="V559" s="5">
        <v>1</v>
      </c>
      <c r="W559" s="5">
        <v>0</v>
      </c>
      <c r="X559" t="s">
        <v>777</v>
      </c>
      <c r="Y559" t="s">
        <v>841</v>
      </c>
      <c r="Z559" t="s">
        <v>829</v>
      </c>
      <c r="AA559" t="s">
        <v>96</v>
      </c>
      <c r="AB559" t="s">
        <v>44</v>
      </c>
    </row>
    <row r="560" spans="1:28" x14ac:dyDescent="0.3">
      <c r="A560" s="5">
        <v>2388</v>
      </c>
      <c r="B560" s="5">
        <v>278</v>
      </c>
      <c r="C560">
        <v>1978</v>
      </c>
      <c r="D560" s="21">
        <v>28644</v>
      </c>
      <c r="E560" s="20" t="s">
        <v>1280</v>
      </c>
      <c r="F560" t="s">
        <v>30</v>
      </c>
      <c r="G560" t="s">
        <v>515</v>
      </c>
      <c r="H560" t="s">
        <v>516</v>
      </c>
      <c r="I560" t="s">
        <v>91</v>
      </c>
      <c r="J560" s="5">
        <v>3</v>
      </c>
      <c r="K560" s="5">
        <v>0</v>
      </c>
      <c r="L560" s="5">
        <f t="shared" si="41"/>
        <v>3</v>
      </c>
      <c r="M560" t="s">
        <v>517</v>
      </c>
      <c r="N560" t="s">
        <v>24</v>
      </c>
      <c r="O560" s="5">
        <v>0</v>
      </c>
      <c r="P560" s="5">
        <v>0</v>
      </c>
      <c r="Q560" s="5">
        <f t="shared" si="42"/>
        <v>0</v>
      </c>
      <c r="R560" s="5">
        <f t="shared" si="40"/>
        <v>3</v>
      </c>
      <c r="S560" t="str">
        <f t="shared" si="43"/>
        <v>Netherlands</v>
      </c>
      <c r="T560" t="str">
        <f t="shared" si="44"/>
        <v>Home Team</v>
      </c>
      <c r="U560" s="5">
        <v>33431</v>
      </c>
      <c r="V560" s="5">
        <v>1</v>
      </c>
      <c r="W560" s="5">
        <v>0</v>
      </c>
      <c r="X560" t="s">
        <v>468</v>
      </c>
      <c r="Y560" t="s">
        <v>518</v>
      </c>
      <c r="Z560" t="s">
        <v>494</v>
      </c>
      <c r="AA560" t="s">
        <v>96</v>
      </c>
      <c r="AB560" t="s">
        <v>519</v>
      </c>
    </row>
    <row r="561" spans="1:28" x14ac:dyDescent="0.3">
      <c r="A561" s="5">
        <v>300061450</v>
      </c>
      <c r="B561" s="5">
        <v>249722</v>
      </c>
      <c r="C561">
        <v>2010</v>
      </c>
      <c r="D561" s="21">
        <v>40351</v>
      </c>
      <c r="E561" s="20" t="s">
        <v>1258</v>
      </c>
      <c r="F561" t="s">
        <v>490</v>
      </c>
      <c r="G561" t="s">
        <v>1071</v>
      </c>
      <c r="H561" t="s">
        <v>1072</v>
      </c>
      <c r="I561" t="s">
        <v>23</v>
      </c>
      <c r="J561" s="5">
        <v>0</v>
      </c>
      <c r="K561" s="5">
        <v>1</v>
      </c>
      <c r="L561" s="5">
        <f t="shared" si="41"/>
        <v>-1</v>
      </c>
      <c r="M561" t="s">
        <v>64</v>
      </c>
      <c r="N561" t="s">
        <v>24</v>
      </c>
      <c r="O561" s="5">
        <v>0</v>
      </c>
      <c r="P561" s="5">
        <v>0</v>
      </c>
      <c r="Q561" s="5">
        <f t="shared" si="42"/>
        <v>0</v>
      </c>
      <c r="R561" s="5">
        <f t="shared" si="40"/>
        <v>1</v>
      </c>
      <c r="S561" t="str">
        <f t="shared" si="43"/>
        <v>Uruguay</v>
      </c>
      <c r="T561" t="str">
        <f t="shared" si="44"/>
        <v>Away Team</v>
      </c>
      <c r="U561" s="5">
        <v>33425</v>
      </c>
      <c r="V561" s="5">
        <v>0</v>
      </c>
      <c r="W561" s="5">
        <v>1</v>
      </c>
      <c r="X561" t="s">
        <v>1102</v>
      </c>
      <c r="Y561" t="s">
        <v>1103</v>
      </c>
      <c r="Z561" t="s">
        <v>1104</v>
      </c>
      <c r="AA561" t="s">
        <v>29</v>
      </c>
      <c r="AB561" t="s">
        <v>65</v>
      </c>
    </row>
    <row r="562" spans="1:28" x14ac:dyDescent="0.3">
      <c r="A562" s="5">
        <v>151</v>
      </c>
      <c r="B562" s="5">
        <v>322</v>
      </c>
      <c r="C562">
        <v>1990</v>
      </c>
      <c r="D562" s="21">
        <v>33036</v>
      </c>
      <c r="E562" s="20" t="s">
        <v>1285</v>
      </c>
      <c r="F562" t="s">
        <v>624</v>
      </c>
      <c r="G562" t="s">
        <v>691</v>
      </c>
      <c r="H562" t="s">
        <v>692</v>
      </c>
      <c r="I562" t="s">
        <v>91</v>
      </c>
      <c r="J562" s="5">
        <v>1</v>
      </c>
      <c r="K562" s="5">
        <v>1</v>
      </c>
      <c r="L562" s="5">
        <f t="shared" si="41"/>
        <v>0</v>
      </c>
      <c r="M562" t="s">
        <v>82</v>
      </c>
      <c r="N562" t="s">
        <v>24</v>
      </c>
      <c r="O562" s="5">
        <v>0</v>
      </c>
      <c r="P562" s="5">
        <v>0</v>
      </c>
      <c r="Q562" s="5">
        <f t="shared" si="42"/>
        <v>0</v>
      </c>
      <c r="R562" s="5">
        <f t="shared" si="40"/>
        <v>2</v>
      </c>
      <c r="S562" t="str">
        <f t="shared" si="43"/>
        <v>Egypt</v>
      </c>
      <c r="T562" t="str">
        <f t="shared" si="44"/>
        <v>Away Team</v>
      </c>
      <c r="U562" s="5">
        <v>33288</v>
      </c>
      <c r="V562" s="5">
        <v>0</v>
      </c>
      <c r="W562" s="5">
        <v>0</v>
      </c>
      <c r="X562" t="s">
        <v>597</v>
      </c>
      <c r="Y562" t="s">
        <v>606</v>
      </c>
      <c r="Z562" t="s">
        <v>577</v>
      </c>
      <c r="AA562" t="s">
        <v>96</v>
      </c>
      <c r="AB562" t="s">
        <v>87</v>
      </c>
    </row>
    <row r="563" spans="1:28" x14ac:dyDescent="0.3">
      <c r="A563" s="5">
        <v>152</v>
      </c>
      <c r="B563" s="5">
        <v>322</v>
      </c>
      <c r="C563">
        <v>1990</v>
      </c>
      <c r="D563" s="21">
        <v>33041</v>
      </c>
      <c r="E563" s="20" t="s">
        <v>1267</v>
      </c>
      <c r="F563" t="s">
        <v>624</v>
      </c>
      <c r="G563" t="s">
        <v>691</v>
      </c>
      <c r="H563" t="s">
        <v>692</v>
      </c>
      <c r="I563" t="s">
        <v>1352</v>
      </c>
      <c r="J563" s="5">
        <v>0</v>
      </c>
      <c r="K563" s="5">
        <v>0</v>
      </c>
      <c r="L563" s="5">
        <f t="shared" si="41"/>
        <v>0</v>
      </c>
      <c r="M563" t="s">
        <v>82</v>
      </c>
      <c r="N563" t="s">
        <v>24</v>
      </c>
      <c r="O563" s="5">
        <v>0</v>
      </c>
      <c r="P563" s="5">
        <v>0</v>
      </c>
      <c r="Q563" s="5">
        <f t="shared" si="42"/>
        <v>0</v>
      </c>
      <c r="R563" s="5">
        <f t="shared" si="40"/>
        <v>0</v>
      </c>
      <c r="S563" t="str">
        <f t="shared" si="43"/>
        <v>Egypt</v>
      </c>
      <c r="T563" t="str">
        <f t="shared" si="44"/>
        <v>Away Team</v>
      </c>
      <c r="U563" s="5">
        <v>33288</v>
      </c>
      <c r="V563" s="5">
        <v>0</v>
      </c>
      <c r="W563" s="5">
        <v>0</v>
      </c>
      <c r="X563" t="s">
        <v>674</v>
      </c>
      <c r="Y563" t="s">
        <v>628</v>
      </c>
      <c r="Z563" t="s">
        <v>703</v>
      </c>
      <c r="AA563" t="s">
        <v>688</v>
      </c>
      <c r="AB563" t="s">
        <v>87</v>
      </c>
    </row>
    <row r="564" spans="1:28" x14ac:dyDescent="0.3">
      <c r="A564" s="5">
        <v>228</v>
      </c>
      <c r="B564" s="5">
        <v>322</v>
      </c>
      <c r="C564">
        <v>1990</v>
      </c>
      <c r="D564" s="21">
        <v>33045</v>
      </c>
      <c r="E564" s="20" t="s">
        <v>1285</v>
      </c>
      <c r="F564" t="s">
        <v>624</v>
      </c>
      <c r="G564" t="s">
        <v>691</v>
      </c>
      <c r="H564" t="s">
        <v>692</v>
      </c>
      <c r="I564" t="s">
        <v>1352</v>
      </c>
      <c r="J564" s="5">
        <v>1</v>
      </c>
      <c r="K564" s="5">
        <v>1</v>
      </c>
      <c r="L564" s="5">
        <f t="shared" si="41"/>
        <v>0</v>
      </c>
      <c r="M564" t="s">
        <v>91</v>
      </c>
      <c r="N564" t="s">
        <v>24</v>
      </c>
      <c r="O564" s="5">
        <v>0</v>
      </c>
      <c r="P564" s="5">
        <v>0</v>
      </c>
      <c r="Q564" s="5">
        <f t="shared" si="42"/>
        <v>0</v>
      </c>
      <c r="R564" s="5">
        <f t="shared" si="40"/>
        <v>2</v>
      </c>
      <c r="S564" t="str">
        <f t="shared" si="43"/>
        <v>Netherlands</v>
      </c>
      <c r="T564" t="str">
        <f t="shared" si="44"/>
        <v>Away Team</v>
      </c>
      <c r="U564" s="5">
        <v>33288</v>
      </c>
      <c r="V564" s="5">
        <v>0</v>
      </c>
      <c r="W564" s="5">
        <v>1</v>
      </c>
      <c r="X564" t="s">
        <v>536</v>
      </c>
      <c r="Y564" t="s">
        <v>700</v>
      </c>
      <c r="Z564" t="s">
        <v>702</v>
      </c>
      <c r="AA564" t="s">
        <v>688</v>
      </c>
      <c r="AB564" t="s">
        <v>96</v>
      </c>
    </row>
    <row r="565" spans="1:28" x14ac:dyDescent="0.3">
      <c r="A565" s="5">
        <v>355</v>
      </c>
      <c r="B565" s="5">
        <v>322</v>
      </c>
      <c r="C565">
        <v>1990</v>
      </c>
      <c r="D565" s="21">
        <v>33034</v>
      </c>
      <c r="E565" s="20" t="s">
        <v>1267</v>
      </c>
      <c r="F565" t="s">
        <v>490</v>
      </c>
      <c r="G565" t="s">
        <v>672</v>
      </c>
      <c r="H565" t="s">
        <v>105</v>
      </c>
      <c r="I565" t="s">
        <v>32</v>
      </c>
      <c r="J565" s="5">
        <v>1</v>
      </c>
      <c r="K565" s="5">
        <v>5</v>
      </c>
      <c r="L565" s="5">
        <f t="shared" si="41"/>
        <v>-4</v>
      </c>
      <c r="M565" t="s">
        <v>127</v>
      </c>
      <c r="N565" t="s">
        <v>24</v>
      </c>
      <c r="O565" s="5">
        <v>0</v>
      </c>
      <c r="P565" s="5">
        <v>0</v>
      </c>
      <c r="Q565" s="5">
        <f t="shared" si="42"/>
        <v>0</v>
      </c>
      <c r="R565" s="5">
        <f t="shared" si="40"/>
        <v>6</v>
      </c>
      <c r="S565" t="str">
        <f t="shared" si="43"/>
        <v>Czechoslovakia</v>
      </c>
      <c r="T565" t="str">
        <f t="shared" si="44"/>
        <v>Away Team</v>
      </c>
      <c r="U565" s="5">
        <v>33266</v>
      </c>
      <c r="V565" s="5">
        <v>0</v>
      </c>
      <c r="W565" s="5">
        <v>2</v>
      </c>
      <c r="X565" t="s">
        <v>673</v>
      </c>
      <c r="Y565" t="s">
        <v>674</v>
      </c>
      <c r="Z565" t="s">
        <v>675</v>
      </c>
      <c r="AA565" t="s">
        <v>32</v>
      </c>
      <c r="AB565" t="s">
        <v>130</v>
      </c>
    </row>
    <row r="566" spans="1:28" x14ac:dyDescent="0.3">
      <c r="A566" s="5">
        <v>1133</v>
      </c>
      <c r="B566" s="5">
        <v>204</v>
      </c>
      <c r="C566">
        <v>1934</v>
      </c>
      <c r="D566" s="21">
        <v>12566</v>
      </c>
      <c r="E566" s="20" t="s">
        <v>1264</v>
      </c>
      <c r="F566" t="s">
        <v>70</v>
      </c>
      <c r="G566" t="s">
        <v>88</v>
      </c>
      <c r="H566" t="s">
        <v>89</v>
      </c>
      <c r="I566" t="s">
        <v>90</v>
      </c>
      <c r="J566" s="5">
        <v>3</v>
      </c>
      <c r="K566" s="5">
        <v>2</v>
      </c>
      <c r="L566" s="5">
        <f t="shared" si="41"/>
        <v>1</v>
      </c>
      <c r="M566" t="s">
        <v>91</v>
      </c>
      <c r="N566" t="s">
        <v>24</v>
      </c>
      <c r="O566" s="5">
        <v>0</v>
      </c>
      <c r="P566" s="5">
        <v>0</v>
      </c>
      <c r="Q566" s="5">
        <f t="shared" si="42"/>
        <v>0</v>
      </c>
      <c r="R566" s="5">
        <f t="shared" si="40"/>
        <v>5</v>
      </c>
      <c r="S566" t="str">
        <f t="shared" si="43"/>
        <v>Switzerland</v>
      </c>
      <c r="T566" t="str">
        <f t="shared" si="44"/>
        <v>Home Team</v>
      </c>
      <c r="U566" s="5">
        <v>33000</v>
      </c>
      <c r="V566" s="5">
        <v>2</v>
      </c>
      <c r="W566" s="5">
        <v>1</v>
      </c>
      <c r="X566" t="s">
        <v>92</v>
      </c>
      <c r="Y566" t="s">
        <v>93</v>
      </c>
      <c r="Z566" t="s">
        <v>94</v>
      </c>
      <c r="AA566" t="s">
        <v>95</v>
      </c>
      <c r="AB566" t="s">
        <v>96</v>
      </c>
    </row>
    <row r="567" spans="1:28" x14ac:dyDescent="0.3">
      <c r="A567" s="5">
        <v>1149</v>
      </c>
      <c r="B567" s="5">
        <v>3489</v>
      </c>
      <c r="C567">
        <v>1938</v>
      </c>
      <c r="D567" s="21">
        <v>14047</v>
      </c>
      <c r="E567" s="20" t="s">
        <v>1265</v>
      </c>
      <c r="F567" t="s">
        <v>68</v>
      </c>
      <c r="G567" t="s">
        <v>156</v>
      </c>
      <c r="H567" t="s">
        <v>157</v>
      </c>
      <c r="I567" t="s">
        <v>120</v>
      </c>
      <c r="J567" s="5">
        <v>2</v>
      </c>
      <c r="K567" s="5">
        <v>1</v>
      </c>
      <c r="L567" s="5">
        <f t="shared" si="41"/>
        <v>1</v>
      </c>
      <c r="M567" t="s">
        <v>40</v>
      </c>
      <c r="N567" t="s">
        <v>24</v>
      </c>
      <c r="O567" s="5">
        <v>0</v>
      </c>
      <c r="P567" s="5">
        <v>0</v>
      </c>
      <c r="Q567" s="5">
        <f t="shared" si="42"/>
        <v>0</v>
      </c>
      <c r="R567" s="5">
        <f t="shared" si="40"/>
        <v>3</v>
      </c>
      <c r="S567" t="str">
        <f t="shared" si="43"/>
        <v>Italy</v>
      </c>
      <c r="T567" t="str">
        <f t="shared" si="44"/>
        <v>Home Team</v>
      </c>
      <c r="U567" s="5">
        <v>33000</v>
      </c>
      <c r="V567" s="5">
        <v>0</v>
      </c>
      <c r="W567" s="5">
        <v>0</v>
      </c>
      <c r="X567" t="s">
        <v>148</v>
      </c>
      <c r="Y567" t="s">
        <v>93</v>
      </c>
      <c r="Z567" t="s">
        <v>138</v>
      </c>
      <c r="AA567" t="s">
        <v>124</v>
      </c>
      <c r="AB567" t="s">
        <v>45</v>
      </c>
    </row>
    <row r="568" spans="1:28" x14ac:dyDescent="0.3">
      <c r="A568" s="5">
        <v>995</v>
      </c>
      <c r="B568" s="5">
        <v>293</v>
      </c>
      <c r="C568">
        <v>1982</v>
      </c>
      <c r="D568" s="21">
        <v>30116</v>
      </c>
      <c r="E568" s="20" t="s">
        <v>1284</v>
      </c>
      <c r="F568" t="s">
        <v>19</v>
      </c>
      <c r="G568" t="s">
        <v>534</v>
      </c>
      <c r="H568" t="s">
        <v>535</v>
      </c>
      <c r="I568" t="s">
        <v>120</v>
      </c>
      <c r="J568" s="5">
        <v>0</v>
      </c>
      <c r="K568" s="5">
        <v>0</v>
      </c>
      <c r="L568" s="5">
        <f t="shared" si="41"/>
        <v>0</v>
      </c>
      <c r="M568" t="s">
        <v>164</v>
      </c>
      <c r="N568" t="s">
        <v>24</v>
      </c>
      <c r="O568" s="5">
        <v>0</v>
      </c>
      <c r="P568" s="5">
        <v>0</v>
      </c>
      <c r="Q568" s="5">
        <f t="shared" si="42"/>
        <v>0</v>
      </c>
      <c r="R568" s="5">
        <f t="shared" si="40"/>
        <v>0</v>
      </c>
      <c r="S568" t="str">
        <f t="shared" si="43"/>
        <v>Poland</v>
      </c>
      <c r="T568" t="str">
        <f t="shared" si="44"/>
        <v>Away Team</v>
      </c>
      <c r="U568" s="5">
        <v>33000</v>
      </c>
      <c r="V568" s="5">
        <v>0</v>
      </c>
      <c r="W568" s="5">
        <v>0</v>
      </c>
      <c r="X568" t="s">
        <v>536</v>
      </c>
      <c r="Y568" t="s">
        <v>527</v>
      </c>
      <c r="Z568" t="s">
        <v>464</v>
      </c>
      <c r="AA568" t="s">
        <v>124</v>
      </c>
      <c r="AB568" t="s">
        <v>168</v>
      </c>
    </row>
    <row r="569" spans="1:28" x14ac:dyDescent="0.3">
      <c r="A569" s="5">
        <v>57</v>
      </c>
      <c r="B569" s="5">
        <v>322</v>
      </c>
      <c r="C569">
        <v>1990</v>
      </c>
      <c r="D569" s="21">
        <v>33036</v>
      </c>
      <c r="E569" s="20" t="s">
        <v>1267</v>
      </c>
      <c r="F569" t="s">
        <v>642</v>
      </c>
      <c r="G569" t="s">
        <v>689</v>
      </c>
      <c r="H569" t="s">
        <v>690</v>
      </c>
      <c r="I569" t="s">
        <v>33</v>
      </c>
      <c r="J569" s="5">
        <v>2</v>
      </c>
      <c r="K569" s="5">
        <v>0</v>
      </c>
      <c r="L569" s="5">
        <f t="shared" si="41"/>
        <v>2</v>
      </c>
      <c r="M569" t="s">
        <v>246</v>
      </c>
      <c r="N569" t="s">
        <v>24</v>
      </c>
      <c r="O569" s="5">
        <v>0</v>
      </c>
      <c r="P569" s="5">
        <v>0</v>
      </c>
      <c r="Q569" s="5">
        <f t="shared" si="42"/>
        <v>0</v>
      </c>
      <c r="R569" s="5">
        <f t="shared" si="40"/>
        <v>2</v>
      </c>
      <c r="S569" t="str">
        <f t="shared" si="43"/>
        <v>Belgium</v>
      </c>
      <c r="T569" t="str">
        <f t="shared" si="44"/>
        <v>Home Team</v>
      </c>
      <c r="U569" s="5">
        <v>32790</v>
      </c>
      <c r="V569" s="5">
        <v>0</v>
      </c>
      <c r="W569" s="5">
        <v>0</v>
      </c>
      <c r="X569" t="s">
        <v>663</v>
      </c>
      <c r="Y569" t="s">
        <v>653</v>
      </c>
      <c r="Z569" t="s">
        <v>619</v>
      </c>
      <c r="AA569" t="s">
        <v>37</v>
      </c>
      <c r="AB569" t="s">
        <v>250</v>
      </c>
    </row>
    <row r="570" spans="1:28" x14ac:dyDescent="0.3">
      <c r="A570" s="5">
        <v>175</v>
      </c>
      <c r="B570" s="5">
        <v>322</v>
      </c>
      <c r="C570">
        <v>1990</v>
      </c>
      <c r="D570" s="21">
        <v>33041</v>
      </c>
      <c r="E570" s="20" t="s">
        <v>1285</v>
      </c>
      <c r="F570" t="s">
        <v>642</v>
      </c>
      <c r="G570" t="s">
        <v>693</v>
      </c>
      <c r="H570" t="s">
        <v>694</v>
      </c>
      <c r="I570" t="s">
        <v>246</v>
      </c>
      <c r="J570" s="5">
        <v>1</v>
      </c>
      <c r="K570" s="5">
        <v>3</v>
      </c>
      <c r="L570" s="5">
        <f t="shared" si="41"/>
        <v>-2</v>
      </c>
      <c r="M570" t="s">
        <v>113</v>
      </c>
      <c r="N570" t="s">
        <v>24</v>
      </c>
      <c r="O570" s="5">
        <v>0</v>
      </c>
      <c r="P570" s="5">
        <v>0</v>
      </c>
      <c r="Q570" s="5">
        <f t="shared" si="42"/>
        <v>0</v>
      </c>
      <c r="R570" s="5">
        <f t="shared" si="40"/>
        <v>4</v>
      </c>
      <c r="S570" t="str">
        <f t="shared" si="43"/>
        <v>Spain</v>
      </c>
      <c r="T570" t="str">
        <f t="shared" si="44"/>
        <v>Away Team</v>
      </c>
      <c r="U570" s="5">
        <v>32733</v>
      </c>
      <c r="V570" s="5">
        <v>1</v>
      </c>
      <c r="W570" s="5">
        <v>1</v>
      </c>
      <c r="X570" t="s">
        <v>684</v>
      </c>
      <c r="Y570" t="s">
        <v>704</v>
      </c>
      <c r="Z570" t="s">
        <v>682</v>
      </c>
      <c r="AA570" t="s">
        <v>250</v>
      </c>
      <c r="AB570" t="s">
        <v>117</v>
      </c>
    </row>
    <row r="571" spans="1:28" x14ac:dyDescent="0.3">
      <c r="A571" s="5">
        <v>1952</v>
      </c>
      <c r="B571" s="5">
        <v>262</v>
      </c>
      <c r="C571">
        <v>1974</v>
      </c>
      <c r="D571" s="21">
        <v>27195</v>
      </c>
      <c r="E571" s="20" t="s">
        <v>1265</v>
      </c>
      <c r="F571" t="s">
        <v>30</v>
      </c>
      <c r="G571" t="s">
        <v>475</v>
      </c>
      <c r="H571" t="s">
        <v>476</v>
      </c>
      <c r="I571" t="s">
        <v>164</v>
      </c>
      <c r="J571" s="5">
        <v>3</v>
      </c>
      <c r="K571" s="5">
        <v>2</v>
      </c>
      <c r="L571" s="5">
        <f t="shared" si="41"/>
        <v>1</v>
      </c>
      <c r="M571" t="s">
        <v>52</v>
      </c>
      <c r="N571" t="s">
        <v>24</v>
      </c>
      <c r="O571" s="5">
        <v>0</v>
      </c>
      <c r="P571" s="5">
        <v>0</v>
      </c>
      <c r="Q571" s="5">
        <f t="shared" si="42"/>
        <v>0</v>
      </c>
      <c r="R571" s="5">
        <f t="shared" si="40"/>
        <v>5</v>
      </c>
      <c r="S571" t="str">
        <f t="shared" si="43"/>
        <v>Poland</v>
      </c>
      <c r="T571" t="str">
        <f t="shared" si="44"/>
        <v>Home Team</v>
      </c>
      <c r="U571" s="5">
        <v>32700</v>
      </c>
      <c r="V571" s="5">
        <v>2</v>
      </c>
      <c r="W571" s="5">
        <v>0</v>
      </c>
      <c r="X571" t="s">
        <v>477</v>
      </c>
      <c r="Y571" t="s">
        <v>478</v>
      </c>
      <c r="Z571" t="s">
        <v>343</v>
      </c>
      <c r="AA571" t="s">
        <v>168</v>
      </c>
      <c r="AB571" t="s">
        <v>55</v>
      </c>
    </row>
    <row r="572" spans="1:28" x14ac:dyDescent="0.3">
      <c r="A572" s="5">
        <v>300061495</v>
      </c>
      <c r="B572" s="5">
        <v>249722</v>
      </c>
      <c r="C572">
        <v>2010</v>
      </c>
      <c r="D572" s="21">
        <v>40345</v>
      </c>
      <c r="E572" s="20" t="s">
        <v>1289</v>
      </c>
      <c r="F572" t="s">
        <v>817</v>
      </c>
      <c r="G572" t="s">
        <v>1105</v>
      </c>
      <c r="H572" t="s">
        <v>1106</v>
      </c>
      <c r="I572" t="s">
        <v>571</v>
      </c>
      <c r="J572" s="5">
        <v>0</v>
      </c>
      <c r="K572" s="5">
        <v>1</v>
      </c>
      <c r="L572" s="5">
        <f t="shared" si="41"/>
        <v>-1</v>
      </c>
      <c r="M572" t="s">
        <v>56</v>
      </c>
      <c r="N572" t="s">
        <v>24</v>
      </c>
      <c r="O572" s="5">
        <v>0</v>
      </c>
      <c r="P572" s="5">
        <v>0</v>
      </c>
      <c r="Q572" s="5">
        <f t="shared" si="42"/>
        <v>0</v>
      </c>
      <c r="R572" s="5">
        <f t="shared" si="40"/>
        <v>1</v>
      </c>
      <c r="S572" t="str">
        <f t="shared" si="43"/>
        <v>Chile</v>
      </c>
      <c r="T572" t="str">
        <f t="shared" si="44"/>
        <v>Away Team</v>
      </c>
      <c r="U572" s="5">
        <v>32664</v>
      </c>
      <c r="V572" s="5">
        <v>0</v>
      </c>
      <c r="W572" s="5">
        <v>1</v>
      </c>
      <c r="X572" t="s">
        <v>1107</v>
      </c>
      <c r="Y572" t="s">
        <v>1108</v>
      </c>
      <c r="Z572" t="s">
        <v>1109</v>
      </c>
      <c r="AA572" t="s">
        <v>574</v>
      </c>
      <c r="AB572" t="s">
        <v>58</v>
      </c>
    </row>
    <row r="573" spans="1:28" x14ac:dyDescent="0.3">
      <c r="A573" s="5">
        <v>2253</v>
      </c>
      <c r="B573" s="5">
        <v>278</v>
      </c>
      <c r="C573">
        <v>1978</v>
      </c>
      <c r="D573" s="21">
        <v>28644</v>
      </c>
      <c r="E573" s="20" t="s">
        <v>1279</v>
      </c>
      <c r="F573" t="s">
        <v>46</v>
      </c>
      <c r="G573" t="s">
        <v>495</v>
      </c>
      <c r="H573" t="s">
        <v>496</v>
      </c>
      <c r="I573" t="s">
        <v>99</v>
      </c>
      <c r="J573" s="5">
        <v>1</v>
      </c>
      <c r="K573" s="5">
        <v>1</v>
      </c>
      <c r="L573" s="5">
        <f t="shared" si="41"/>
        <v>0</v>
      </c>
      <c r="M573" t="s">
        <v>40</v>
      </c>
      <c r="N573" t="s">
        <v>24</v>
      </c>
      <c r="O573" s="5">
        <v>0</v>
      </c>
      <c r="P573" s="5">
        <v>0</v>
      </c>
      <c r="Q573" s="5">
        <f t="shared" si="42"/>
        <v>0</v>
      </c>
      <c r="R573" s="5">
        <f t="shared" si="40"/>
        <v>2</v>
      </c>
      <c r="S573" t="str">
        <f t="shared" si="43"/>
        <v>Brazil</v>
      </c>
      <c r="T573" t="str">
        <f t="shared" si="44"/>
        <v>Away Team</v>
      </c>
      <c r="U573" s="5">
        <v>32569</v>
      </c>
      <c r="V573" s="5">
        <v>1</v>
      </c>
      <c r="W573" s="5">
        <v>1</v>
      </c>
      <c r="X573" t="s">
        <v>477</v>
      </c>
      <c r="Y573" t="s">
        <v>507</v>
      </c>
      <c r="Z573" t="s">
        <v>473</v>
      </c>
      <c r="AA573" t="s">
        <v>103</v>
      </c>
      <c r="AB573" t="s">
        <v>45</v>
      </c>
    </row>
    <row r="574" spans="1:28" x14ac:dyDescent="0.3">
      <c r="A574" s="5">
        <v>751</v>
      </c>
      <c r="B574" s="5">
        <v>293</v>
      </c>
      <c r="C574">
        <v>1982</v>
      </c>
      <c r="D574" s="21">
        <v>30125</v>
      </c>
      <c r="E574" s="20" t="s">
        <v>1285</v>
      </c>
      <c r="F574" t="s">
        <v>46</v>
      </c>
      <c r="G574" t="s">
        <v>590</v>
      </c>
      <c r="H574" t="s">
        <v>591</v>
      </c>
      <c r="I574" t="s">
        <v>52</v>
      </c>
      <c r="J574" s="5">
        <v>2</v>
      </c>
      <c r="K574" s="5">
        <v>0</v>
      </c>
      <c r="L574" s="5">
        <f t="shared" si="41"/>
        <v>2</v>
      </c>
      <c r="M574" t="s">
        <v>423</v>
      </c>
      <c r="N574" t="s">
        <v>24</v>
      </c>
      <c r="O574" s="5">
        <v>0</v>
      </c>
      <c r="P574" s="5">
        <v>0</v>
      </c>
      <c r="Q574" s="5">
        <f t="shared" si="42"/>
        <v>0</v>
      </c>
      <c r="R574" s="5">
        <f t="shared" si="40"/>
        <v>2</v>
      </c>
      <c r="S574" t="str">
        <f t="shared" si="43"/>
        <v>Argentina</v>
      </c>
      <c r="T574" t="str">
        <f t="shared" si="44"/>
        <v>Home Team</v>
      </c>
      <c r="U574" s="5">
        <v>32500</v>
      </c>
      <c r="V574" s="5">
        <v>1</v>
      </c>
      <c r="W574" s="5">
        <v>0</v>
      </c>
      <c r="X574" t="s">
        <v>573</v>
      </c>
      <c r="Y574" t="s">
        <v>539</v>
      </c>
      <c r="Z574" t="s">
        <v>592</v>
      </c>
      <c r="AA574" t="s">
        <v>55</v>
      </c>
      <c r="AB574" t="s">
        <v>426</v>
      </c>
    </row>
    <row r="575" spans="1:28" x14ac:dyDescent="0.3">
      <c r="A575" s="5">
        <v>1382</v>
      </c>
      <c r="B575" s="5">
        <v>3483</v>
      </c>
      <c r="C575">
        <v>1958</v>
      </c>
      <c r="D575" s="21">
        <v>21364</v>
      </c>
      <c r="E575" s="20" t="s">
        <v>1267</v>
      </c>
      <c r="F575" t="s">
        <v>133</v>
      </c>
      <c r="G575" t="s">
        <v>269</v>
      </c>
      <c r="H575" t="s">
        <v>270</v>
      </c>
      <c r="I575" t="s">
        <v>22</v>
      </c>
      <c r="J575" s="5">
        <v>6</v>
      </c>
      <c r="K575" s="5">
        <v>3</v>
      </c>
      <c r="L575" s="5">
        <f t="shared" si="41"/>
        <v>3</v>
      </c>
      <c r="M575" t="s">
        <v>240</v>
      </c>
      <c r="N575" t="s">
        <v>24</v>
      </c>
      <c r="O575" s="5">
        <v>0</v>
      </c>
      <c r="P575" s="5">
        <v>0</v>
      </c>
      <c r="Q575" s="5">
        <f t="shared" si="42"/>
        <v>0</v>
      </c>
      <c r="R575" s="5">
        <f t="shared" si="40"/>
        <v>9</v>
      </c>
      <c r="S575" t="str">
        <f t="shared" si="43"/>
        <v>France</v>
      </c>
      <c r="T575" t="str">
        <f t="shared" si="44"/>
        <v>Home Team</v>
      </c>
      <c r="U575" s="5">
        <v>32483</v>
      </c>
      <c r="V575" s="5">
        <v>3</v>
      </c>
      <c r="W575" s="5">
        <v>1</v>
      </c>
      <c r="X575" t="s">
        <v>288</v>
      </c>
      <c r="Y575" t="s">
        <v>217</v>
      </c>
      <c r="Z575" t="s">
        <v>316</v>
      </c>
      <c r="AA575" t="s">
        <v>28</v>
      </c>
      <c r="AB575" t="s">
        <v>244</v>
      </c>
    </row>
    <row r="576" spans="1:28" x14ac:dyDescent="0.3">
      <c r="A576" s="5">
        <v>432</v>
      </c>
      <c r="B576" s="5">
        <v>309</v>
      </c>
      <c r="C576">
        <v>1986</v>
      </c>
      <c r="D576" s="21">
        <v>31578</v>
      </c>
      <c r="E576" s="20" t="s">
        <v>1258</v>
      </c>
      <c r="F576" t="s">
        <v>659</v>
      </c>
      <c r="G576" t="s">
        <v>404</v>
      </c>
      <c r="H576" t="s">
        <v>405</v>
      </c>
      <c r="I576" t="s">
        <v>271</v>
      </c>
      <c r="J576" s="5">
        <v>3</v>
      </c>
      <c r="K576" s="5">
        <v>4</v>
      </c>
      <c r="L576" s="5">
        <f t="shared" si="41"/>
        <v>-1</v>
      </c>
      <c r="M576" t="s">
        <v>33</v>
      </c>
      <c r="N576" t="s">
        <v>660</v>
      </c>
      <c r="O576" s="5">
        <v>0</v>
      </c>
      <c r="P576" s="5">
        <v>0</v>
      </c>
      <c r="Q576" s="5">
        <f t="shared" si="42"/>
        <v>0</v>
      </c>
      <c r="R576" s="5">
        <f t="shared" si="40"/>
        <v>7</v>
      </c>
      <c r="S576" t="str">
        <f t="shared" si="43"/>
        <v>Belgium</v>
      </c>
      <c r="T576" t="str">
        <f t="shared" si="44"/>
        <v>Away Team</v>
      </c>
      <c r="U576" s="5">
        <v>32277</v>
      </c>
      <c r="V576" s="5">
        <v>0</v>
      </c>
      <c r="W576" s="5">
        <v>0</v>
      </c>
      <c r="X576" t="s">
        <v>587</v>
      </c>
      <c r="Y576" t="s">
        <v>540</v>
      </c>
      <c r="Z576" t="s">
        <v>554</v>
      </c>
      <c r="AA576" t="s">
        <v>274</v>
      </c>
      <c r="AB576" t="s">
        <v>37</v>
      </c>
    </row>
    <row r="577" spans="1:28" x14ac:dyDescent="0.3">
      <c r="A577" s="5">
        <v>120</v>
      </c>
      <c r="B577" s="5">
        <v>322</v>
      </c>
      <c r="C577">
        <v>1990</v>
      </c>
      <c r="D577" s="21">
        <v>33038</v>
      </c>
      <c r="E577" s="20" t="s">
        <v>1267</v>
      </c>
      <c r="F577" t="s">
        <v>613</v>
      </c>
      <c r="G577" t="s">
        <v>667</v>
      </c>
      <c r="H577" t="s">
        <v>98</v>
      </c>
      <c r="I577" t="s">
        <v>39</v>
      </c>
      <c r="J577" s="5">
        <v>1</v>
      </c>
      <c r="K577" s="5">
        <v>0</v>
      </c>
      <c r="L577" s="5">
        <f t="shared" si="41"/>
        <v>1</v>
      </c>
      <c r="M577" t="s">
        <v>319</v>
      </c>
      <c r="N577" t="s">
        <v>24</v>
      </c>
      <c r="O577" s="5">
        <v>0</v>
      </c>
      <c r="P577" s="5">
        <v>0</v>
      </c>
      <c r="Q577" s="5">
        <f t="shared" si="42"/>
        <v>0</v>
      </c>
      <c r="R577" s="5">
        <f t="shared" si="40"/>
        <v>1</v>
      </c>
      <c r="S577" t="str">
        <f t="shared" si="43"/>
        <v>Yugoslavia</v>
      </c>
      <c r="T577" t="str">
        <f t="shared" si="44"/>
        <v>Home Team</v>
      </c>
      <c r="U577" s="5">
        <v>32257</v>
      </c>
      <c r="V577" s="5">
        <v>0</v>
      </c>
      <c r="W577" s="5">
        <v>0</v>
      </c>
      <c r="X577" t="s">
        <v>618</v>
      </c>
      <c r="Y577" t="s">
        <v>678</v>
      </c>
      <c r="Z577" t="s">
        <v>698</v>
      </c>
      <c r="AA577" t="s">
        <v>44</v>
      </c>
      <c r="AB577" t="s">
        <v>323</v>
      </c>
    </row>
    <row r="578" spans="1:28" x14ac:dyDescent="0.3">
      <c r="A578" s="5">
        <v>43950009</v>
      </c>
      <c r="B578" s="5">
        <v>43950100</v>
      </c>
      <c r="C578">
        <v>2002</v>
      </c>
      <c r="D578" s="21">
        <v>37410</v>
      </c>
      <c r="E578" s="20" t="s">
        <v>1269</v>
      </c>
      <c r="F578" t="s">
        <v>833</v>
      </c>
      <c r="G578" t="s">
        <v>869</v>
      </c>
      <c r="H578" t="s">
        <v>870</v>
      </c>
      <c r="I578" t="s">
        <v>827</v>
      </c>
      <c r="J578" s="5">
        <v>0</v>
      </c>
      <c r="K578" s="5">
        <v>1</v>
      </c>
      <c r="L578" s="5">
        <f t="shared" si="41"/>
        <v>-1</v>
      </c>
      <c r="M578" t="s">
        <v>23</v>
      </c>
      <c r="N578" t="s">
        <v>24</v>
      </c>
      <c r="O578" s="5">
        <v>0</v>
      </c>
      <c r="P578" s="5">
        <v>0</v>
      </c>
      <c r="Q578" s="5">
        <f t="shared" si="42"/>
        <v>0</v>
      </c>
      <c r="R578" s="5">
        <f t="shared" ref="R578:R641" si="45">J578+K578</f>
        <v>1</v>
      </c>
      <c r="S578" t="str">
        <f t="shared" si="43"/>
        <v>Mexico</v>
      </c>
      <c r="T578" t="str">
        <f t="shared" si="44"/>
        <v>Away Team</v>
      </c>
      <c r="U578" s="5">
        <v>32239</v>
      </c>
      <c r="V578" s="5">
        <v>0</v>
      </c>
      <c r="W578" s="5">
        <v>0</v>
      </c>
      <c r="X578" t="s">
        <v>908</v>
      </c>
      <c r="Y578" t="s">
        <v>909</v>
      </c>
      <c r="Z578" t="s">
        <v>910</v>
      </c>
      <c r="AA578" t="s">
        <v>832</v>
      </c>
      <c r="AB578" t="s">
        <v>29</v>
      </c>
    </row>
    <row r="579" spans="1:28" x14ac:dyDescent="0.3">
      <c r="A579" s="5">
        <v>43950004</v>
      </c>
      <c r="B579" s="5">
        <v>43950100</v>
      </c>
      <c r="C579">
        <v>2002</v>
      </c>
      <c r="D579" s="21">
        <v>37408</v>
      </c>
      <c r="E579" s="20" t="s">
        <v>1290</v>
      </c>
      <c r="F579" t="s">
        <v>642</v>
      </c>
      <c r="G579" t="s">
        <v>874</v>
      </c>
      <c r="H579" t="s">
        <v>875</v>
      </c>
      <c r="I579" t="s">
        <v>106</v>
      </c>
      <c r="J579" s="5">
        <v>8</v>
      </c>
      <c r="K579" s="5">
        <v>0</v>
      </c>
      <c r="L579" s="5">
        <f t="shared" ref="L579:L642" si="46">J579-K579</f>
        <v>8</v>
      </c>
      <c r="M579" t="s">
        <v>744</v>
      </c>
      <c r="N579" t="s">
        <v>24</v>
      </c>
      <c r="O579" s="5">
        <v>0</v>
      </c>
      <c r="P579" s="5">
        <v>0</v>
      </c>
      <c r="Q579" s="5">
        <f t="shared" ref="Q579:Q642" si="47">O579-P579</f>
        <v>0</v>
      </c>
      <c r="R579" s="5">
        <f t="shared" si="45"/>
        <v>8</v>
      </c>
      <c r="S579" t="str">
        <f t="shared" ref="S579:S642" si="48">IF(OR(L579&gt;0,Q579&gt;0),I579,M579)</f>
        <v>Germany</v>
      </c>
      <c r="T579" t="str">
        <f t="shared" ref="T579:T642" si="49">IF(OR(L579&gt;0,Q579&gt;0),"Home Team","Away Team")</f>
        <v>Home Team</v>
      </c>
      <c r="U579" s="5">
        <v>32218</v>
      </c>
      <c r="V579" s="5">
        <v>4</v>
      </c>
      <c r="W579" s="5">
        <v>0</v>
      </c>
      <c r="X579" t="s">
        <v>876</v>
      </c>
      <c r="Y579" t="s">
        <v>877</v>
      </c>
      <c r="Z579" t="s">
        <v>878</v>
      </c>
      <c r="AA579" t="s">
        <v>110</v>
      </c>
      <c r="AB579" t="s">
        <v>746</v>
      </c>
    </row>
    <row r="580" spans="1:28" x14ac:dyDescent="0.3">
      <c r="A580" s="5">
        <v>1582</v>
      </c>
      <c r="B580" s="5">
        <v>238</v>
      </c>
      <c r="C580">
        <v>1966</v>
      </c>
      <c r="D580" s="21">
        <v>24307</v>
      </c>
      <c r="E580" s="20" t="s">
        <v>1277</v>
      </c>
      <c r="F580" t="s">
        <v>38</v>
      </c>
      <c r="G580" t="s">
        <v>358</v>
      </c>
      <c r="H580" t="s">
        <v>359</v>
      </c>
      <c r="I580" t="s">
        <v>52</v>
      </c>
      <c r="J580" s="5">
        <v>2</v>
      </c>
      <c r="K580" s="5">
        <v>0</v>
      </c>
      <c r="L580" s="5">
        <f t="shared" si="46"/>
        <v>2</v>
      </c>
      <c r="M580" t="s">
        <v>90</v>
      </c>
      <c r="N580" t="s">
        <v>24</v>
      </c>
      <c r="O580" s="5">
        <v>0</v>
      </c>
      <c r="P580" s="5">
        <v>0</v>
      </c>
      <c r="Q580" s="5">
        <f t="shared" si="47"/>
        <v>0</v>
      </c>
      <c r="R580" s="5">
        <f t="shared" si="45"/>
        <v>2</v>
      </c>
      <c r="S580" t="str">
        <f t="shared" si="48"/>
        <v>Argentina</v>
      </c>
      <c r="T580" t="str">
        <f t="shared" si="49"/>
        <v>Home Team</v>
      </c>
      <c r="U580" s="5">
        <v>32127</v>
      </c>
      <c r="V580" s="5">
        <v>0</v>
      </c>
      <c r="W580" s="5">
        <v>0</v>
      </c>
      <c r="X580" t="s">
        <v>301</v>
      </c>
      <c r="Y580" t="s">
        <v>242</v>
      </c>
      <c r="Z580" t="s">
        <v>357</v>
      </c>
      <c r="AA580" t="s">
        <v>55</v>
      </c>
      <c r="AB580" t="s">
        <v>95</v>
      </c>
    </row>
    <row r="581" spans="1:28" x14ac:dyDescent="0.3">
      <c r="A581" s="5">
        <v>752</v>
      </c>
      <c r="B581" s="5">
        <v>293</v>
      </c>
      <c r="C581">
        <v>1982</v>
      </c>
      <c r="D581" s="21">
        <v>30120</v>
      </c>
      <c r="E581" s="20" t="s">
        <v>1285</v>
      </c>
      <c r="F581" t="s">
        <v>46</v>
      </c>
      <c r="G581" t="s">
        <v>590</v>
      </c>
      <c r="H581" t="s">
        <v>591</v>
      </c>
      <c r="I581" t="s">
        <v>52</v>
      </c>
      <c r="J581" s="5">
        <v>4</v>
      </c>
      <c r="K581" s="5">
        <v>1</v>
      </c>
      <c r="L581" s="5">
        <f t="shared" si="46"/>
        <v>3</v>
      </c>
      <c r="M581" t="s">
        <v>81</v>
      </c>
      <c r="N581" t="s">
        <v>24</v>
      </c>
      <c r="O581" s="5">
        <v>0</v>
      </c>
      <c r="P581" s="5">
        <v>0</v>
      </c>
      <c r="Q581" s="5">
        <f t="shared" si="47"/>
        <v>0</v>
      </c>
      <c r="R581" s="5">
        <f t="shared" si="45"/>
        <v>5</v>
      </c>
      <c r="S581" t="str">
        <f t="shared" si="48"/>
        <v>Argentina</v>
      </c>
      <c r="T581" t="str">
        <f t="shared" si="49"/>
        <v>Home Team</v>
      </c>
      <c r="U581" s="5">
        <v>32093</v>
      </c>
      <c r="V581" s="5">
        <v>2</v>
      </c>
      <c r="W581" s="5">
        <v>0</v>
      </c>
      <c r="X581" t="s">
        <v>592</v>
      </c>
      <c r="Y581" t="s">
        <v>536</v>
      </c>
      <c r="Z581" t="s">
        <v>464</v>
      </c>
      <c r="AA581" t="s">
        <v>55</v>
      </c>
      <c r="AB581" t="s">
        <v>86</v>
      </c>
    </row>
    <row r="582" spans="1:28" x14ac:dyDescent="0.3">
      <c r="A582" s="5">
        <v>1641</v>
      </c>
      <c r="B582" s="5">
        <v>238</v>
      </c>
      <c r="C582">
        <v>1966</v>
      </c>
      <c r="D582" s="21">
        <v>24303</v>
      </c>
      <c r="E582" s="20" t="s">
        <v>1277</v>
      </c>
      <c r="F582" t="s">
        <v>38</v>
      </c>
      <c r="G582" t="s">
        <v>358</v>
      </c>
      <c r="H582" t="s">
        <v>359</v>
      </c>
      <c r="I582" t="s">
        <v>113</v>
      </c>
      <c r="J582" s="5">
        <v>2</v>
      </c>
      <c r="K582" s="5">
        <v>1</v>
      </c>
      <c r="L582" s="5">
        <f t="shared" si="46"/>
        <v>1</v>
      </c>
      <c r="M582" t="s">
        <v>90</v>
      </c>
      <c r="N582" t="s">
        <v>24</v>
      </c>
      <c r="O582" s="5">
        <v>0</v>
      </c>
      <c r="P582" s="5">
        <v>0</v>
      </c>
      <c r="Q582" s="5">
        <f t="shared" si="47"/>
        <v>0</v>
      </c>
      <c r="R582" s="5">
        <f t="shared" si="45"/>
        <v>3</v>
      </c>
      <c r="S582" t="str">
        <f t="shared" si="48"/>
        <v>Spain</v>
      </c>
      <c r="T582" t="str">
        <f t="shared" si="49"/>
        <v>Home Team</v>
      </c>
      <c r="U582" s="5">
        <v>32028</v>
      </c>
      <c r="V582" s="5">
        <v>0</v>
      </c>
      <c r="W582" s="5">
        <v>1</v>
      </c>
      <c r="X582" t="s">
        <v>357</v>
      </c>
      <c r="Y582" t="s">
        <v>242</v>
      </c>
      <c r="Z582" t="s">
        <v>360</v>
      </c>
      <c r="AA582" t="s">
        <v>117</v>
      </c>
      <c r="AB582" t="s">
        <v>95</v>
      </c>
    </row>
    <row r="583" spans="1:28" x14ac:dyDescent="0.3">
      <c r="A583" s="5">
        <v>1239</v>
      </c>
      <c r="B583" s="5">
        <v>3485</v>
      </c>
      <c r="C583">
        <v>1954</v>
      </c>
      <c r="D583" s="21">
        <v>19908</v>
      </c>
      <c r="E583" s="20" t="s">
        <v>1267</v>
      </c>
      <c r="F583" t="s">
        <v>133</v>
      </c>
      <c r="G583" t="s">
        <v>226</v>
      </c>
      <c r="H583" t="s">
        <v>227</v>
      </c>
      <c r="I583" t="s">
        <v>73</v>
      </c>
      <c r="J583" s="5">
        <v>3</v>
      </c>
      <c r="K583" s="5">
        <v>1</v>
      </c>
      <c r="L583" s="5">
        <f t="shared" si="46"/>
        <v>2</v>
      </c>
      <c r="M583" t="s">
        <v>64</v>
      </c>
      <c r="N583" t="s">
        <v>24</v>
      </c>
      <c r="O583" s="5">
        <v>0</v>
      </c>
      <c r="P583" s="5">
        <v>0</v>
      </c>
      <c r="Q583" s="5">
        <f t="shared" si="47"/>
        <v>0</v>
      </c>
      <c r="R583" s="5">
        <f t="shared" si="45"/>
        <v>4</v>
      </c>
      <c r="S583" t="str">
        <f t="shared" si="48"/>
        <v>Austria</v>
      </c>
      <c r="T583" t="str">
        <f t="shared" si="49"/>
        <v>Home Team</v>
      </c>
      <c r="U583" s="5">
        <v>32000</v>
      </c>
      <c r="V583" s="5">
        <v>1</v>
      </c>
      <c r="W583" s="5">
        <v>1</v>
      </c>
      <c r="X583" t="s">
        <v>234</v>
      </c>
      <c r="Y583" t="s">
        <v>242</v>
      </c>
      <c r="Z583" t="s">
        <v>217</v>
      </c>
      <c r="AA583" t="s">
        <v>78</v>
      </c>
      <c r="AB583" t="s">
        <v>65</v>
      </c>
    </row>
    <row r="584" spans="1:28" x14ac:dyDescent="0.3">
      <c r="A584" s="5">
        <v>394</v>
      </c>
      <c r="B584" s="5">
        <v>308</v>
      </c>
      <c r="C584">
        <v>1986</v>
      </c>
      <c r="D584" s="21">
        <v>31568</v>
      </c>
      <c r="E584" s="20" t="s">
        <v>1278</v>
      </c>
      <c r="F584" t="s">
        <v>490</v>
      </c>
      <c r="G584" t="s">
        <v>398</v>
      </c>
      <c r="H584" t="s">
        <v>399</v>
      </c>
      <c r="I584" t="s">
        <v>120</v>
      </c>
      <c r="J584" s="5">
        <v>1</v>
      </c>
      <c r="K584" s="5">
        <v>1</v>
      </c>
      <c r="L584" s="5">
        <f t="shared" si="46"/>
        <v>0</v>
      </c>
      <c r="M584" t="s">
        <v>52</v>
      </c>
      <c r="N584" t="s">
        <v>24</v>
      </c>
      <c r="O584" s="5">
        <v>0</v>
      </c>
      <c r="P584" s="5">
        <v>0</v>
      </c>
      <c r="Q584" s="5">
        <f t="shared" si="47"/>
        <v>0</v>
      </c>
      <c r="R584" s="5">
        <f t="shared" si="45"/>
        <v>2</v>
      </c>
      <c r="S584" t="str">
        <f t="shared" si="48"/>
        <v>Argentina</v>
      </c>
      <c r="T584" t="str">
        <f t="shared" si="49"/>
        <v>Away Team</v>
      </c>
      <c r="U584" s="5">
        <v>32000</v>
      </c>
      <c r="V584" s="5">
        <v>1</v>
      </c>
      <c r="W584" s="5">
        <v>1</v>
      </c>
      <c r="X584" t="s">
        <v>615</v>
      </c>
      <c r="Y584" t="s">
        <v>652</v>
      </c>
      <c r="Z584" t="s">
        <v>653</v>
      </c>
      <c r="AA584" t="s">
        <v>124</v>
      </c>
      <c r="AB584" t="s">
        <v>55</v>
      </c>
    </row>
    <row r="585" spans="1:28" x14ac:dyDescent="0.3">
      <c r="A585" s="5">
        <v>1437</v>
      </c>
      <c r="B585" s="5">
        <v>221</v>
      </c>
      <c r="C585">
        <v>1958</v>
      </c>
      <c r="D585" s="21">
        <v>21355</v>
      </c>
      <c r="E585" s="20" t="s">
        <v>1276</v>
      </c>
      <c r="F585" t="s">
        <v>131</v>
      </c>
      <c r="G585" t="s">
        <v>264</v>
      </c>
      <c r="H585" t="s">
        <v>265</v>
      </c>
      <c r="I585" t="s">
        <v>99</v>
      </c>
      <c r="J585" s="5">
        <v>2</v>
      </c>
      <c r="K585" s="5">
        <v>0</v>
      </c>
      <c r="L585" s="5">
        <f t="shared" si="46"/>
        <v>2</v>
      </c>
      <c r="M585" t="s">
        <v>271</v>
      </c>
      <c r="N585" t="s">
        <v>24</v>
      </c>
      <c r="O585" s="5">
        <v>0</v>
      </c>
      <c r="P585" s="5">
        <v>0</v>
      </c>
      <c r="Q585" s="5">
        <f t="shared" si="47"/>
        <v>0</v>
      </c>
      <c r="R585" s="5">
        <f t="shared" si="45"/>
        <v>2</v>
      </c>
      <c r="S585" t="str">
        <f t="shared" si="48"/>
        <v>Sweden</v>
      </c>
      <c r="T585" t="str">
        <f t="shared" si="49"/>
        <v>Home Team</v>
      </c>
      <c r="U585" s="5">
        <v>31900</v>
      </c>
      <c r="V585" s="5">
        <v>0</v>
      </c>
      <c r="W585" s="5">
        <v>0</v>
      </c>
      <c r="X585" t="s">
        <v>210</v>
      </c>
      <c r="Y585" t="s">
        <v>288</v>
      </c>
      <c r="Z585" t="s">
        <v>305</v>
      </c>
      <c r="AA585" t="s">
        <v>103</v>
      </c>
      <c r="AB585" t="s">
        <v>274</v>
      </c>
    </row>
    <row r="586" spans="1:28" x14ac:dyDescent="0.3">
      <c r="A586" s="5">
        <v>348</v>
      </c>
      <c r="B586" s="5">
        <v>322</v>
      </c>
      <c r="C586">
        <v>1990</v>
      </c>
      <c r="D586" s="21">
        <v>33040</v>
      </c>
      <c r="E586" s="20" t="s">
        <v>1285</v>
      </c>
      <c r="F586" t="s">
        <v>608</v>
      </c>
      <c r="G586" t="s">
        <v>111</v>
      </c>
      <c r="H586" t="s">
        <v>112</v>
      </c>
      <c r="I586" t="s">
        <v>99</v>
      </c>
      <c r="J586" s="5">
        <v>1</v>
      </c>
      <c r="K586" s="5">
        <v>2</v>
      </c>
      <c r="L586" s="5">
        <f t="shared" si="46"/>
        <v>-1</v>
      </c>
      <c r="M586" t="s">
        <v>228</v>
      </c>
      <c r="N586" t="s">
        <v>24</v>
      </c>
      <c r="O586" s="5">
        <v>0</v>
      </c>
      <c r="P586" s="5">
        <v>0</v>
      </c>
      <c r="Q586" s="5">
        <f t="shared" si="47"/>
        <v>0</v>
      </c>
      <c r="R586" s="5">
        <f t="shared" si="45"/>
        <v>3</v>
      </c>
      <c r="S586" t="str">
        <f t="shared" si="48"/>
        <v>Scotland</v>
      </c>
      <c r="T586" t="str">
        <f t="shared" si="49"/>
        <v>Away Team</v>
      </c>
      <c r="U586" s="5">
        <v>31823</v>
      </c>
      <c r="V586" s="5">
        <v>0</v>
      </c>
      <c r="W586" s="5">
        <v>1</v>
      </c>
      <c r="X586" t="s">
        <v>683</v>
      </c>
      <c r="Y586" t="s">
        <v>663</v>
      </c>
      <c r="Z586" t="s">
        <v>664</v>
      </c>
      <c r="AA586" t="s">
        <v>103</v>
      </c>
      <c r="AB586" t="s">
        <v>231</v>
      </c>
    </row>
    <row r="587" spans="1:28" x14ac:dyDescent="0.3">
      <c r="A587" s="5">
        <v>248</v>
      </c>
      <c r="B587" s="5">
        <v>323</v>
      </c>
      <c r="C587">
        <v>1990</v>
      </c>
      <c r="D587" s="21">
        <v>33049</v>
      </c>
      <c r="E587" s="20" t="s">
        <v>1267</v>
      </c>
      <c r="F587" t="s">
        <v>659</v>
      </c>
      <c r="G587" t="s">
        <v>111</v>
      </c>
      <c r="H587" t="s">
        <v>112</v>
      </c>
      <c r="I587" t="s">
        <v>1352</v>
      </c>
      <c r="J587" s="5">
        <v>0</v>
      </c>
      <c r="K587" s="5">
        <v>0</v>
      </c>
      <c r="L587" s="5">
        <f t="shared" si="46"/>
        <v>0</v>
      </c>
      <c r="M587" t="s">
        <v>47</v>
      </c>
      <c r="N587" t="s">
        <v>1301</v>
      </c>
      <c r="O587" s="5">
        <v>5</v>
      </c>
      <c r="P587" s="5">
        <v>4</v>
      </c>
      <c r="Q587" s="5">
        <f t="shared" si="47"/>
        <v>1</v>
      </c>
      <c r="R587" s="5">
        <f t="shared" si="45"/>
        <v>0</v>
      </c>
      <c r="S587" t="str">
        <f t="shared" si="48"/>
        <v>Republic of Ireland</v>
      </c>
      <c r="T587" t="str">
        <f t="shared" si="49"/>
        <v>Home Team</v>
      </c>
      <c r="U587" s="5">
        <v>31818</v>
      </c>
      <c r="V587" s="5">
        <v>0</v>
      </c>
      <c r="W587" s="5">
        <v>0</v>
      </c>
      <c r="X587" t="s">
        <v>1316</v>
      </c>
      <c r="Y587" t="s">
        <v>683</v>
      </c>
      <c r="Z587" t="s">
        <v>680</v>
      </c>
      <c r="AA587" t="s">
        <v>688</v>
      </c>
      <c r="AB587" t="s">
        <v>50</v>
      </c>
    </row>
    <row r="588" spans="1:28" x14ac:dyDescent="0.3">
      <c r="A588" s="5">
        <v>8726</v>
      </c>
      <c r="B588" s="5">
        <v>1014</v>
      </c>
      <c r="C588">
        <v>1998</v>
      </c>
      <c r="D588" s="21">
        <v>35957</v>
      </c>
      <c r="E588" s="20" t="s">
        <v>1266</v>
      </c>
      <c r="F588" t="s">
        <v>489</v>
      </c>
      <c r="G588" t="s">
        <v>176</v>
      </c>
      <c r="H588" t="s">
        <v>177</v>
      </c>
      <c r="I588" t="s">
        <v>120</v>
      </c>
      <c r="J588" s="5">
        <v>2</v>
      </c>
      <c r="K588" s="5">
        <v>2</v>
      </c>
      <c r="L588" s="5">
        <f t="shared" si="46"/>
        <v>0</v>
      </c>
      <c r="M588" t="s">
        <v>56</v>
      </c>
      <c r="N588" t="s">
        <v>24</v>
      </c>
      <c r="O588" s="5">
        <v>0</v>
      </c>
      <c r="P588" s="5">
        <v>0</v>
      </c>
      <c r="Q588" s="5">
        <f t="shared" si="47"/>
        <v>0</v>
      </c>
      <c r="R588" s="5">
        <f t="shared" si="45"/>
        <v>4</v>
      </c>
      <c r="S588" t="str">
        <f t="shared" si="48"/>
        <v>Chile</v>
      </c>
      <c r="T588" t="str">
        <f t="shared" si="49"/>
        <v>Away Team</v>
      </c>
      <c r="U588" s="5">
        <v>31800</v>
      </c>
      <c r="V588" s="5">
        <v>1</v>
      </c>
      <c r="W588" s="5">
        <v>1</v>
      </c>
      <c r="X588" t="s">
        <v>785</v>
      </c>
      <c r="Y588" t="s">
        <v>786</v>
      </c>
      <c r="Z588" t="s">
        <v>787</v>
      </c>
      <c r="AA588" t="s">
        <v>124</v>
      </c>
      <c r="AB588" t="s">
        <v>58</v>
      </c>
    </row>
    <row r="589" spans="1:28" x14ac:dyDescent="0.3">
      <c r="A589" s="5">
        <v>8741</v>
      </c>
      <c r="B589" s="5">
        <v>1014</v>
      </c>
      <c r="C589">
        <v>1998</v>
      </c>
      <c r="D589" s="21">
        <v>35962</v>
      </c>
      <c r="E589" s="20" t="s">
        <v>1266</v>
      </c>
      <c r="F589" t="s">
        <v>490</v>
      </c>
      <c r="G589" t="s">
        <v>176</v>
      </c>
      <c r="H589" t="s">
        <v>177</v>
      </c>
      <c r="I589" t="s">
        <v>228</v>
      </c>
      <c r="J589" s="5">
        <v>1</v>
      </c>
      <c r="K589" s="5">
        <v>1</v>
      </c>
      <c r="L589" s="5">
        <f t="shared" si="46"/>
        <v>0</v>
      </c>
      <c r="M589" t="s">
        <v>158</v>
      </c>
      <c r="N589" t="s">
        <v>24</v>
      </c>
      <c r="O589" s="5">
        <v>0</v>
      </c>
      <c r="P589" s="5">
        <v>0</v>
      </c>
      <c r="Q589" s="5">
        <f t="shared" si="47"/>
        <v>0</v>
      </c>
      <c r="R589" s="5">
        <f t="shared" si="45"/>
        <v>2</v>
      </c>
      <c r="S589" t="str">
        <f t="shared" si="48"/>
        <v>Norway</v>
      </c>
      <c r="T589" t="str">
        <f t="shared" si="49"/>
        <v>Away Team</v>
      </c>
      <c r="U589" s="5">
        <v>31800</v>
      </c>
      <c r="V589" s="5">
        <v>0</v>
      </c>
      <c r="W589" s="5">
        <v>0</v>
      </c>
      <c r="X589" t="s">
        <v>839</v>
      </c>
      <c r="Y589" t="s">
        <v>840</v>
      </c>
      <c r="Z589" t="s">
        <v>841</v>
      </c>
      <c r="AA589" t="s">
        <v>231</v>
      </c>
      <c r="AB589" t="s">
        <v>161</v>
      </c>
    </row>
    <row r="590" spans="1:28" x14ac:dyDescent="0.3">
      <c r="A590" s="5">
        <v>8750</v>
      </c>
      <c r="B590" s="5">
        <v>1014</v>
      </c>
      <c r="C590">
        <v>1998</v>
      </c>
      <c r="D590" s="21">
        <v>35966</v>
      </c>
      <c r="E590" s="20" t="s">
        <v>1266</v>
      </c>
      <c r="F590" t="s">
        <v>642</v>
      </c>
      <c r="G590" t="s">
        <v>176</v>
      </c>
      <c r="H590" t="s">
        <v>177</v>
      </c>
      <c r="I590" t="s">
        <v>33</v>
      </c>
      <c r="J590" s="5">
        <v>2</v>
      </c>
      <c r="K590" s="5">
        <v>2</v>
      </c>
      <c r="L590" s="5">
        <f t="shared" si="46"/>
        <v>0</v>
      </c>
      <c r="M590" t="s">
        <v>23</v>
      </c>
      <c r="N590" t="s">
        <v>24</v>
      </c>
      <c r="O590" s="5">
        <v>0</v>
      </c>
      <c r="P590" s="5">
        <v>0</v>
      </c>
      <c r="Q590" s="5">
        <f t="shared" si="47"/>
        <v>0</v>
      </c>
      <c r="R590" s="5">
        <f t="shared" si="45"/>
        <v>4</v>
      </c>
      <c r="S590" t="str">
        <f t="shared" si="48"/>
        <v>Mexico</v>
      </c>
      <c r="T590" t="str">
        <f t="shared" si="49"/>
        <v>Away Team</v>
      </c>
      <c r="U590" s="5">
        <v>31800</v>
      </c>
      <c r="V590" s="5">
        <v>1</v>
      </c>
      <c r="W590" s="5">
        <v>0</v>
      </c>
      <c r="X590" t="s">
        <v>851</v>
      </c>
      <c r="Y590" t="s">
        <v>820</v>
      </c>
      <c r="Z590" t="s">
        <v>836</v>
      </c>
      <c r="AA590" t="s">
        <v>37</v>
      </c>
      <c r="AB590" t="s">
        <v>29</v>
      </c>
    </row>
    <row r="591" spans="1:28" x14ac:dyDescent="0.3">
      <c r="A591" s="5">
        <v>8764</v>
      </c>
      <c r="B591" s="5">
        <v>1014</v>
      </c>
      <c r="C591">
        <v>1998</v>
      </c>
      <c r="D591" s="21">
        <v>35970</v>
      </c>
      <c r="E591" s="20" t="s">
        <v>1258</v>
      </c>
      <c r="F591" t="s">
        <v>608</v>
      </c>
      <c r="G591" t="s">
        <v>176</v>
      </c>
      <c r="H591" t="s">
        <v>177</v>
      </c>
      <c r="I591" t="s">
        <v>799</v>
      </c>
      <c r="J591" s="5">
        <v>2</v>
      </c>
      <c r="K591" s="5">
        <v>2</v>
      </c>
      <c r="L591" s="5">
        <f t="shared" si="46"/>
        <v>0</v>
      </c>
      <c r="M591" t="s">
        <v>744</v>
      </c>
      <c r="N591" t="s">
        <v>24</v>
      </c>
      <c r="O591" s="5">
        <v>0</v>
      </c>
      <c r="P591" s="5">
        <v>0</v>
      </c>
      <c r="Q591" s="5">
        <f t="shared" si="47"/>
        <v>0</v>
      </c>
      <c r="R591" s="5">
        <f t="shared" si="45"/>
        <v>4</v>
      </c>
      <c r="S591" t="str">
        <f t="shared" si="48"/>
        <v>Saudi Arabia</v>
      </c>
      <c r="T591" t="str">
        <f t="shared" si="49"/>
        <v>Away Team</v>
      </c>
      <c r="U591" s="5">
        <v>31800</v>
      </c>
      <c r="V591" s="5">
        <v>1</v>
      </c>
      <c r="W591" s="5">
        <v>1</v>
      </c>
      <c r="X591" t="s">
        <v>847</v>
      </c>
      <c r="Y591" t="s">
        <v>824</v>
      </c>
      <c r="Z591" t="s">
        <v>820</v>
      </c>
      <c r="AA591" t="s">
        <v>803</v>
      </c>
      <c r="AB591" t="s">
        <v>746</v>
      </c>
    </row>
    <row r="592" spans="1:28" x14ac:dyDescent="0.3">
      <c r="A592" s="5">
        <v>8772</v>
      </c>
      <c r="B592" s="5">
        <v>1014</v>
      </c>
      <c r="C592">
        <v>1998</v>
      </c>
      <c r="D592" s="21">
        <v>35972</v>
      </c>
      <c r="E592" s="20" t="s">
        <v>1258</v>
      </c>
      <c r="F592" t="s">
        <v>817</v>
      </c>
      <c r="G592" t="s">
        <v>176</v>
      </c>
      <c r="H592" t="s">
        <v>177</v>
      </c>
      <c r="I592" t="s">
        <v>52</v>
      </c>
      <c r="J592" s="5">
        <v>1</v>
      </c>
      <c r="K592" s="5">
        <v>0</v>
      </c>
      <c r="L592" s="5">
        <f t="shared" si="46"/>
        <v>1</v>
      </c>
      <c r="M592" t="s">
        <v>827</v>
      </c>
      <c r="N592" t="s">
        <v>24</v>
      </c>
      <c r="O592" s="5">
        <v>0</v>
      </c>
      <c r="P592" s="5">
        <v>0</v>
      </c>
      <c r="Q592" s="5">
        <f t="shared" si="47"/>
        <v>0</v>
      </c>
      <c r="R592" s="5">
        <f t="shared" si="45"/>
        <v>1</v>
      </c>
      <c r="S592" t="str">
        <f t="shared" si="48"/>
        <v>Argentina</v>
      </c>
      <c r="T592" t="str">
        <f t="shared" si="49"/>
        <v>Home Team</v>
      </c>
      <c r="U592" s="5">
        <v>31800</v>
      </c>
      <c r="V592" s="5">
        <v>1</v>
      </c>
      <c r="W592" s="5">
        <v>0</v>
      </c>
      <c r="X592" t="s">
        <v>837</v>
      </c>
      <c r="Y592" t="s">
        <v>849</v>
      </c>
      <c r="Z592" t="s">
        <v>787</v>
      </c>
      <c r="AA592" t="s">
        <v>55</v>
      </c>
      <c r="AB592" t="s">
        <v>832</v>
      </c>
    </row>
    <row r="593" spans="1:28" x14ac:dyDescent="0.3">
      <c r="A593" s="5">
        <v>8776</v>
      </c>
      <c r="B593" s="5">
        <v>1024</v>
      </c>
      <c r="C593">
        <v>1998</v>
      </c>
      <c r="D593" s="21">
        <v>35974</v>
      </c>
      <c r="E593" s="20" t="s">
        <v>1264</v>
      </c>
      <c r="F593" t="s">
        <v>659</v>
      </c>
      <c r="G593" t="s">
        <v>794</v>
      </c>
      <c r="H593" t="s">
        <v>795</v>
      </c>
      <c r="I593" t="s">
        <v>22</v>
      </c>
      <c r="J593" s="5">
        <v>1</v>
      </c>
      <c r="K593" s="5">
        <v>0</v>
      </c>
      <c r="L593" s="5">
        <f t="shared" si="46"/>
        <v>1</v>
      </c>
      <c r="M593" t="s">
        <v>61</v>
      </c>
      <c r="N593" t="s">
        <v>661</v>
      </c>
      <c r="O593" s="5">
        <v>0</v>
      </c>
      <c r="P593" s="5">
        <v>0</v>
      </c>
      <c r="Q593" s="5">
        <f t="shared" si="47"/>
        <v>0</v>
      </c>
      <c r="R593" s="5">
        <f t="shared" si="45"/>
        <v>1</v>
      </c>
      <c r="S593" t="str">
        <f t="shared" si="48"/>
        <v>France</v>
      </c>
      <c r="T593" t="str">
        <f t="shared" si="49"/>
        <v>Home Team</v>
      </c>
      <c r="U593" s="5">
        <v>31800</v>
      </c>
      <c r="V593" s="5">
        <v>0</v>
      </c>
      <c r="W593" s="5">
        <v>0</v>
      </c>
      <c r="X593" t="s">
        <v>774</v>
      </c>
      <c r="Y593" t="s">
        <v>784</v>
      </c>
      <c r="Z593" t="s">
        <v>812</v>
      </c>
      <c r="AA593" t="s">
        <v>28</v>
      </c>
      <c r="AB593" t="s">
        <v>62</v>
      </c>
    </row>
    <row r="594" spans="1:28" x14ac:dyDescent="0.3">
      <c r="A594" s="5">
        <v>8780</v>
      </c>
      <c r="B594" s="5">
        <v>1024</v>
      </c>
      <c r="C594">
        <v>1998</v>
      </c>
      <c r="D594" s="21">
        <v>35976</v>
      </c>
      <c r="E594" s="20" t="s">
        <v>1264</v>
      </c>
      <c r="F594" t="s">
        <v>659</v>
      </c>
      <c r="G594" t="s">
        <v>176</v>
      </c>
      <c r="H594" t="s">
        <v>177</v>
      </c>
      <c r="I594" t="s">
        <v>47</v>
      </c>
      <c r="J594" s="5">
        <v>0</v>
      </c>
      <c r="K594" s="5">
        <v>1</v>
      </c>
      <c r="L594" s="5">
        <f t="shared" si="46"/>
        <v>-1</v>
      </c>
      <c r="M594" t="s">
        <v>827</v>
      </c>
      <c r="N594" t="s">
        <v>24</v>
      </c>
      <c r="O594" s="5">
        <v>0</v>
      </c>
      <c r="P594" s="5">
        <v>0</v>
      </c>
      <c r="Q594" s="5">
        <f t="shared" si="47"/>
        <v>0</v>
      </c>
      <c r="R594" s="5">
        <f t="shared" si="45"/>
        <v>1</v>
      </c>
      <c r="S594" t="str">
        <f t="shared" si="48"/>
        <v>Croatia</v>
      </c>
      <c r="T594" t="str">
        <f t="shared" si="49"/>
        <v>Away Team</v>
      </c>
      <c r="U594" s="5">
        <v>31800</v>
      </c>
      <c r="V594" s="5">
        <v>0</v>
      </c>
      <c r="W594" s="5">
        <v>1</v>
      </c>
      <c r="X594" t="s">
        <v>796</v>
      </c>
      <c r="Y594" t="s">
        <v>797</v>
      </c>
      <c r="Z594" t="s">
        <v>801</v>
      </c>
      <c r="AA594" t="s">
        <v>50</v>
      </c>
      <c r="AB594" t="s">
        <v>832</v>
      </c>
    </row>
    <row r="595" spans="1:28" x14ac:dyDescent="0.3">
      <c r="A595" s="5">
        <v>2186</v>
      </c>
      <c r="B595" s="5">
        <v>262</v>
      </c>
      <c r="C595">
        <v>1974</v>
      </c>
      <c r="D595" s="21">
        <v>27198</v>
      </c>
      <c r="E595" s="20" t="s">
        <v>1277</v>
      </c>
      <c r="F595" t="s">
        <v>38</v>
      </c>
      <c r="G595" t="s">
        <v>483</v>
      </c>
      <c r="H595" t="s">
        <v>484</v>
      </c>
      <c r="I595" t="s">
        <v>39</v>
      </c>
      <c r="J595" s="5">
        <v>9</v>
      </c>
      <c r="K595" s="5">
        <v>0</v>
      </c>
      <c r="L595" s="5">
        <f t="shared" si="46"/>
        <v>9</v>
      </c>
      <c r="M595" t="s">
        <v>455</v>
      </c>
      <c r="N595" t="s">
        <v>24</v>
      </c>
      <c r="O595" s="5">
        <v>0</v>
      </c>
      <c r="P595" s="5">
        <v>0</v>
      </c>
      <c r="Q595" s="5">
        <f t="shared" si="47"/>
        <v>0</v>
      </c>
      <c r="R595" s="5">
        <f t="shared" si="45"/>
        <v>9</v>
      </c>
      <c r="S595" t="str">
        <f t="shared" si="48"/>
        <v>Yugoslavia</v>
      </c>
      <c r="T595" t="str">
        <f t="shared" si="49"/>
        <v>Home Team</v>
      </c>
      <c r="U595" s="5">
        <v>31700</v>
      </c>
      <c r="V595" s="5">
        <v>6</v>
      </c>
      <c r="W595" s="5">
        <v>0</v>
      </c>
      <c r="X595" t="s">
        <v>450</v>
      </c>
      <c r="Y595" t="s">
        <v>472</v>
      </c>
      <c r="Z595" t="s">
        <v>421</v>
      </c>
      <c r="AA595" t="s">
        <v>44</v>
      </c>
      <c r="AB595" t="s">
        <v>459</v>
      </c>
    </row>
    <row r="596" spans="1:28" x14ac:dyDescent="0.3">
      <c r="A596" s="5">
        <v>300061457</v>
      </c>
      <c r="B596" s="5">
        <v>249722</v>
      </c>
      <c r="C596">
        <v>2010</v>
      </c>
      <c r="D596" s="21">
        <v>40346</v>
      </c>
      <c r="E596" s="20" t="s">
        <v>1258</v>
      </c>
      <c r="F596" t="s">
        <v>489</v>
      </c>
      <c r="G596" t="s">
        <v>1091</v>
      </c>
      <c r="H596" t="s">
        <v>1092</v>
      </c>
      <c r="I596" t="s">
        <v>756</v>
      </c>
      <c r="J596" s="5">
        <v>2</v>
      </c>
      <c r="K596" s="5">
        <v>1</v>
      </c>
      <c r="L596" s="5">
        <f t="shared" si="46"/>
        <v>1</v>
      </c>
      <c r="M596" t="s">
        <v>759</v>
      </c>
      <c r="N596" t="s">
        <v>24</v>
      </c>
      <c r="O596" s="5">
        <v>0</v>
      </c>
      <c r="P596" s="5">
        <v>0</v>
      </c>
      <c r="Q596" s="5">
        <f t="shared" si="47"/>
        <v>0</v>
      </c>
      <c r="R596" s="5">
        <f t="shared" si="45"/>
        <v>3</v>
      </c>
      <c r="S596" t="str">
        <f t="shared" si="48"/>
        <v>Greece</v>
      </c>
      <c r="T596" t="str">
        <f t="shared" si="49"/>
        <v>Home Team</v>
      </c>
      <c r="U596" s="5">
        <v>31593</v>
      </c>
      <c r="V596" s="5">
        <v>1</v>
      </c>
      <c r="W596" s="5">
        <v>1</v>
      </c>
      <c r="X596" t="s">
        <v>918</v>
      </c>
      <c r="Y596" t="s">
        <v>1113</v>
      </c>
      <c r="Z596" t="s">
        <v>1114</v>
      </c>
      <c r="AA596" t="s">
        <v>758</v>
      </c>
      <c r="AB596" t="s">
        <v>761</v>
      </c>
    </row>
    <row r="597" spans="1:28" x14ac:dyDescent="0.3">
      <c r="A597" s="5">
        <v>300061459</v>
      </c>
      <c r="B597" s="5">
        <v>249722</v>
      </c>
      <c r="C597">
        <v>2010</v>
      </c>
      <c r="D597" s="21">
        <v>40341</v>
      </c>
      <c r="E597" s="20" t="s">
        <v>1289</v>
      </c>
      <c r="F597" t="s">
        <v>489</v>
      </c>
      <c r="G597" t="s">
        <v>1063</v>
      </c>
      <c r="H597" t="s">
        <v>1064</v>
      </c>
      <c r="I597" t="s">
        <v>246</v>
      </c>
      <c r="J597" s="5">
        <v>2</v>
      </c>
      <c r="K597" s="5">
        <v>0</v>
      </c>
      <c r="L597" s="5">
        <f t="shared" si="46"/>
        <v>2</v>
      </c>
      <c r="M597" t="s">
        <v>756</v>
      </c>
      <c r="N597" t="s">
        <v>24</v>
      </c>
      <c r="O597" s="5">
        <v>0</v>
      </c>
      <c r="P597" s="5">
        <v>0</v>
      </c>
      <c r="Q597" s="5">
        <f t="shared" si="47"/>
        <v>0</v>
      </c>
      <c r="R597" s="5">
        <f t="shared" si="45"/>
        <v>2</v>
      </c>
      <c r="S597" t="str">
        <f t="shared" si="48"/>
        <v>Korea Republic</v>
      </c>
      <c r="T597" t="str">
        <f t="shared" si="49"/>
        <v>Home Team</v>
      </c>
      <c r="U597" s="5">
        <v>31513</v>
      </c>
      <c r="V597" s="5">
        <v>1</v>
      </c>
      <c r="W597" s="5">
        <v>0</v>
      </c>
      <c r="X597" t="s">
        <v>1065</v>
      </c>
      <c r="Y597" t="s">
        <v>1066</v>
      </c>
      <c r="Z597" t="s">
        <v>1067</v>
      </c>
      <c r="AA597" t="s">
        <v>250</v>
      </c>
      <c r="AB597" t="s">
        <v>758</v>
      </c>
    </row>
    <row r="598" spans="1:28" x14ac:dyDescent="0.3">
      <c r="A598" s="5">
        <v>567</v>
      </c>
      <c r="B598" s="5">
        <v>308</v>
      </c>
      <c r="C598">
        <v>1986</v>
      </c>
      <c r="D598" s="21">
        <v>31572</v>
      </c>
      <c r="E598" s="20" t="s">
        <v>1278</v>
      </c>
      <c r="F598" t="s">
        <v>608</v>
      </c>
      <c r="G598" t="s">
        <v>404</v>
      </c>
      <c r="H598" t="s">
        <v>405</v>
      </c>
      <c r="I598" t="s">
        <v>81</v>
      </c>
      <c r="J598" s="5">
        <v>0</v>
      </c>
      <c r="K598" s="5">
        <v>3</v>
      </c>
      <c r="L598" s="5">
        <f t="shared" si="46"/>
        <v>-3</v>
      </c>
      <c r="M598" t="s">
        <v>22</v>
      </c>
      <c r="N598" t="s">
        <v>24</v>
      </c>
      <c r="O598" s="5">
        <v>0</v>
      </c>
      <c r="P598" s="5">
        <v>0</v>
      </c>
      <c r="Q598" s="5">
        <f t="shared" si="47"/>
        <v>0</v>
      </c>
      <c r="R598" s="5">
        <f t="shared" si="45"/>
        <v>3</v>
      </c>
      <c r="S598" t="str">
        <f t="shared" si="48"/>
        <v>France</v>
      </c>
      <c r="T598" t="str">
        <f t="shared" si="49"/>
        <v>Away Team</v>
      </c>
      <c r="U598" s="5">
        <v>31420</v>
      </c>
      <c r="V598" s="5">
        <v>0</v>
      </c>
      <c r="W598" s="5">
        <v>1</v>
      </c>
      <c r="X598" t="s">
        <v>635</v>
      </c>
      <c r="Y598" t="s">
        <v>595</v>
      </c>
      <c r="Z598" t="s">
        <v>632</v>
      </c>
      <c r="AA598" t="s">
        <v>86</v>
      </c>
      <c r="AB598" t="s">
        <v>28</v>
      </c>
    </row>
    <row r="599" spans="1:28" x14ac:dyDescent="0.3">
      <c r="A599" s="5">
        <v>2251</v>
      </c>
      <c r="B599" s="5">
        <v>279</v>
      </c>
      <c r="C599">
        <v>1978</v>
      </c>
      <c r="D599" s="21">
        <v>28655</v>
      </c>
      <c r="E599" s="20" t="s">
        <v>1280</v>
      </c>
      <c r="F599" t="s">
        <v>489</v>
      </c>
      <c r="G599" t="s">
        <v>515</v>
      </c>
      <c r="H599" t="s">
        <v>516</v>
      </c>
      <c r="I599" t="s">
        <v>40</v>
      </c>
      <c r="J599" s="5">
        <v>3</v>
      </c>
      <c r="K599" s="5">
        <v>0</v>
      </c>
      <c r="L599" s="5">
        <f t="shared" si="46"/>
        <v>3</v>
      </c>
      <c r="M599" t="s">
        <v>48</v>
      </c>
      <c r="N599" t="s">
        <v>24</v>
      </c>
      <c r="O599" s="5">
        <v>0</v>
      </c>
      <c r="P599" s="5">
        <v>0</v>
      </c>
      <c r="Q599" s="5">
        <f t="shared" si="47"/>
        <v>0</v>
      </c>
      <c r="R599" s="5">
        <f t="shared" si="45"/>
        <v>3</v>
      </c>
      <c r="S599" t="str">
        <f t="shared" si="48"/>
        <v>Brazil</v>
      </c>
      <c r="T599" t="str">
        <f t="shared" si="49"/>
        <v>Home Team</v>
      </c>
      <c r="U599" s="5">
        <v>31278</v>
      </c>
      <c r="V599" s="5">
        <v>2</v>
      </c>
      <c r="W599" s="5">
        <v>0</v>
      </c>
      <c r="X599" t="s">
        <v>464</v>
      </c>
      <c r="Y599" t="s">
        <v>502</v>
      </c>
      <c r="Z599" t="s">
        <v>443</v>
      </c>
      <c r="AA599" t="s">
        <v>45</v>
      </c>
      <c r="AB599" t="s">
        <v>51</v>
      </c>
    </row>
    <row r="600" spans="1:28" x14ac:dyDescent="0.3">
      <c r="A600" s="5">
        <v>1323</v>
      </c>
      <c r="B600" s="5">
        <v>220</v>
      </c>
      <c r="C600">
        <v>1958</v>
      </c>
      <c r="D600" s="21">
        <v>21344</v>
      </c>
      <c r="E600" s="20" t="s">
        <v>1276</v>
      </c>
      <c r="F600" t="s">
        <v>19</v>
      </c>
      <c r="G600" t="s">
        <v>275</v>
      </c>
      <c r="H600" t="s">
        <v>276</v>
      </c>
      <c r="I600" t="s">
        <v>52</v>
      </c>
      <c r="J600" s="5">
        <v>1</v>
      </c>
      <c r="K600" s="5">
        <v>3</v>
      </c>
      <c r="L600" s="5">
        <f t="shared" si="46"/>
        <v>-2</v>
      </c>
      <c r="M600" t="s">
        <v>240</v>
      </c>
      <c r="N600" t="s">
        <v>24</v>
      </c>
      <c r="O600" s="5">
        <v>0</v>
      </c>
      <c r="P600" s="5">
        <v>0</v>
      </c>
      <c r="Q600" s="5">
        <f t="shared" si="47"/>
        <v>0</v>
      </c>
      <c r="R600" s="5">
        <f t="shared" si="45"/>
        <v>4</v>
      </c>
      <c r="S600" t="str">
        <f t="shared" si="48"/>
        <v>Germany FR</v>
      </c>
      <c r="T600" t="str">
        <f t="shared" si="49"/>
        <v>Away Team</v>
      </c>
      <c r="U600" s="5">
        <v>31156</v>
      </c>
      <c r="V600" s="5">
        <v>1</v>
      </c>
      <c r="W600" s="5">
        <v>2</v>
      </c>
      <c r="X600" t="s">
        <v>210</v>
      </c>
      <c r="Y600" t="s">
        <v>277</v>
      </c>
      <c r="Z600" t="s">
        <v>278</v>
      </c>
      <c r="AA600" t="s">
        <v>55</v>
      </c>
      <c r="AB600" t="s">
        <v>244</v>
      </c>
    </row>
    <row r="601" spans="1:28" x14ac:dyDescent="0.3">
      <c r="A601" s="5">
        <v>43950011</v>
      </c>
      <c r="B601" s="5">
        <v>43950100</v>
      </c>
      <c r="C601">
        <v>2002</v>
      </c>
      <c r="D601" s="21">
        <v>37410</v>
      </c>
      <c r="E601" s="20" t="s">
        <v>1290</v>
      </c>
      <c r="F601" t="s">
        <v>833</v>
      </c>
      <c r="G601" t="s">
        <v>874</v>
      </c>
      <c r="H601" t="s">
        <v>875</v>
      </c>
      <c r="I601" t="s">
        <v>120</v>
      </c>
      <c r="J601" s="5">
        <v>2</v>
      </c>
      <c r="K601" s="5">
        <v>0</v>
      </c>
      <c r="L601" s="5">
        <f t="shared" si="46"/>
        <v>2</v>
      </c>
      <c r="M601" t="s">
        <v>903</v>
      </c>
      <c r="N601" t="s">
        <v>24</v>
      </c>
      <c r="O601" s="5">
        <v>0</v>
      </c>
      <c r="P601" s="5">
        <v>0</v>
      </c>
      <c r="Q601" s="5">
        <f t="shared" si="47"/>
        <v>0</v>
      </c>
      <c r="R601" s="5">
        <f t="shared" si="45"/>
        <v>2</v>
      </c>
      <c r="S601" t="str">
        <f t="shared" si="48"/>
        <v>Italy</v>
      </c>
      <c r="T601" t="str">
        <f t="shared" si="49"/>
        <v>Home Team</v>
      </c>
      <c r="U601" s="5">
        <v>31081</v>
      </c>
      <c r="V601" s="5">
        <v>2</v>
      </c>
      <c r="W601" s="5">
        <v>0</v>
      </c>
      <c r="X601" t="s">
        <v>904</v>
      </c>
      <c r="Y601" t="s">
        <v>905</v>
      </c>
      <c r="Z601" t="s">
        <v>906</v>
      </c>
      <c r="AA601" t="s">
        <v>124</v>
      </c>
      <c r="AB601" t="s">
        <v>907</v>
      </c>
    </row>
    <row r="602" spans="1:28" x14ac:dyDescent="0.3">
      <c r="A602" s="5">
        <v>43950039</v>
      </c>
      <c r="B602" s="5">
        <v>43950100</v>
      </c>
      <c r="C602">
        <v>2002</v>
      </c>
      <c r="D602" s="21">
        <v>37419</v>
      </c>
      <c r="E602" s="20" t="s">
        <v>1290</v>
      </c>
      <c r="F602" t="s">
        <v>489</v>
      </c>
      <c r="G602" t="s">
        <v>967</v>
      </c>
      <c r="H602" t="s">
        <v>968</v>
      </c>
      <c r="I602" t="s">
        <v>799</v>
      </c>
      <c r="J602" s="5">
        <v>2</v>
      </c>
      <c r="K602" s="5">
        <v>3</v>
      </c>
      <c r="L602" s="5">
        <f t="shared" si="46"/>
        <v>-1</v>
      </c>
      <c r="M602" t="s">
        <v>113</v>
      </c>
      <c r="N602" t="s">
        <v>24</v>
      </c>
      <c r="O602" s="5">
        <v>0</v>
      </c>
      <c r="P602" s="5">
        <v>0</v>
      </c>
      <c r="Q602" s="5">
        <f t="shared" si="47"/>
        <v>0</v>
      </c>
      <c r="R602" s="5">
        <f t="shared" si="45"/>
        <v>5</v>
      </c>
      <c r="S602" t="str">
        <f t="shared" si="48"/>
        <v>Spain</v>
      </c>
      <c r="T602" t="str">
        <f t="shared" si="49"/>
        <v>Away Team</v>
      </c>
      <c r="U602" s="5">
        <v>31024</v>
      </c>
      <c r="V602" s="5">
        <v>1</v>
      </c>
      <c r="W602" s="5">
        <v>2</v>
      </c>
      <c r="X602" t="s">
        <v>867</v>
      </c>
      <c r="Y602" t="s">
        <v>863</v>
      </c>
      <c r="Z602" t="s">
        <v>868</v>
      </c>
      <c r="AA602" t="s">
        <v>803</v>
      </c>
      <c r="AB602" t="s">
        <v>117</v>
      </c>
    </row>
    <row r="603" spans="1:28" x14ac:dyDescent="0.3">
      <c r="A603" s="5">
        <v>43950032</v>
      </c>
      <c r="B603" s="5">
        <v>43950100</v>
      </c>
      <c r="C603">
        <v>2002</v>
      </c>
      <c r="D603" s="21">
        <v>37417</v>
      </c>
      <c r="E603" s="20" t="s">
        <v>1290</v>
      </c>
      <c r="F603" t="s">
        <v>613</v>
      </c>
      <c r="G603" t="s">
        <v>939</v>
      </c>
      <c r="H603" t="s">
        <v>940</v>
      </c>
      <c r="I603" t="s">
        <v>375</v>
      </c>
      <c r="J603" s="5">
        <v>4</v>
      </c>
      <c r="K603" s="5">
        <v>0</v>
      </c>
      <c r="L603" s="5">
        <f t="shared" si="46"/>
        <v>4</v>
      </c>
      <c r="M603" t="s">
        <v>164</v>
      </c>
      <c r="N603" t="s">
        <v>24</v>
      </c>
      <c r="O603" s="5">
        <v>0</v>
      </c>
      <c r="P603" s="5">
        <v>0</v>
      </c>
      <c r="Q603" s="5">
        <f t="shared" si="47"/>
        <v>0</v>
      </c>
      <c r="R603" s="5">
        <f t="shared" si="45"/>
        <v>4</v>
      </c>
      <c r="S603" t="str">
        <f t="shared" si="48"/>
        <v>Portugal</v>
      </c>
      <c r="T603" t="str">
        <f t="shared" si="49"/>
        <v>Home Team</v>
      </c>
      <c r="U603" s="5">
        <v>31000</v>
      </c>
      <c r="V603" s="5">
        <v>1</v>
      </c>
      <c r="W603" s="5">
        <v>0</v>
      </c>
      <c r="X603" t="s">
        <v>851</v>
      </c>
      <c r="Y603" t="s">
        <v>887</v>
      </c>
      <c r="Z603" t="s">
        <v>941</v>
      </c>
      <c r="AA603" t="s">
        <v>379</v>
      </c>
      <c r="AB603" t="s">
        <v>168</v>
      </c>
    </row>
    <row r="604" spans="1:28" x14ac:dyDescent="0.3">
      <c r="A604" s="5">
        <v>43950015</v>
      </c>
      <c r="B604" s="5">
        <v>43950100</v>
      </c>
      <c r="C604">
        <v>2002</v>
      </c>
      <c r="D604" s="21">
        <v>37412</v>
      </c>
      <c r="E604" s="20" t="s">
        <v>1269</v>
      </c>
      <c r="F604" t="s">
        <v>817</v>
      </c>
      <c r="G604" t="s">
        <v>921</v>
      </c>
      <c r="H604" t="s">
        <v>922</v>
      </c>
      <c r="I604" t="s">
        <v>749</v>
      </c>
      <c r="J604" s="5">
        <v>2</v>
      </c>
      <c r="K604" s="5">
        <v>0</v>
      </c>
      <c r="L604" s="5">
        <f t="shared" si="46"/>
        <v>2</v>
      </c>
      <c r="M604" t="s">
        <v>500</v>
      </c>
      <c r="N604" t="s">
        <v>24</v>
      </c>
      <c r="O604" s="5">
        <v>0</v>
      </c>
      <c r="P604" s="5">
        <v>0</v>
      </c>
      <c r="Q604" s="5">
        <f t="shared" si="47"/>
        <v>0</v>
      </c>
      <c r="R604" s="5">
        <f t="shared" si="45"/>
        <v>2</v>
      </c>
      <c r="S604" t="str">
        <f t="shared" si="48"/>
        <v>Russia</v>
      </c>
      <c r="T604" t="str">
        <f t="shared" si="49"/>
        <v>Home Team</v>
      </c>
      <c r="U604" s="5">
        <v>30957</v>
      </c>
      <c r="V604" s="5">
        <v>0</v>
      </c>
      <c r="W604" s="5">
        <v>0</v>
      </c>
      <c r="X604" t="s">
        <v>923</v>
      </c>
      <c r="Y604" t="s">
        <v>878</v>
      </c>
      <c r="Z604" t="s">
        <v>924</v>
      </c>
      <c r="AA604" t="s">
        <v>753</v>
      </c>
      <c r="AB604" t="s">
        <v>504</v>
      </c>
    </row>
    <row r="605" spans="1:28" x14ac:dyDescent="0.3">
      <c r="A605" s="5">
        <v>127</v>
      </c>
      <c r="B605" s="5">
        <v>322</v>
      </c>
      <c r="C605">
        <v>1990</v>
      </c>
      <c r="D605" s="21">
        <v>33035</v>
      </c>
      <c r="E605" s="20" t="s">
        <v>1267</v>
      </c>
      <c r="F605" t="s">
        <v>608</v>
      </c>
      <c r="G605" t="s">
        <v>111</v>
      </c>
      <c r="H605" t="s">
        <v>112</v>
      </c>
      <c r="I605" t="s">
        <v>681</v>
      </c>
      <c r="J605" s="5">
        <v>1</v>
      </c>
      <c r="K605" s="5">
        <v>0</v>
      </c>
      <c r="L605" s="5">
        <f t="shared" si="46"/>
        <v>1</v>
      </c>
      <c r="M605" t="s">
        <v>228</v>
      </c>
      <c r="N605" t="s">
        <v>24</v>
      </c>
      <c r="O605" s="5">
        <v>0</v>
      </c>
      <c r="P605" s="5">
        <v>0</v>
      </c>
      <c r="Q605" s="5">
        <f t="shared" si="47"/>
        <v>0</v>
      </c>
      <c r="R605" s="5">
        <f t="shared" si="45"/>
        <v>1</v>
      </c>
      <c r="S605" t="str">
        <f t="shared" si="48"/>
        <v>Costa Rica</v>
      </c>
      <c r="T605" t="str">
        <f t="shared" si="49"/>
        <v>Home Team</v>
      </c>
      <c r="U605" s="5">
        <v>30867</v>
      </c>
      <c r="V605" s="5">
        <v>0</v>
      </c>
      <c r="W605" s="5">
        <v>0</v>
      </c>
      <c r="X605" t="s">
        <v>682</v>
      </c>
      <c r="Y605" t="s">
        <v>683</v>
      </c>
      <c r="Z605" t="s">
        <v>684</v>
      </c>
      <c r="AA605" t="s">
        <v>685</v>
      </c>
      <c r="AB605" t="s">
        <v>231</v>
      </c>
    </row>
    <row r="606" spans="1:28" x14ac:dyDescent="0.3">
      <c r="A606" s="5">
        <v>119</v>
      </c>
      <c r="B606" s="5">
        <v>322</v>
      </c>
      <c r="C606">
        <v>1990</v>
      </c>
      <c r="D606" s="21">
        <v>33033</v>
      </c>
      <c r="E606" s="20" t="s">
        <v>1267</v>
      </c>
      <c r="F606" t="s">
        <v>613</v>
      </c>
      <c r="G606" t="s">
        <v>667</v>
      </c>
      <c r="H606" t="s">
        <v>98</v>
      </c>
      <c r="I606" t="s">
        <v>1356</v>
      </c>
      <c r="J606" s="5">
        <v>0</v>
      </c>
      <c r="K606" s="5">
        <v>2</v>
      </c>
      <c r="L606" s="5">
        <f t="shared" si="46"/>
        <v>-2</v>
      </c>
      <c r="M606" t="s">
        <v>319</v>
      </c>
      <c r="N606" t="s">
        <v>24</v>
      </c>
      <c r="O606" s="5">
        <v>0</v>
      </c>
      <c r="P606" s="5">
        <v>0</v>
      </c>
      <c r="Q606" s="5">
        <f t="shared" si="47"/>
        <v>0</v>
      </c>
      <c r="R606" s="5">
        <f t="shared" si="45"/>
        <v>2</v>
      </c>
      <c r="S606" t="str">
        <f t="shared" si="48"/>
        <v>Colombia</v>
      </c>
      <c r="T606" t="str">
        <f t="shared" si="49"/>
        <v>Away Team</v>
      </c>
      <c r="U606" s="5">
        <v>30791</v>
      </c>
      <c r="V606" s="5">
        <v>0</v>
      </c>
      <c r="W606" s="5">
        <v>0</v>
      </c>
      <c r="X606" t="s">
        <v>619</v>
      </c>
      <c r="Y606" t="s">
        <v>655</v>
      </c>
      <c r="Z606" t="s">
        <v>653</v>
      </c>
      <c r="AA606" t="s">
        <v>668</v>
      </c>
      <c r="AB606" t="s">
        <v>323</v>
      </c>
    </row>
    <row r="607" spans="1:28" x14ac:dyDescent="0.3">
      <c r="A607" s="5">
        <v>2352</v>
      </c>
      <c r="B607" s="5">
        <v>278</v>
      </c>
      <c r="C607">
        <v>1978</v>
      </c>
      <c r="D607" s="21">
        <v>28651</v>
      </c>
      <c r="E607" s="20" t="s">
        <v>1280</v>
      </c>
      <c r="F607" t="s">
        <v>38</v>
      </c>
      <c r="G607" t="s">
        <v>510</v>
      </c>
      <c r="H607" t="s">
        <v>511</v>
      </c>
      <c r="I607" t="s">
        <v>240</v>
      </c>
      <c r="J607" s="5">
        <v>0</v>
      </c>
      <c r="K607" s="5">
        <v>0</v>
      </c>
      <c r="L607" s="5">
        <f t="shared" si="46"/>
        <v>0</v>
      </c>
      <c r="M607" t="s">
        <v>500</v>
      </c>
      <c r="N607" t="s">
        <v>24</v>
      </c>
      <c r="O607" s="5">
        <v>0</v>
      </c>
      <c r="P607" s="5">
        <v>0</v>
      </c>
      <c r="Q607" s="5">
        <f t="shared" si="47"/>
        <v>0</v>
      </c>
      <c r="R607" s="5">
        <f t="shared" si="45"/>
        <v>0</v>
      </c>
      <c r="S607" t="str">
        <f t="shared" si="48"/>
        <v>Tunisia</v>
      </c>
      <c r="T607" t="str">
        <f t="shared" si="49"/>
        <v>Away Team</v>
      </c>
      <c r="U607" s="5">
        <v>30667</v>
      </c>
      <c r="V607" s="5">
        <v>0</v>
      </c>
      <c r="W607" s="5">
        <v>0</v>
      </c>
      <c r="X607" t="s">
        <v>522</v>
      </c>
      <c r="Y607" t="s">
        <v>494</v>
      </c>
      <c r="Z607" t="s">
        <v>439</v>
      </c>
      <c r="AA607" t="s">
        <v>244</v>
      </c>
      <c r="AB607" t="s">
        <v>504</v>
      </c>
    </row>
    <row r="608" spans="1:28" x14ac:dyDescent="0.3">
      <c r="A608" s="5">
        <v>300061477</v>
      </c>
      <c r="B608" s="5">
        <v>249722</v>
      </c>
      <c r="C608">
        <v>2010</v>
      </c>
      <c r="D608" s="21">
        <v>40343</v>
      </c>
      <c r="E608" s="20" t="s">
        <v>1258</v>
      </c>
      <c r="F608" t="s">
        <v>642</v>
      </c>
      <c r="G608" t="s">
        <v>1091</v>
      </c>
      <c r="H608" t="s">
        <v>1092</v>
      </c>
      <c r="I608" t="s">
        <v>818</v>
      </c>
      <c r="J608" s="5">
        <v>1</v>
      </c>
      <c r="K608" s="5">
        <v>0</v>
      </c>
      <c r="L608" s="5">
        <f t="shared" si="46"/>
        <v>1</v>
      </c>
      <c r="M608" t="s">
        <v>544</v>
      </c>
      <c r="N608" t="s">
        <v>24</v>
      </c>
      <c r="O608" s="5">
        <v>0</v>
      </c>
      <c r="P608" s="5">
        <v>0</v>
      </c>
      <c r="Q608" s="5">
        <f t="shared" si="47"/>
        <v>0</v>
      </c>
      <c r="R608" s="5">
        <f t="shared" si="45"/>
        <v>1</v>
      </c>
      <c r="S608" t="str">
        <f t="shared" si="48"/>
        <v>Japan</v>
      </c>
      <c r="T608" t="str">
        <f t="shared" si="49"/>
        <v>Home Team</v>
      </c>
      <c r="U608" s="5">
        <v>30620</v>
      </c>
      <c r="V608" s="5">
        <v>1</v>
      </c>
      <c r="W608" s="5">
        <v>0</v>
      </c>
      <c r="X608" t="s">
        <v>1093</v>
      </c>
      <c r="Y608" t="s">
        <v>1094</v>
      </c>
      <c r="Z608" t="s">
        <v>1095</v>
      </c>
      <c r="AA608" t="s">
        <v>821</v>
      </c>
      <c r="AB608" t="s">
        <v>546</v>
      </c>
    </row>
    <row r="609" spans="1:28" x14ac:dyDescent="0.3">
      <c r="A609" s="5">
        <v>8735</v>
      </c>
      <c r="B609" s="5">
        <v>1014</v>
      </c>
      <c r="C609">
        <v>1998</v>
      </c>
      <c r="D609" s="21">
        <v>35960</v>
      </c>
      <c r="E609" s="20" t="s">
        <v>1266</v>
      </c>
      <c r="F609" t="s">
        <v>624</v>
      </c>
      <c r="G609" t="s">
        <v>822</v>
      </c>
      <c r="H609" t="s">
        <v>823</v>
      </c>
      <c r="I609" t="s">
        <v>39</v>
      </c>
      <c r="J609" s="5">
        <v>1</v>
      </c>
      <c r="K609" s="5">
        <v>0</v>
      </c>
      <c r="L609" s="5">
        <f t="shared" si="46"/>
        <v>1</v>
      </c>
      <c r="M609" t="s">
        <v>528</v>
      </c>
      <c r="N609" t="s">
        <v>24</v>
      </c>
      <c r="O609" s="5">
        <v>0</v>
      </c>
      <c r="P609" s="5">
        <v>0</v>
      </c>
      <c r="Q609" s="5">
        <f t="shared" si="47"/>
        <v>0</v>
      </c>
      <c r="R609" s="5">
        <f t="shared" si="45"/>
        <v>1</v>
      </c>
      <c r="S609" t="str">
        <f t="shared" si="48"/>
        <v>Yugoslavia</v>
      </c>
      <c r="T609" t="str">
        <f t="shared" si="49"/>
        <v>Home Team</v>
      </c>
      <c r="U609" s="5">
        <v>30600</v>
      </c>
      <c r="V609" s="5">
        <v>0</v>
      </c>
      <c r="W609" s="5">
        <v>0</v>
      </c>
      <c r="X609" t="s">
        <v>743</v>
      </c>
      <c r="Y609" t="s">
        <v>824</v>
      </c>
      <c r="Z609" t="s">
        <v>825</v>
      </c>
      <c r="AA609" t="s">
        <v>44</v>
      </c>
      <c r="AB609" t="s">
        <v>519</v>
      </c>
    </row>
    <row r="610" spans="1:28" x14ac:dyDescent="0.3">
      <c r="A610" s="5">
        <v>8743</v>
      </c>
      <c r="B610" s="5">
        <v>1014</v>
      </c>
      <c r="C610">
        <v>1998</v>
      </c>
      <c r="D610" s="21">
        <v>35963</v>
      </c>
      <c r="E610" s="20" t="s">
        <v>1266</v>
      </c>
      <c r="F610" t="s">
        <v>489</v>
      </c>
      <c r="G610" t="s">
        <v>822</v>
      </c>
      <c r="H610" t="s">
        <v>823</v>
      </c>
      <c r="I610" t="s">
        <v>56</v>
      </c>
      <c r="J610" s="5">
        <v>1</v>
      </c>
      <c r="K610" s="5">
        <v>1</v>
      </c>
      <c r="L610" s="5">
        <f t="shared" si="46"/>
        <v>0</v>
      </c>
      <c r="M610" t="s">
        <v>73</v>
      </c>
      <c r="N610" t="s">
        <v>24</v>
      </c>
      <c r="O610" s="5">
        <v>0</v>
      </c>
      <c r="P610" s="5">
        <v>0</v>
      </c>
      <c r="Q610" s="5">
        <f t="shared" si="47"/>
        <v>0</v>
      </c>
      <c r="R610" s="5">
        <f t="shared" si="45"/>
        <v>2</v>
      </c>
      <c r="S610" t="str">
        <f t="shared" si="48"/>
        <v>Austria</v>
      </c>
      <c r="T610" t="str">
        <f t="shared" si="49"/>
        <v>Away Team</v>
      </c>
      <c r="U610" s="5">
        <v>30600</v>
      </c>
      <c r="V610" s="5">
        <v>0</v>
      </c>
      <c r="W610" s="5">
        <v>0</v>
      </c>
      <c r="X610" t="s">
        <v>844</v>
      </c>
      <c r="Y610" t="s">
        <v>793</v>
      </c>
      <c r="Z610" t="s">
        <v>778</v>
      </c>
      <c r="AA610" t="s">
        <v>58</v>
      </c>
      <c r="AB610" t="s">
        <v>78</v>
      </c>
    </row>
    <row r="611" spans="1:28" x14ac:dyDescent="0.3">
      <c r="A611" s="5">
        <v>8748</v>
      </c>
      <c r="B611" s="5">
        <v>1014</v>
      </c>
      <c r="C611">
        <v>1998</v>
      </c>
      <c r="D611" s="21">
        <v>35965</v>
      </c>
      <c r="E611" s="20" t="s">
        <v>1285</v>
      </c>
      <c r="F611" t="s">
        <v>613</v>
      </c>
      <c r="G611" t="s">
        <v>822</v>
      </c>
      <c r="H611" t="s">
        <v>823</v>
      </c>
      <c r="I611" t="s">
        <v>113</v>
      </c>
      <c r="J611" s="5">
        <v>0</v>
      </c>
      <c r="K611" s="5">
        <v>0</v>
      </c>
      <c r="L611" s="5">
        <f t="shared" si="46"/>
        <v>0</v>
      </c>
      <c r="M611" t="s">
        <v>61</v>
      </c>
      <c r="N611" t="s">
        <v>24</v>
      </c>
      <c r="O611" s="5">
        <v>0</v>
      </c>
      <c r="P611" s="5">
        <v>0</v>
      </c>
      <c r="Q611" s="5">
        <f t="shared" si="47"/>
        <v>0</v>
      </c>
      <c r="R611" s="5">
        <f t="shared" si="45"/>
        <v>0</v>
      </c>
      <c r="S611" t="str">
        <f t="shared" si="48"/>
        <v>Paraguay</v>
      </c>
      <c r="T611" t="str">
        <f t="shared" si="49"/>
        <v>Away Team</v>
      </c>
      <c r="U611" s="5">
        <v>30600</v>
      </c>
      <c r="V611" s="5">
        <v>0</v>
      </c>
      <c r="W611" s="5">
        <v>0</v>
      </c>
      <c r="X611" t="s">
        <v>848</v>
      </c>
      <c r="Y611" t="s">
        <v>849</v>
      </c>
      <c r="Z611" t="s">
        <v>824</v>
      </c>
      <c r="AA611" t="s">
        <v>117</v>
      </c>
      <c r="AB611" t="s">
        <v>62</v>
      </c>
    </row>
    <row r="612" spans="1:28" x14ac:dyDescent="0.3">
      <c r="A612" s="5">
        <v>8758</v>
      </c>
      <c r="B612" s="5">
        <v>1014</v>
      </c>
      <c r="C612">
        <v>1998</v>
      </c>
      <c r="D612" s="21">
        <v>35969</v>
      </c>
      <c r="E612" s="20" t="s">
        <v>1285</v>
      </c>
      <c r="F612" t="s">
        <v>490</v>
      </c>
      <c r="G612" t="s">
        <v>822</v>
      </c>
      <c r="H612" t="s">
        <v>823</v>
      </c>
      <c r="I612" t="s">
        <v>228</v>
      </c>
      <c r="J612" s="5">
        <v>0</v>
      </c>
      <c r="K612" s="5">
        <v>3</v>
      </c>
      <c r="L612" s="5">
        <f t="shared" si="46"/>
        <v>-3</v>
      </c>
      <c r="M612" t="s">
        <v>416</v>
      </c>
      <c r="N612" t="s">
        <v>24</v>
      </c>
      <c r="O612" s="5">
        <v>0</v>
      </c>
      <c r="P612" s="5">
        <v>0</v>
      </c>
      <c r="Q612" s="5">
        <f t="shared" si="47"/>
        <v>0</v>
      </c>
      <c r="R612" s="5">
        <f t="shared" si="45"/>
        <v>3</v>
      </c>
      <c r="S612" t="str">
        <f t="shared" si="48"/>
        <v>Morocco</v>
      </c>
      <c r="T612" t="str">
        <f t="shared" si="49"/>
        <v>Away Team</v>
      </c>
      <c r="U612" s="5">
        <v>30600</v>
      </c>
      <c r="V612" s="5">
        <v>0</v>
      </c>
      <c r="W612" s="5">
        <v>1</v>
      </c>
      <c r="X612" t="s">
        <v>774</v>
      </c>
      <c r="Y612" t="s">
        <v>807</v>
      </c>
      <c r="Z612" t="s">
        <v>812</v>
      </c>
      <c r="AA612" t="s">
        <v>231</v>
      </c>
      <c r="AB612" t="s">
        <v>420</v>
      </c>
    </row>
    <row r="613" spans="1:28" x14ac:dyDescent="0.3">
      <c r="A613" s="5">
        <v>8766</v>
      </c>
      <c r="B613" s="5">
        <v>1014</v>
      </c>
      <c r="C613">
        <v>1998</v>
      </c>
      <c r="D613" s="21">
        <v>35971</v>
      </c>
      <c r="E613" s="20" t="s">
        <v>1258</v>
      </c>
      <c r="F613" t="s">
        <v>642</v>
      </c>
      <c r="G613" t="s">
        <v>822</v>
      </c>
      <c r="H613" t="s">
        <v>823</v>
      </c>
      <c r="I613" t="s">
        <v>91</v>
      </c>
      <c r="J613" s="5">
        <v>2</v>
      </c>
      <c r="K613" s="5">
        <v>2</v>
      </c>
      <c r="L613" s="5">
        <f t="shared" si="46"/>
        <v>0</v>
      </c>
      <c r="M613" t="s">
        <v>23</v>
      </c>
      <c r="N613" t="s">
        <v>24</v>
      </c>
      <c r="O613" s="5">
        <v>0</v>
      </c>
      <c r="P613" s="5">
        <v>0</v>
      </c>
      <c r="Q613" s="5">
        <f t="shared" si="47"/>
        <v>0</v>
      </c>
      <c r="R613" s="5">
        <f t="shared" si="45"/>
        <v>4</v>
      </c>
      <c r="S613" t="str">
        <f t="shared" si="48"/>
        <v>Mexico</v>
      </c>
      <c r="T613" t="str">
        <f t="shared" si="49"/>
        <v>Away Team</v>
      </c>
      <c r="U613" s="5">
        <v>30600</v>
      </c>
      <c r="V613" s="5">
        <v>2</v>
      </c>
      <c r="W613" s="5">
        <v>0</v>
      </c>
      <c r="X613" t="s">
        <v>791</v>
      </c>
      <c r="Y613" t="s">
        <v>778</v>
      </c>
      <c r="Z613" t="s">
        <v>793</v>
      </c>
      <c r="AA613" t="s">
        <v>96</v>
      </c>
      <c r="AB613" t="s">
        <v>29</v>
      </c>
    </row>
    <row r="614" spans="1:28" x14ac:dyDescent="0.3">
      <c r="A614" s="5">
        <v>8779</v>
      </c>
      <c r="B614" s="5">
        <v>1024</v>
      </c>
      <c r="C614">
        <v>1998</v>
      </c>
      <c r="D614" s="21">
        <v>35976</v>
      </c>
      <c r="E614" s="20" t="s">
        <v>1285</v>
      </c>
      <c r="F614" t="s">
        <v>659</v>
      </c>
      <c r="G614" t="s">
        <v>822</v>
      </c>
      <c r="H614" t="s">
        <v>823</v>
      </c>
      <c r="I614" t="s">
        <v>52</v>
      </c>
      <c r="J614" s="5">
        <v>2</v>
      </c>
      <c r="K614" s="5">
        <v>2</v>
      </c>
      <c r="L614" s="5">
        <f t="shared" si="46"/>
        <v>0</v>
      </c>
      <c r="M614" t="s">
        <v>189</v>
      </c>
      <c r="N614" t="s">
        <v>1305</v>
      </c>
      <c r="O614" s="5">
        <v>4</v>
      </c>
      <c r="P614" s="5">
        <v>3</v>
      </c>
      <c r="Q614" s="5">
        <f t="shared" si="47"/>
        <v>1</v>
      </c>
      <c r="R614" s="5">
        <f t="shared" si="45"/>
        <v>4</v>
      </c>
      <c r="S614" t="str">
        <f t="shared" si="48"/>
        <v>Argentina</v>
      </c>
      <c r="T614" t="str">
        <f t="shared" si="49"/>
        <v>Home Team</v>
      </c>
      <c r="U614" s="5">
        <v>30600</v>
      </c>
      <c r="V614" s="5">
        <v>0</v>
      </c>
      <c r="W614" s="5">
        <v>0</v>
      </c>
      <c r="X614" t="s">
        <v>853</v>
      </c>
      <c r="Y614" t="s">
        <v>783</v>
      </c>
      <c r="Z614" t="s">
        <v>836</v>
      </c>
      <c r="AA614" t="s">
        <v>55</v>
      </c>
      <c r="AB614" t="s">
        <v>193</v>
      </c>
    </row>
    <row r="615" spans="1:28" x14ac:dyDescent="0.3">
      <c r="A615" s="5">
        <v>300061504</v>
      </c>
      <c r="B615" s="5">
        <v>249717</v>
      </c>
      <c r="C615">
        <v>2010</v>
      </c>
      <c r="D615" s="21">
        <v>40355</v>
      </c>
      <c r="E615" s="20" t="s">
        <v>1258</v>
      </c>
      <c r="F615" t="s">
        <v>659</v>
      </c>
      <c r="G615" t="s">
        <v>1063</v>
      </c>
      <c r="H615" t="s">
        <v>1064</v>
      </c>
      <c r="I615" t="s">
        <v>64</v>
      </c>
      <c r="J615" s="5">
        <v>2</v>
      </c>
      <c r="K615" s="5">
        <v>1</v>
      </c>
      <c r="L615" s="5">
        <f t="shared" si="46"/>
        <v>1</v>
      </c>
      <c r="M615" t="s">
        <v>246</v>
      </c>
      <c r="N615" t="s">
        <v>24</v>
      </c>
      <c r="O615" s="5">
        <v>0</v>
      </c>
      <c r="P615" s="5">
        <v>0</v>
      </c>
      <c r="Q615" s="5">
        <f t="shared" si="47"/>
        <v>0</v>
      </c>
      <c r="R615" s="5">
        <f t="shared" si="45"/>
        <v>3</v>
      </c>
      <c r="S615" t="str">
        <f t="shared" si="48"/>
        <v>Uruguay</v>
      </c>
      <c r="T615" t="str">
        <f t="shared" si="49"/>
        <v>Home Team</v>
      </c>
      <c r="U615" s="5">
        <v>30597</v>
      </c>
      <c r="V615" s="5">
        <v>1</v>
      </c>
      <c r="W615" s="5">
        <v>0</v>
      </c>
      <c r="X615" t="s">
        <v>1069</v>
      </c>
      <c r="Y615" t="s">
        <v>997</v>
      </c>
      <c r="Z615" t="s">
        <v>1070</v>
      </c>
      <c r="AA615" t="s">
        <v>65</v>
      </c>
      <c r="AB615" t="s">
        <v>250</v>
      </c>
    </row>
    <row r="616" spans="1:28" x14ac:dyDescent="0.3">
      <c r="A616" s="5">
        <v>585</v>
      </c>
      <c r="B616" s="5">
        <v>308</v>
      </c>
      <c r="C616">
        <v>1986</v>
      </c>
      <c r="D616" s="21">
        <v>31567</v>
      </c>
      <c r="E616" s="20" t="s">
        <v>1278</v>
      </c>
      <c r="F616" t="s">
        <v>642</v>
      </c>
      <c r="G616" t="s">
        <v>650</v>
      </c>
      <c r="H616" t="s">
        <v>651</v>
      </c>
      <c r="I616" t="s">
        <v>64</v>
      </c>
      <c r="J616" s="5">
        <v>1</v>
      </c>
      <c r="K616" s="5">
        <v>1</v>
      </c>
      <c r="L616" s="5">
        <f t="shared" si="46"/>
        <v>0</v>
      </c>
      <c r="M616" t="s">
        <v>240</v>
      </c>
      <c r="N616" t="s">
        <v>24</v>
      </c>
      <c r="O616" s="5">
        <v>0</v>
      </c>
      <c r="P616" s="5">
        <v>0</v>
      </c>
      <c r="Q616" s="5">
        <f t="shared" si="47"/>
        <v>0</v>
      </c>
      <c r="R616" s="5">
        <f t="shared" si="45"/>
        <v>2</v>
      </c>
      <c r="S616" t="str">
        <f t="shared" si="48"/>
        <v>Germany FR</v>
      </c>
      <c r="T616" t="str">
        <f t="shared" si="49"/>
        <v>Away Team</v>
      </c>
      <c r="U616" s="5">
        <v>30500</v>
      </c>
      <c r="V616" s="5">
        <v>1</v>
      </c>
      <c r="W616" s="5">
        <v>0</v>
      </c>
      <c r="X616" t="s">
        <v>533</v>
      </c>
      <c r="Y616" t="s">
        <v>610</v>
      </c>
      <c r="Z616" t="s">
        <v>635</v>
      </c>
      <c r="AA616" t="s">
        <v>65</v>
      </c>
      <c r="AB616" t="s">
        <v>244</v>
      </c>
    </row>
    <row r="617" spans="1:28" x14ac:dyDescent="0.3">
      <c r="A617" s="5">
        <v>1146</v>
      </c>
      <c r="B617" s="5">
        <v>206</v>
      </c>
      <c r="C617">
        <v>1938</v>
      </c>
      <c r="D617" s="21">
        <v>14036</v>
      </c>
      <c r="E617" s="20" t="s">
        <v>1267</v>
      </c>
      <c r="F617" t="s">
        <v>135</v>
      </c>
      <c r="G617" t="s">
        <v>146</v>
      </c>
      <c r="H617" t="s">
        <v>147</v>
      </c>
      <c r="I617" t="s">
        <v>22</v>
      </c>
      <c r="J617" s="5">
        <v>3</v>
      </c>
      <c r="K617" s="5">
        <v>1</v>
      </c>
      <c r="L617" s="5">
        <f t="shared" si="46"/>
        <v>2</v>
      </c>
      <c r="M617" t="s">
        <v>33</v>
      </c>
      <c r="N617" t="s">
        <v>24</v>
      </c>
      <c r="O617" s="5">
        <v>0</v>
      </c>
      <c r="P617" s="5">
        <v>0</v>
      </c>
      <c r="Q617" s="5">
        <f t="shared" si="47"/>
        <v>0</v>
      </c>
      <c r="R617" s="5">
        <f t="shared" si="45"/>
        <v>4</v>
      </c>
      <c r="S617" t="str">
        <f t="shared" si="48"/>
        <v>France</v>
      </c>
      <c r="T617" t="str">
        <f t="shared" si="49"/>
        <v>Home Team</v>
      </c>
      <c r="U617" s="5">
        <v>30454</v>
      </c>
      <c r="V617" s="5">
        <v>2</v>
      </c>
      <c r="W617" s="5">
        <v>1</v>
      </c>
      <c r="X617" t="s">
        <v>148</v>
      </c>
      <c r="Y617" t="s">
        <v>149</v>
      </c>
      <c r="Z617" t="s">
        <v>114</v>
      </c>
      <c r="AA617" t="s">
        <v>28</v>
      </c>
      <c r="AB617" t="s">
        <v>37</v>
      </c>
    </row>
    <row r="618" spans="1:28" x14ac:dyDescent="0.3">
      <c r="A618" s="5">
        <v>300061465</v>
      </c>
      <c r="B618" s="5">
        <v>249722</v>
      </c>
      <c r="C618">
        <v>2010</v>
      </c>
      <c r="D618" s="21">
        <v>40342</v>
      </c>
      <c r="E618" s="20" t="s">
        <v>1289</v>
      </c>
      <c r="F618" t="s">
        <v>608</v>
      </c>
      <c r="G618" t="s">
        <v>1075</v>
      </c>
      <c r="H618" t="s">
        <v>1076</v>
      </c>
      <c r="I618" t="s">
        <v>560</v>
      </c>
      <c r="J618" s="5">
        <v>0</v>
      </c>
      <c r="K618" s="5">
        <v>1</v>
      </c>
      <c r="L618" s="5">
        <f t="shared" si="46"/>
        <v>-1</v>
      </c>
      <c r="M618" t="s">
        <v>895</v>
      </c>
      <c r="N618" t="s">
        <v>24</v>
      </c>
      <c r="O618" s="5">
        <v>0</v>
      </c>
      <c r="P618" s="5">
        <v>0</v>
      </c>
      <c r="Q618" s="5">
        <f t="shared" si="47"/>
        <v>0</v>
      </c>
      <c r="R618" s="5">
        <f t="shared" si="45"/>
        <v>1</v>
      </c>
      <c r="S618" t="str">
        <f t="shared" si="48"/>
        <v>Slovenia</v>
      </c>
      <c r="T618" t="str">
        <f t="shared" si="49"/>
        <v>Away Team</v>
      </c>
      <c r="U618" s="5">
        <v>30325</v>
      </c>
      <c r="V618" s="5">
        <v>0</v>
      </c>
      <c r="W618" s="5">
        <v>0</v>
      </c>
      <c r="X618" t="s">
        <v>932</v>
      </c>
      <c r="Y618" t="s">
        <v>982</v>
      </c>
      <c r="Z618" t="s">
        <v>1077</v>
      </c>
      <c r="AA618" t="s">
        <v>564</v>
      </c>
      <c r="AB618" t="s">
        <v>899</v>
      </c>
    </row>
    <row r="619" spans="1:28" x14ac:dyDescent="0.3">
      <c r="A619" s="5">
        <v>1438</v>
      </c>
      <c r="B619" s="5">
        <v>220</v>
      </c>
      <c r="C619">
        <v>1958</v>
      </c>
      <c r="D619" s="21">
        <v>21351</v>
      </c>
      <c r="E619" s="20" t="s">
        <v>1275</v>
      </c>
      <c r="F619" t="s">
        <v>46</v>
      </c>
      <c r="G619" t="s">
        <v>264</v>
      </c>
      <c r="H619" t="s">
        <v>265</v>
      </c>
      <c r="I619" t="s">
        <v>99</v>
      </c>
      <c r="J619" s="5">
        <v>0</v>
      </c>
      <c r="K619" s="5">
        <v>0</v>
      </c>
      <c r="L619" s="5">
        <f t="shared" si="46"/>
        <v>0</v>
      </c>
      <c r="M619" t="s">
        <v>281</v>
      </c>
      <c r="N619" t="s">
        <v>24</v>
      </c>
      <c r="O619" s="5">
        <v>0</v>
      </c>
      <c r="P619" s="5">
        <v>0</v>
      </c>
      <c r="Q619" s="5">
        <f t="shared" si="47"/>
        <v>0</v>
      </c>
      <c r="R619" s="5">
        <f t="shared" si="45"/>
        <v>0</v>
      </c>
      <c r="S619" t="str">
        <f t="shared" si="48"/>
        <v>Wales</v>
      </c>
      <c r="T619" t="str">
        <f t="shared" si="49"/>
        <v>Away Team</v>
      </c>
      <c r="U619" s="5">
        <v>30287</v>
      </c>
      <c r="V619" s="5">
        <v>0</v>
      </c>
      <c r="W619" s="5">
        <v>0</v>
      </c>
      <c r="X619" t="s">
        <v>283</v>
      </c>
      <c r="Y619" t="s">
        <v>215</v>
      </c>
      <c r="Z619" t="s">
        <v>266</v>
      </c>
      <c r="AA619" t="s">
        <v>103</v>
      </c>
      <c r="AB619" t="s">
        <v>284</v>
      </c>
    </row>
    <row r="620" spans="1:28" x14ac:dyDescent="0.3">
      <c r="A620" s="5">
        <v>128</v>
      </c>
      <c r="B620" s="5">
        <v>322</v>
      </c>
      <c r="C620">
        <v>1990</v>
      </c>
      <c r="D620" s="21">
        <v>33044</v>
      </c>
      <c r="E620" s="20" t="s">
        <v>1285</v>
      </c>
      <c r="F620" t="s">
        <v>608</v>
      </c>
      <c r="G620" t="s">
        <v>111</v>
      </c>
      <c r="H620" t="s">
        <v>112</v>
      </c>
      <c r="I620" t="s">
        <v>99</v>
      </c>
      <c r="J620" s="5">
        <v>1</v>
      </c>
      <c r="K620" s="5">
        <v>2</v>
      </c>
      <c r="L620" s="5">
        <f t="shared" si="46"/>
        <v>-1</v>
      </c>
      <c r="M620" t="s">
        <v>681</v>
      </c>
      <c r="N620" t="s">
        <v>24</v>
      </c>
      <c r="O620" s="5">
        <v>0</v>
      </c>
      <c r="P620" s="5">
        <v>0</v>
      </c>
      <c r="Q620" s="5">
        <f t="shared" si="47"/>
        <v>0</v>
      </c>
      <c r="R620" s="5">
        <f t="shared" si="45"/>
        <v>3</v>
      </c>
      <c r="S620" t="str">
        <f t="shared" si="48"/>
        <v>Costa Rica</v>
      </c>
      <c r="T620" t="str">
        <f t="shared" si="49"/>
        <v>Away Team</v>
      </c>
      <c r="U620" s="5">
        <v>30223</v>
      </c>
      <c r="V620" s="5">
        <v>1</v>
      </c>
      <c r="W620" s="5">
        <v>0</v>
      </c>
      <c r="X620" t="s">
        <v>633</v>
      </c>
      <c r="Y620" t="s">
        <v>653</v>
      </c>
      <c r="Z620" t="s">
        <v>619</v>
      </c>
      <c r="AA620" t="s">
        <v>103</v>
      </c>
      <c r="AB620" t="s">
        <v>685</v>
      </c>
    </row>
    <row r="621" spans="1:28" x14ac:dyDescent="0.3">
      <c r="A621" s="5">
        <v>43950040</v>
      </c>
      <c r="B621" s="5">
        <v>43950100</v>
      </c>
      <c r="C621">
        <v>2002</v>
      </c>
      <c r="D621" s="21">
        <v>37419</v>
      </c>
      <c r="E621" s="20" t="s">
        <v>1290</v>
      </c>
      <c r="F621" t="s">
        <v>489</v>
      </c>
      <c r="G621" t="s">
        <v>944</v>
      </c>
      <c r="H621" t="s">
        <v>945</v>
      </c>
      <c r="I621" t="s">
        <v>895</v>
      </c>
      <c r="J621" s="5">
        <v>1</v>
      </c>
      <c r="K621" s="5">
        <v>3</v>
      </c>
      <c r="L621" s="5">
        <f t="shared" si="46"/>
        <v>-2</v>
      </c>
      <c r="M621" t="s">
        <v>61</v>
      </c>
      <c r="N621" t="s">
        <v>24</v>
      </c>
      <c r="O621" s="5">
        <v>0</v>
      </c>
      <c r="P621" s="5">
        <v>0</v>
      </c>
      <c r="Q621" s="5">
        <f t="shared" si="47"/>
        <v>0</v>
      </c>
      <c r="R621" s="5">
        <f t="shared" si="45"/>
        <v>4</v>
      </c>
      <c r="S621" t="str">
        <f t="shared" si="48"/>
        <v>Paraguay</v>
      </c>
      <c r="T621" t="str">
        <f t="shared" si="49"/>
        <v>Away Team</v>
      </c>
      <c r="U621" s="5">
        <v>30176</v>
      </c>
      <c r="V621" s="5">
        <v>1</v>
      </c>
      <c r="W621" s="5">
        <v>0</v>
      </c>
      <c r="X621" t="s">
        <v>936</v>
      </c>
      <c r="Y621" t="s">
        <v>920</v>
      </c>
      <c r="Z621" t="s">
        <v>901</v>
      </c>
      <c r="AA621" t="s">
        <v>899</v>
      </c>
      <c r="AB621" t="s">
        <v>62</v>
      </c>
    </row>
    <row r="622" spans="1:28" x14ac:dyDescent="0.3">
      <c r="A622" s="5">
        <v>43950003</v>
      </c>
      <c r="B622" s="5">
        <v>43950100</v>
      </c>
      <c r="C622">
        <v>2002</v>
      </c>
      <c r="D622" s="21">
        <v>37408</v>
      </c>
      <c r="E622" s="20" t="s">
        <v>1265</v>
      </c>
      <c r="F622" t="s">
        <v>490</v>
      </c>
      <c r="G622" t="s">
        <v>865</v>
      </c>
      <c r="H622" t="s">
        <v>866</v>
      </c>
      <c r="I622" t="s">
        <v>64</v>
      </c>
      <c r="J622" s="5">
        <v>1</v>
      </c>
      <c r="K622" s="5">
        <v>2</v>
      </c>
      <c r="L622" s="5">
        <f t="shared" si="46"/>
        <v>-1</v>
      </c>
      <c r="M622" t="s">
        <v>645</v>
      </c>
      <c r="N622" t="s">
        <v>24</v>
      </c>
      <c r="O622" s="5">
        <v>0</v>
      </c>
      <c r="P622" s="5">
        <v>0</v>
      </c>
      <c r="Q622" s="5">
        <f t="shared" si="47"/>
        <v>0</v>
      </c>
      <c r="R622" s="5">
        <f t="shared" si="45"/>
        <v>3</v>
      </c>
      <c r="S622" t="str">
        <f t="shared" si="48"/>
        <v>Denmark</v>
      </c>
      <c r="T622" t="str">
        <f t="shared" si="49"/>
        <v>Away Team</v>
      </c>
      <c r="U622" s="5">
        <v>30157</v>
      </c>
      <c r="V622" s="5">
        <v>0</v>
      </c>
      <c r="W622" s="5">
        <v>1</v>
      </c>
      <c r="X622" t="s">
        <v>867</v>
      </c>
      <c r="Y622" t="s">
        <v>868</v>
      </c>
      <c r="Z622" t="s">
        <v>786</v>
      </c>
      <c r="AA622" t="s">
        <v>65</v>
      </c>
      <c r="AB622" t="s">
        <v>649</v>
      </c>
    </row>
    <row r="623" spans="1:28" x14ac:dyDescent="0.3">
      <c r="A623" s="5">
        <v>919</v>
      </c>
      <c r="B623" s="5">
        <v>293</v>
      </c>
      <c r="C623">
        <v>1982</v>
      </c>
      <c r="D623" s="21">
        <v>30123</v>
      </c>
      <c r="E623" s="20" t="s">
        <v>1284</v>
      </c>
      <c r="F623" t="s">
        <v>30</v>
      </c>
      <c r="G623" t="s">
        <v>578</v>
      </c>
      <c r="H623" t="s">
        <v>579</v>
      </c>
      <c r="I623" t="s">
        <v>22</v>
      </c>
      <c r="J623" s="5">
        <v>4</v>
      </c>
      <c r="K623" s="5">
        <v>1</v>
      </c>
      <c r="L623" s="5">
        <f t="shared" si="46"/>
        <v>3</v>
      </c>
      <c r="M623" t="s">
        <v>580</v>
      </c>
      <c r="N623" t="s">
        <v>24</v>
      </c>
      <c r="O623" s="5">
        <v>0</v>
      </c>
      <c r="P623" s="5">
        <v>0</v>
      </c>
      <c r="Q623" s="5">
        <f t="shared" si="47"/>
        <v>0</v>
      </c>
      <c r="R623" s="5">
        <f t="shared" si="45"/>
        <v>5</v>
      </c>
      <c r="S623" t="str">
        <f t="shared" si="48"/>
        <v>France</v>
      </c>
      <c r="T623" t="str">
        <f t="shared" si="49"/>
        <v>Home Team</v>
      </c>
      <c r="U623" s="5">
        <v>30043</v>
      </c>
      <c r="V623" s="5">
        <v>2</v>
      </c>
      <c r="W623" s="5">
        <v>0</v>
      </c>
      <c r="X623" t="s">
        <v>599</v>
      </c>
      <c r="Y623" t="s">
        <v>587</v>
      </c>
      <c r="Z623" t="s">
        <v>600</v>
      </c>
      <c r="AA623" t="s">
        <v>28</v>
      </c>
      <c r="AB623" t="s">
        <v>584</v>
      </c>
    </row>
    <row r="624" spans="1:28" x14ac:dyDescent="0.3">
      <c r="A624" s="5">
        <v>1301</v>
      </c>
      <c r="B624" s="5">
        <v>211</v>
      </c>
      <c r="C624">
        <v>1954</v>
      </c>
      <c r="D624" s="21">
        <v>19898</v>
      </c>
      <c r="E624" s="20" t="s">
        <v>1265</v>
      </c>
      <c r="F624" t="s">
        <v>30</v>
      </c>
      <c r="G624" t="s">
        <v>251</v>
      </c>
      <c r="H624" t="s">
        <v>252</v>
      </c>
      <c r="I624" t="s">
        <v>90</v>
      </c>
      <c r="J624" s="5">
        <v>4</v>
      </c>
      <c r="K624" s="5">
        <v>1</v>
      </c>
      <c r="L624" s="5">
        <f t="shared" si="46"/>
        <v>3</v>
      </c>
      <c r="M624" t="s">
        <v>120</v>
      </c>
      <c r="N624" t="s">
        <v>24</v>
      </c>
      <c r="O624" s="5">
        <v>0</v>
      </c>
      <c r="P624" s="5">
        <v>0</v>
      </c>
      <c r="Q624" s="5">
        <f t="shared" si="47"/>
        <v>0</v>
      </c>
      <c r="R624" s="5">
        <f t="shared" si="45"/>
        <v>5</v>
      </c>
      <c r="S624" t="str">
        <f t="shared" si="48"/>
        <v>Switzerland</v>
      </c>
      <c r="T624" t="str">
        <f t="shared" si="49"/>
        <v>Home Team</v>
      </c>
      <c r="U624" s="5">
        <v>30000</v>
      </c>
      <c r="V624" s="5">
        <v>1</v>
      </c>
      <c r="W624" s="5">
        <v>0</v>
      </c>
      <c r="X624" t="s">
        <v>187</v>
      </c>
      <c r="Y624" t="s">
        <v>197</v>
      </c>
      <c r="Z624" t="s">
        <v>224</v>
      </c>
      <c r="AA624" t="s">
        <v>95</v>
      </c>
      <c r="AB624" t="s">
        <v>124</v>
      </c>
    </row>
    <row r="625" spans="1:28" x14ac:dyDescent="0.3">
      <c r="A625" s="5">
        <v>580</v>
      </c>
      <c r="B625" s="5">
        <v>308</v>
      </c>
      <c r="C625">
        <v>1986</v>
      </c>
      <c r="D625" s="21">
        <v>31571</v>
      </c>
      <c r="E625" s="20" t="s">
        <v>1278</v>
      </c>
      <c r="F625" t="s">
        <v>642</v>
      </c>
      <c r="G625" t="s">
        <v>650</v>
      </c>
      <c r="H625" t="s">
        <v>651</v>
      </c>
      <c r="I625" t="s">
        <v>240</v>
      </c>
      <c r="J625" s="5">
        <v>2</v>
      </c>
      <c r="K625" s="5">
        <v>1</v>
      </c>
      <c r="L625" s="5">
        <f t="shared" si="46"/>
        <v>1</v>
      </c>
      <c r="M625" t="s">
        <v>228</v>
      </c>
      <c r="N625" t="s">
        <v>24</v>
      </c>
      <c r="O625" s="5">
        <v>0</v>
      </c>
      <c r="P625" s="5">
        <v>0</v>
      </c>
      <c r="Q625" s="5">
        <f t="shared" si="47"/>
        <v>0</v>
      </c>
      <c r="R625" s="5">
        <f t="shared" si="45"/>
        <v>3</v>
      </c>
      <c r="S625" t="str">
        <f t="shared" si="48"/>
        <v>Germany FR</v>
      </c>
      <c r="T625" t="str">
        <f t="shared" si="49"/>
        <v>Home Team</v>
      </c>
      <c r="U625" s="5">
        <v>30000</v>
      </c>
      <c r="V625" s="5">
        <v>1</v>
      </c>
      <c r="W625" s="5">
        <v>1</v>
      </c>
      <c r="X625" t="s">
        <v>656</v>
      </c>
      <c r="Y625" t="s">
        <v>572</v>
      </c>
      <c r="Z625" t="s">
        <v>653</v>
      </c>
      <c r="AA625" t="s">
        <v>244</v>
      </c>
      <c r="AB625" t="s">
        <v>231</v>
      </c>
    </row>
    <row r="626" spans="1:28" x14ac:dyDescent="0.3">
      <c r="A626" s="5">
        <v>1884</v>
      </c>
      <c r="B626" s="5">
        <v>250</v>
      </c>
      <c r="C626">
        <v>1970</v>
      </c>
      <c r="D626" s="21">
        <v>25725</v>
      </c>
      <c r="E626" s="20" t="s">
        <v>1258</v>
      </c>
      <c r="F626" t="s">
        <v>38</v>
      </c>
      <c r="G626" t="s">
        <v>398</v>
      </c>
      <c r="H626" t="s">
        <v>399</v>
      </c>
      <c r="I626" t="s">
        <v>64</v>
      </c>
      <c r="J626" s="5">
        <v>0</v>
      </c>
      <c r="K626" s="5">
        <v>0</v>
      </c>
      <c r="L626" s="5">
        <f t="shared" si="46"/>
        <v>0</v>
      </c>
      <c r="M626" t="s">
        <v>120</v>
      </c>
      <c r="N626" t="s">
        <v>24</v>
      </c>
      <c r="O626" s="5">
        <v>0</v>
      </c>
      <c r="P626" s="5">
        <v>0</v>
      </c>
      <c r="Q626" s="5">
        <f t="shared" si="47"/>
        <v>0</v>
      </c>
      <c r="R626" s="5">
        <f t="shared" si="45"/>
        <v>0</v>
      </c>
      <c r="S626" t="str">
        <f t="shared" si="48"/>
        <v>Italy</v>
      </c>
      <c r="T626" t="str">
        <f t="shared" si="49"/>
        <v>Away Team</v>
      </c>
      <c r="U626" s="5">
        <v>29968</v>
      </c>
      <c r="V626" s="5">
        <v>0</v>
      </c>
      <c r="W626" s="5">
        <v>0</v>
      </c>
      <c r="X626" t="s">
        <v>425</v>
      </c>
      <c r="Y626" t="s">
        <v>364</v>
      </c>
      <c r="Z626" t="s">
        <v>427</v>
      </c>
      <c r="AA626" t="s">
        <v>65</v>
      </c>
      <c r="AB626" t="s">
        <v>124</v>
      </c>
    </row>
    <row r="627" spans="1:28" x14ac:dyDescent="0.3">
      <c r="A627" s="5">
        <v>1675</v>
      </c>
      <c r="B627" s="5">
        <v>238</v>
      </c>
      <c r="C627">
        <v>1966</v>
      </c>
      <c r="D627" s="21">
        <v>24301</v>
      </c>
      <c r="E627" s="20" t="s">
        <v>1277</v>
      </c>
      <c r="F627" t="s">
        <v>46</v>
      </c>
      <c r="G627" t="s">
        <v>373</v>
      </c>
      <c r="H627" t="s">
        <v>374</v>
      </c>
      <c r="I627" t="s">
        <v>375</v>
      </c>
      <c r="J627" s="5">
        <v>3</v>
      </c>
      <c r="K627" s="5">
        <v>1</v>
      </c>
      <c r="L627" s="5">
        <f t="shared" si="46"/>
        <v>2</v>
      </c>
      <c r="M627" t="s">
        <v>81</v>
      </c>
      <c r="N627" t="s">
        <v>24</v>
      </c>
      <c r="O627" s="5">
        <v>0</v>
      </c>
      <c r="P627" s="5">
        <v>0</v>
      </c>
      <c r="Q627" s="5">
        <f t="shared" si="47"/>
        <v>0</v>
      </c>
      <c r="R627" s="5">
        <f t="shared" si="45"/>
        <v>4</v>
      </c>
      <c r="S627" t="str">
        <f t="shared" si="48"/>
        <v>Portugal</v>
      </c>
      <c r="T627" t="str">
        <f t="shared" si="49"/>
        <v>Home Team</v>
      </c>
      <c r="U627" s="5">
        <v>29886</v>
      </c>
      <c r="V627" s="5">
        <v>1</v>
      </c>
      <c r="W627" s="5">
        <v>0</v>
      </c>
      <c r="X627" t="s">
        <v>376</v>
      </c>
      <c r="Y627" t="s">
        <v>377</v>
      </c>
      <c r="Z627" t="s">
        <v>378</v>
      </c>
      <c r="AA627" t="s">
        <v>379</v>
      </c>
      <c r="AB627" t="s">
        <v>86</v>
      </c>
    </row>
    <row r="628" spans="1:28" x14ac:dyDescent="0.3">
      <c r="A628" s="5">
        <v>8725</v>
      </c>
      <c r="B628" s="5">
        <v>1014</v>
      </c>
      <c r="C628">
        <v>1998</v>
      </c>
      <c r="D628" s="21">
        <v>35956</v>
      </c>
      <c r="E628" s="20" t="s">
        <v>1285</v>
      </c>
      <c r="F628" t="s">
        <v>490</v>
      </c>
      <c r="G628" t="s">
        <v>780</v>
      </c>
      <c r="H628" t="s">
        <v>781</v>
      </c>
      <c r="I628" t="s">
        <v>416</v>
      </c>
      <c r="J628" s="5">
        <v>2</v>
      </c>
      <c r="K628" s="5">
        <v>2</v>
      </c>
      <c r="L628" s="5">
        <f t="shared" si="46"/>
        <v>0</v>
      </c>
      <c r="M628" t="s">
        <v>158</v>
      </c>
      <c r="N628" t="s">
        <v>24</v>
      </c>
      <c r="O628" s="5">
        <v>0</v>
      </c>
      <c r="P628" s="5">
        <v>0</v>
      </c>
      <c r="Q628" s="5">
        <f t="shared" si="47"/>
        <v>0</v>
      </c>
      <c r="R628" s="5">
        <f t="shared" si="45"/>
        <v>4</v>
      </c>
      <c r="S628" t="str">
        <f t="shared" si="48"/>
        <v>Norway</v>
      </c>
      <c r="T628" t="str">
        <f t="shared" si="49"/>
        <v>Away Team</v>
      </c>
      <c r="U628" s="5">
        <v>29800</v>
      </c>
      <c r="V628" s="5">
        <v>1</v>
      </c>
      <c r="W628" s="5">
        <v>1</v>
      </c>
      <c r="X628" t="s">
        <v>782</v>
      </c>
      <c r="Y628" t="s">
        <v>783</v>
      </c>
      <c r="Z628" t="s">
        <v>784</v>
      </c>
      <c r="AA628" t="s">
        <v>420</v>
      </c>
      <c r="AB628" t="s">
        <v>161</v>
      </c>
    </row>
    <row r="629" spans="1:28" x14ac:dyDescent="0.3">
      <c r="A629" s="5">
        <v>8728</v>
      </c>
      <c r="B629" s="5">
        <v>1014</v>
      </c>
      <c r="C629">
        <v>1998</v>
      </c>
      <c r="D629" s="21">
        <v>35958</v>
      </c>
      <c r="E629" s="20" t="s">
        <v>1260</v>
      </c>
      <c r="F629" t="s">
        <v>613</v>
      </c>
      <c r="G629" t="s">
        <v>780</v>
      </c>
      <c r="H629" t="s">
        <v>781</v>
      </c>
      <c r="I629" t="s">
        <v>61</v>
      </c>
      <c r="J629" s="5">
        <v>0</v>
      </c>
      <c r="K629" s="5">
        <v>0</v>
      </c>
      <c r="L629" s="5">
        <f t="shared" si="46"/>
        <v>0</v>
      </c>
      <c r="M629" t="s">
        <v>330</v>
      </c>
      <c r="N629" t="s">
        <v>24</v>
      </c>
      <c r="O629" s="5">
        <v>0</v>
      </c>
      <c r="P629" s="5">
        <v>0</v>
      </c>
      <c r="Q629" s="5">
        <f t="shared" si="47"/>
        <v>0</v>
      </c>
      <c r="R629" s="5">
        <f t="shared" si="45"/>
        <v>0</v>
      </c>
      <c r="S629" t="str">
        <f t="shared" si="48"/>
        <v>Bulgaria</v>
      </c>
      <c r="T629" t="str">
        <f t="shared" si="49"/>
        <v>Away Team</v>
      </c>
      <c r="U629" s="5">
        <v>29800</v>
      </c>
      <c r="V629" s="5">
        <v>0</v>
      </c>
      <c r="W629" s="5">
        <v>0</v>
      </c>
      <c r="X629" t="s">
        <v>791</v>
      </c>
      <c r="Y629" t="s">
        <v>792</v>
      </c>
      <c r="Z629" t="s">
        <v>793</v>
      </c>
      <c r="AA629" t="s">
        <v>62</v>
      </c>
      <c r="AB629" t="s">
        <v>333</v>
      </c>
    </row>
    <row r="630" spans="1:28" x14ac:dyDescent="0.3">
      <c r="A630" s="5">
        <v>8744</v>
      </c>
      <c r="B630" s="5">
        <v>1014</v>
      </c>
      <c r="C630">
        <v>1998</v>
      </c>
      <c r="D630" s="21">
        <v>35963</v>
      </c>
      <c r="E630" s="20" t="s">
        <v>1285</v>
      </c>
      <c r="F630" t="s">
        <v>489</v>
      </c>
      <c r="G630" t="s">
        <v>780</v>
      </c>
      <c r="H630" t="s">
        <v>781</v>
      </c>
      <c r="I630" t="s">
        <v>120</v>
      </c>
      <c r="J630" s="5">
        <v>3</v>
      </c>
      <c r="K630" s="5">
        <v>0</v>
      </c>
      <c r="L630" s="5">
        <f t="shared" si="46"/>
        <v>3</v>
      </c>
      <c r="M630" t="s">
        <v>544</v>
      </c>
      <c r="N630" t="s">
        <v>24</v>
      </c>
      <c r="O630" s="5">
        <v>0</v>
      </c>
      <c r="P630" s="5">
        <v>0</v>
      </c>
      <c r="Q630" s="5">
        <f t="shared" si="47"/>
        <v>0</v>
      </c>
      <c r="R630" s="5">
        <f t="shared" si="45"/>
        <v>3</v>
      </c>
      <c r="S630" t="str">
        <f t="shared" si="48"/>
        <v>Italy</v>
      </c>
      <c r="T630" t="str">
        <f t="shared" si="49"/>
        <v>Home Team</v>
      </c>
      <c r="U630" s="5">
        <v>29800</v>
      </c>
      <c r="V630" s="5">
        <v>1</v>
      </c>
      <c r="W630" s="5">
        <v>0</v>
      </c>
      <c r="X630" t="s">
        <v>845</v>
      </c>
      <c r="Y630" t="s">
        <v>812</v>
      </c>
      <c r="Z630" t="s">
        <v>797</v>
      </c>
      <c r="AA630" t="s">
        <v>124</v>
      </c>
      <c r="AB630" t="s">
        <v>546</v>
      </c>
    </row>
    <row r="631" spans="1:28" x14ac:dyDescent="0.3">
      <c r="A631" s="5">
        <v>8755</v>
      </c>
      <c r="B631" s="5">
        <v>1014</v>
      </c>
      <c r="C631">
        <v>1998</v>
      </c>
      <c r="D631" s="21">
        <v>35968</v>
      </c>
      <c r="E631" s="20" t="s">
        <v>1266</v>
      </c>
      <c r="F631" t="s">
        <v>833</v>
      </c>
      <c r="G631" t="s">
        <v>780</v>
      </c>
      <c r="H631" t="s">
        <v>781</v>
      </c>
      <c r="I631" t="s">
        <v>319</v>
      </c>
      <c r="J631" s="5">
        <v>1</v>
      </c>
      <c r="K631" s="5">
        <v>0</v>
      </c>
      <c r="L631" s="5">
        <f t="shared" si="46"/>
        <v>1</v>
      </c>
      <c r="M631" t="s">
        <v>500</v>
      </c>
      <c r="N631" t="s">
        <v>24</v>
      </c>
      <c r="O631" s="5">
        <v>0</v>
      </c>
      <c r="P631" s="5">
        <v>0</v>
      </c>
      <c r="Q631" s="5">
        <f t="shared" si="47"/>
        <v>0</v>
      </c>
      <c r="R631" s="5">
        <f t="shared" si="45"/>
        <v>1</v>
      </c>
      <c r="S631" t="str">
        <f t="shared" si="48"/>
        <v>Colombia</v>
      </c>
      <c r="T631" t="str">
        <f t="shared" si="49"/>
        <v>Home Team</v>
      </c>
      <c r="U631" s="5">
        <v>29800</v>
      </c>
      <c r="V631" s="5">
        <v>0</v>
      </c>
      <c r="W631" s="5">
        <v>0</v>
      </c>
      <c r="X631" t="s">
        <v>856</v>
      </c>
      <c r="Y631" t="s">
        <v>813</v>
      </c>
      <c r="Z631" t="s">
        <v>840</v>
      </c>
      <c r="AA631" t="s">
        <v>323</v>
      </c>
      <c r="AB631" t="s">
        <v>504</v>
      </c>
    </row>
    <row r="632" spans="1:28" x14ac:dyDescent="0.3">
      <c r="A632" s="5">
        <v>8767</v>
      </c>
      <c r="B632" s="5">
        <v>1014</v>
      </c>
      <c r="C632">
        <v>1998</v>
      </c>
      <c r="D632" s="21">
        <v>35971</v>
      </c>
      <c r="E632" s="20" t="s">
        <v>1285</v>
      </c>
      <c r="F632" t="s">
        <v>624</v>
      </c>
      <c r="G632" t="s">
        <v>780</v>
      </c>
      <c r="H632" t="s">
        <v>781</v>
      </c>
      <c r="I632" t="s">
        <v>106</v>
      </c>
      <c r="J632" s="5">
        <v>2</v>
      </c>
      <c r="K632" s="5">
        <v>0</v>
      </c>
      <c r="L632" s="5">
        <f t="shared" si="46"/>
        <v>2</v>
      </c>
      <c r="M632" t="s">
        <v>528</v>
      </c>
      <c r="N632" t="s">
        <v>24</v>
      </c>
      <c r="O632" s="5">
        <v>0</v>
      </c>
      <c r="P632" s="5">
        <v>0</v>
      </c>
      <c r="Q632" s="5">
        <f t="shared" si="47"/>
        <v>0</v>
      </c>
      <c r="R632" s="5">
        <f t="shared" si="45"/>
        <v>2</v>
      </c>
      <c r="S632" t="str">
        <f t="shared" si="48"/>
        <v>Germany</v>
      </c>
      <c r="T632" t="str">
        <f t="shared" si="49"/>
        <v>Home Team</v>
      </c>
      <c r="U632" s="5">
        <v>29800</v>
      </c>
      <c r="V632" s="5">
        <v>0</v>
      </c>
      <c r="W632" s="5">
        <v>0</v>
      </c>
      <c r="X632" t="s">
        <v>788</v>
      </c>
      <c r="Y632" t="s">
        <v>789</v>
      </c>
      <c r="Z632" t="s">
        <v>798</v>
      </c>
      <c r="AA632" t="s">
        <v>110</v>
      </c>
      <c r="AB632" t="s">
        <v>519</v>
      </c>
    </row>
    <row r="633" spans="1:28" x14ac:dyDescent="0.3">
      <c r="A633" s="5">
        <v>8777</v>
      </c>
      <c r="B633" s="5">
        <v>1024</v>
      </c>
      <c r="C633">
        <v>1998</v>
      </c>
      <c r="D633" s="21">
        <v>35975</v>
      </c>
      <c r="E633" s="20" t="s">
        <v>1264</v>
      </c>
      <c r="F633" t="s">
        <v>659</v>
      </c>
      <c r="G633" t="s">
        <v>780</v>
      </c>
      <c r="H633" t="s">
        <v>781</v>
      </c>
      <c r="I633" t="s">
        <v>106</v>
      </c>
      <c r="J633" s="5">
        <v>2</v>
      </c>
      <c r="K633" s="5">
        <v>1</v>
      </c>
      <c r="L633" s="5">
        <f t="shared" si="46"/>
        <v>1</v>
      </c>
      <c r="M633" t="s">
        <v>23</v>
      </c>
      <c r="N633" t="s">
        <v>24</v>
      </c>
      <c r="O633" s="5">
        <v>0</v>
      </c>
      <c r="P633" s="5">
        <v>0</v>
      </c>
      <c r="Q633" s="5">
        <f t="shared" si="47"/>
        <v>0</v>
      </c>
      <c r="R633" s="5">
        <f t="shared" si="45"/>
        <v>3</v>
      </c>
      <c r="S633" t="str">
        <f t="shared" si="48"/>
        <v>Germany</v>
      </c>
      <c r="T633" t="str">
        <f t="shared" si="49"/>
        <v>Home Team</v>
      </c>
      <c r="U633" s="5">
        <v>29800</v>
      </c>
      <c r="V633" s="5">
        <v>0</v>
      </c>
      <c r="W633" s="5">
        <v>0</v>
      </c>
      <c r="X633" t="s">
        <v>828</v>
      </c>
      <c r="Y633" t="s">
        <v>787</v>
      </c>
      <c r="Z633" t="s">
        <v>792</v>
      </c>
      <c r="AA633" t="s">
        <v>110</v>
      </c>
      <c r="AB633" t="s">
        <v>29</v>
      </c>
    </row>
    <row r="634" spans="1:28" x14ac:dyDescent="0.3">
      <c r="A634" s="5">
        <v>1192</v>
      </c>
      <c r="B634" s="5">
        <v>208</v>
      </c>
      <c r="C634">
        <v>1950</v>
      </c>
      <c r="D634" s="21">
        <v>18439</v>
      </c>
      <c r="E634" s="20" t="s">
        <v>1255</v>
      </c>
      <c r="F634" t="s">
        <v>38</v>
      </c>
      <c r="G634" t="s">
        <v>184</v>
      </c>
      <c r="H634" t="s">
        <v>185</v>
      </c>
      <c r="I634" t="s">
        <v>189</v>
      </c>
      <c r="J634" s="5">
        <v>2</v>
      </c>
      <c r="K634" s="5">
        <v>0</v>
      </c>
      <c r="L634" s="5">
        <f t="shared" si="46"/>
        <v>2</v>
      </c>
      <c r="M634" t="s">
        <v>56</v>
      </c>
      <c r="N634" t="s">
        <v>24</v>
      </c>
      <c r="O634" s="5">
        <v>0</v>
      </c>
      <c r="P634" s="5">
        <v>0</v>
      </c>
      <c r="Q634" s="5">
        <f t="shared" si="47"/>
        <v>0</v>
      </c>
      <c r="R634" s="5">
        <f t="shared" si="45"/>
        <v>2</v>
      </c>
      <c r="S634" t="str">
        <f t="shared" si="48"/>
        <v>England</v>
      </c>
      <c r="T634" t="str">
        <f t="shared" si="49"/>
        <v>Home Team</v>
      </c>
      <c r="U634" s="5">
        <v>29703</v>
      </c>
      <c r="V634" s="5">
        <v>1</v>
      </c>
      <c r="W634" s="5">
        <v>0</v>
      </c>
      <c r="X634" t="s">
        <v>190</v>
      </c>
      <c r="Y634" t="s">
        <v>191</v>
      </c>
      <c r="Z634" t="s">
        <v>192</v>
      </c>
      <c r="AA634" t="s">
        <v>193</v>
      </c>
      <c r="AB634" t="s">
        <v>58</v>
      </c>
    </row>
    <row r="635" spans="1:28" x14ac:dyDescent="0.3">
      <c r="A635" s="5">
        <v>290</v>
      </c>
      <c r="B635" s="5">
        <v>322</v>
      </c>
      <c r="C635">
        <v>1990</v>
      </c>
      <c r="D635" s="21">
        <v>33045</v>
      </c>
      <c r="E635" s="20" t="s">
        <v>1267</v>
      </c>
      <c r="F635" t="s">
        <v>642</v>
      </c>
      <c r="G635" t="s">
        <v>707</v>
      </c>
      <c r="H635" t="s">
        <v>694</v>
      </c>
      <c r="I635" t="s">
        <v>246</v>
      </c>
      <c r="J635" s="5">
        <v>0</v>
      </c>
      <c r="K635" s="5">
        <v>1</v>
      </c>
      <c r="L635" s="5">
        <f t="shared" si="46"/>
        <v>-1</v>
      </c>
      <c r="M635" t="s">
        <v>64</v>
      </c>
      <c r="N635" t="s">
        <v>24</v>
      </c>
      <c r="O635" s="5">
        <v>0</v>
      </c>
      <c r="P635" s="5">
        <v>0</v>
      </c>
      <c r="Q635" s="5">
        <f t="shared" si="47"/>
        <v>0</v>
      </c>
      <c r="R635" s="5">
        <f t="shared" si="45"/>
        <v>1</v>
      </c>
      <c r="S635" t="str">
        <f t="shared" si="48"/>
        <v>Uruguay</v>
      </c>
      <c r="T635" t="str">
        <f t="shared" si="49"/>
        <v>Away Team</v>
      </c>
      <c r="U635" s="5">
        <v>29039</v>
      </c>
      <c r="V635" s="5">
        <v>0</v>
      </c>
      <c r="W635" s="5">
        <v>0</v>
      </c>
      <c r="X635" t="s">
        <v>677</v>
      </c>
      <c r="Y635" t="s">
        <v>698</v>
      </c>
      <c r="Z635" t="s">
        <v>678</v>
      </c>
      <c r="AA635" t="s">
        <v>250</v>
      </c>
      <c r="AB635" t="s">
        <v>65</v>
      </c>
    </row>
    <row r="636" spans="1:28" x14ac:dyDescent="0.3">
      <c r="A636" s="5">
        <v>43950008</v>
      </c>
      <c r="B636" s="5">
        <v>43950100</v>
      </c>
      <c r="C636">
        <v>2002</v>
      </c>
      <c r="D636" s="21">
        <v>37409</v>
      </c>
      <c r="E636" s="20" t="s">
        <v>1290</v>
      </c>
      <c r="F636" t="s">
        <v>489</v>
      </c>
      <c r="G636" t="s">
        <v>893</v>
      </c>
      <c r="H636" t="s">
        <v>894</v>
      </c>
      <c r="I636" t="s">
        <v>113</v>
      </c>
      <c r="J636" s="5">
        <v>3</v>
      </c>
      <c r="K636" s="5">
        <v>1</v>
      </c>
      <c r="L636" s="5">
        <f t="shared" si="46"/>
        <v>2</v>
      </c>
      <c r="M636" t="s">
        <v>895</v>
      </c>
      <c r="N636" t="s">
        <v>24</v>
      </c>
      <c r="O636" s="5">
        <v>0</v>
      </c>
      <c r="P636" s="5">
        <v>0</v>
      </c>
      <c r="Q636" s="5">
        <f t="shared" si="47"/>
        <v>0</v>
      </c>
      <c r="R636" s="5">
        <f t="shared" si="45"/>
        <v>4</v>
      </c>
      <c r="S636" t="str">
        <f t="shared" si="48"/>
        <v>Spain</v>
      </c>
      <c r="T636" t="str">
        <f t="shared" si="49"/>
        <v>Home Team</v>
      </c>
      <c r="U636" s="5">
        <v>28598</v>
      </c>
      <c r="V636" s="5">
        <v>1</v>
      </c>
      <c r="W636" s="5">
        <v>0</v>
      </c>
      <c r="X636" t="s">
        <v>896</v>
      </c>
      <c r="Y636" t="s">
        <v>897</v>
      </c>
      <c r="Z636" t="s">
        <v>898</v>
      </c>
      <c r="AA636" t="s">
        <v>117</v>
      </c>
      <c r="AB636" t="s">
        <v>899</v>
      </c>
    </row>
    <row r="637" spans="1:28" x14ac:dyDescent="0.3">
      <c r="A637" s="5">
        <v>2004</v>
      </c>
      <c r="B637" s="5">
        <v>262</v>
      </c>
      <c r="C637">
        <v>1974</v>
      </c>
      <c r="D637" s="21">
        <v>27198</v>
      </c>
      <c r="E637" s="20" t="s">
        <v>1277</v>
      </c>
      <c r="F637" t="s">
        <v>19</v>
      </c>
      <c r="G637" t="s">
        <v>440</v>
      </c>
      <c r="H637" t="s">
        <v>441</v>
      </c>
      <c r="I637" t="s">
        <v>56</v>
      </c>
      <c r="J637" s="5">
        <v>1</v>
      </c>
      <c r="K637" s="5">
        <v>1</v>
      </c>
      <c r="L637" s="5">
        <f t="shared" si="46"/>
        <v>0</v>
      </c>
      <c r="M637" t="s">
        <v>446</v>
      </c>
      <c r="N637" t="s">
        <v>24</v>
      </c>
      <c r="O637" s="5">
        <v>0</v>
      </c>
      <c r="P637" s="5">
        <v>0</v>
      </c>
      <c r="Q637" s="5">
        <f t="shared" si="47"/>
        <v>0</v>
      </c>
      <c r="R637" s="5">
        <f t="shared" si="45"/>
        <v>2</v>
      </c>
      <c r="S637" t="str">
        <f t="shared" si="48"/>
        <v>German DR</v>
      </c>
      <c r="T637" t="str">
        <f t="shared" si="49"/>
        <v>Away Team</v>
      </c>
      <c r="U637" s="5">
        <v>28300</v>
      </c>
      <c r="V637" s="5">
        <v>0</v>
      </c>
      <c r="W637" s="5">
        <v>0</v>
      </c>
      <c r="X637" t="s">
        <v>482</v>
      </c>
      <c r="Y637" t="s">
        <v>401</v>
      </c>
      <c r="Z637" t="s">
        <v>343</v>
      </c>
      <c r="AA637" t="s">
        <v>58</v>
      </c>
      <c r="AB637" t="s">
        <v>451</v>
      </c>
    </row>
    <row r="638" spans="1:28" x14ac:dyDescent="0.3">
      <c r="A638" s="5">
        <v>2181</v>
      </c>
      <c r="B638" s="5">
        <v>262</v>
      </c>
      <c r="C638">
        <v>1974</v>
      </c>
      <c r="D638" s="21">
        <v>27203</v>
      </c>
      <c r="E638" s="20" t="s">
        <v>1258</v>
      </c>
      <c r="F638" t="s">
        <v>46</v>
      </c>
      <c r="G638" t="s">
        <v>465</v>
      </c>
      <c r="H638" t="s">
        <v>466</v>
      </c>
      <c r="I638" t="s">
        <v>99</v>
      </c>
      <c r="J638" s="5">
        <v>3</v>
      </c>
      <c r="K638" s="5">
        <v>0</v>
      </c>
      <c r="L638" s="5">
        <f t="shared" si="46"/>
        <v>3</v>
      </c>
      <c r="M638" t="s">
        <v>64</v>
      </c>
      <c r="N638" t="s">
        <v>24</v>
      </c>
      <c r="O638" s="5">
        <v>0</v>
      </c>
      <c r="P638" s="5">
        <v>0</v>
      </c>
      <c r="Q638" s="5">
        <f t="shared" si="47"/>
        <v>0</v>
      </c>
      <c r="R638" s="5">
        <f t="shared" si="45"/>
        <v>3</v>
      </c>
      <c r="S638" t="str">
        <f t="shared" si="48"/>
        <v>Sweden</v>
      </c>
      <c r="T638" t="str">
        <f t="shared" si="49"/>
        <v>Home Team</v>
      </c>
      <c r="U638" s="5">
        <v>28300</v>
      </c>
      <c r="V638" s="5">
        <v>0</v>
      </c>
      <c r="W638" s="5">
        <v>0</v>
      </c>
      <c r="X638" t="s">
        <v>481</v>
      </c>
      <c r="Y638" t="s">
        <v>472</v>
      </c>
      <c r="Z638" t="s">
        <v>478</v>
      </c>
      <c r="AA638" t="s">
        <v>103</v>
      </c>
      <c r="AB638" t="s">
        <v>65</v>
      </c>
    </row>
    <row r="639" spans="1:28" x14ac:dyDescent="0.3">
      <c r="A639" s="5">
        <v>2394</v>
      </c>
      <c r="B639" s="5">
        <v>278</v>
      </c>
      <c r="C639">
        <v>1978</v>
      </c>
      <c r="D639" s="21">
        <v>28648</v>
      </c>
      <c r="E639" s="20" t="s">
        <v>1280</v>
      </c>
      <c r="F639" t="s">
        <v>30</v>
      </c>
      <c r="G639" t="s">
        <v>515</v>
      </c>
      <c r="H639" t="s">
        <v>516</v>
      </c>
      <c r="I639" t="s">
        <v>91</v>
      </c>
      <c r="J639" s="5">
        <v>0</v>
      </c>
      <c r="K639" s="5">
        <v>0</v>
      </c>
      <c r="L639" s="5">
        <f t="shared" si="46"/>
        <v>0</v>
      </c>
      <c r="M639" t="s">
        <v>48</v>
      </c>
      <c r="N639" t="s">
        <v>24</v>
      </c>
      <c r="O639" s="5">
        <v>0</v>
      </c>
      <c r="P639" s="5">
        <v>0</v>
      </c>
      <c r="Q639" s="5">
        <f t="shared" si="47"/>
        <v>0</v>
      </c>
      <c r="R639" s="5">
        <f t="shared" si="45"/>
        <v>0</v>
      </c>
      <c r="S639" t="str">
        <f t="shared" si="48"/>
        <v>Peru</v>
      </c>
      <c r="T639" t="str">
        <f t="shared" si="49"/>
        <v>Away Team</v>
      </c>
      <c r="U639" s="5">
        <v>28125</v>
      </c>
      <c r="V639" s="5">
        <v>0</v>
      </c>
      <c r="W639" s="5">
        <v>0</v>
      </c>
      <c r="X639" t="s">
        <v>527</v>
      </c>
      <c r="Y639" t="s">
        <v>433</v>
      </c>
      <c r="Z639" t="s">
        <v>509</v>
      </c>
      <c r="AA639" t="s">
        <v>96</v>
      </c>
      <c r="AB639" t="s">
        <v>51</v>
      </c>
    </row>
    <row r="640" spans="1:28" x14ac:dyDescent="0.3">
      <c r="A640" s="5">
        <v>300061492</v>
      </c>
      <c r="B640" s="5">
        <v>249722</v>
      </c>
      <c r="C640">
        <v>2010</v>
      </c>
      <c r="D640" s="21">
        <v>40354</v>
      </c>
      <c r="E640" s="20" t="s">
        <v>1290</v>
      </c>
      <c r="F640" t="s">
        <v>817</v>
      </c>
      <c r="G640" t="s">
        <v>1091</v>
      </c>
      <c r="H640" t="s">
        <v>1092</v>
      </c>
      <c r="I640" t="s">
        <v>90</v>
      </c>
      <c r="J640" s="5">
        <v>0</v>
      </c>
      <c r="K640" s="5">
        <v>0</v>
      </c>
      <c r="L640" s="5">
        <f t="shared" si="46"/>
        <v>0</v>
      </c>
      <c r="M640" t="s">
        <v>571</v>
      </c>
      <c r="N640" t="s">
        <v>24</v>
      </c>
      <c r="O640" s="5">
        <v>0</v>
      </c>
      <c r="P640" s="5">
        <v>0</v>
      </c>
      <c r="Q640" s="5">
        <f t="shared" si="47"/>
        <v>0</v>
      </c>
      <c r="R640" s="5">
        <f t="shared" si="45"/>
        <v>0</v>
      </c>
      <c r="S640" t="str">
        <f t="shared" si="48"/>
        <v>Honduras</v>
      </c>
      <c r="T640" t="str">
        <f t="shared" si="49"/>
        <v>Away Team</v>
      </c>
      <c r="U640" s="5">
        <v>28042</v>
      </c>
      <c r="V640" s="5">
        <v>0</v>
      </c>
      <c r="W640" s="5">
        <v>0</v>
      </c>
      <c r="X640" t="s">
        <v>1081</v>
      </c>
      <c r="Y640" t="s">
        <v>1082</v>
      </c>
      <c r="Z640" t="s">
        <v>1083</v>
      </c>
      <c r="AA640" t="s">
        <v>95</v>
      </c>
      <c r="AB640" t="s">
        <v>574</v>
      </c>
    </row>
    <row r="641" spans="1:28" x14ac:dyDescent="0.3">
      <c r="A641" s="5">
        <v>1283</v>
      </c>
      <c r="B641" s="5">
        <v>211</v>
      </c>
      <c r="C641">
        <v>1954</v>
      </c>
      <c r="D641" s="21">
        <v>19892</v>
      </c>
      <c r="E641" s="20" t="s">
        <v>1265</v>
      </c>
      <c r="F641" t="s">
        <v>38</v>
      </c>
      <c r="G641" t="s">
        <v>222</v>
      </c>
      <c r="H641" t="s">
        <v>223</v>
      </c>
      <c r="I641" t="s">
        <v>240</v>
      </c>
      <c r="J641" s="5">
        <v>4</v>
      </c>
      <c r="K641" s="5">
        <v>1</v>
      </c>
      <c r="L641" s="5">
        <f t="shared" si="46"/>
        <v>3</v>
      </c>
      <c r="M641" t="s">
        <v>241</v>
      </c>
      <c r="N641" t="s">
        <v>24</v>
      </c>
      <c r="O641" s="5">
        <v>0</v>
      </c>
      <c r="P641" s="5">
        <v>0</v>
      </c>
      <c r="Q641" s="5">
        <f t="shared" si="47"/>
        <v>0</v>
      </c>
      <c r="R641" s="5">
        <f t="shared" si="45"/>
        <v>5</v>
      </c>
      <c r="S641" t="str">
        <f t="shared" si="48"/>
        <v>Germany FR</v>
      </c>
      <c r="T641" t="str">
        <f t="shared" si="49"/>
        <v>Home Team</v>
      </c>
      <c r="U641" s="5">
        <v>28000</v>
      </c>
      <c r="V641" s="5">
        <v>1</v>
      </c>
      <c r="W641" s="5">
        <v>1</v>
      </c>
      <c r="X641" t="s">
        <v>197</v>
      </c>
      <c r="Y641" t="s">
        <v>242</v>
      </c>
      <c r="Z641" t="s">
        <v>243</v>
      </c>
      <c r="AA641" t="s">
        <v>244</v>
      </c>
      <c r="AB641" t="s">
        <v>245</v>
      </c>
    </row>
    <row r="642" spans="1:28" x14ac:dyDescent="0.3">
      <c r="A642" s="5">
        <v>1264</v>
      </c>
      <c r="B642" s="5">
        <v>212</v>
      </c>
      <c r="C642">
        <v>1954</v>
      </c>
      <c r="D642" s="21">
        <v>19901</v>
      </c>
      <c r="E642" s="20" t="s">
        <v>1267</v>
      </c>
      <c r="F642" t="s">
        <v>131</v>
      </c>
      <c r="G642" t="s">
        <v>251</v>
      </c>
      <c r="H642" t="s">
        <v>252</v>
      </c>
      <c r="I642" t="s">
        <v>64</v>
      </c>
      <c r="J642" s="5">
        <v>4</v>
      </c>
      <c r="K642" s="5">
        <v>2</v>
      </c>
      <c r="L642" s="5">
        <f t="shared" si="46"/>
        <v>2</v>
      </c>
      <c r="M642" t="s">
        <v>189</v>
      </c>
      <c r="N642" t="s">
        <v>24</v>
      </c>
      <c r="O642" s="5">
        <v>0</v>
      </c>
      <c r="P642" s="5">
        <v>0</v>
      </c>
      <c r="Q642" s="5">
        <f t="shared" si="47"/>
        <v>0</v>
      </c>
      <c r="R642" s="5">
        <f t="shared" ref="R642:R705" si="50">J642+K642</f>
        <v>6</v>
      </c>
      <c r="S642" t="str">
        <f t="shared" si="48"/>
        <v>Uruguay</v>
      </c>
      <c r="T642" t="str">
        <f t="shared" si="49"/>
        <v>Home Team</v>
      </c>
      <c r="U642" s="5">
        <v>28000</v>
      </c>
      <c r="V642" s="5">
        <v>2</v>
      </c>
      <c r="W642" s="5">
        <v>1</v>
      </c>
      <c r="X642" t="s">
        <v>249</v>
      </c>
      <c r="Y642" t="s">
        <v>258</v>
      </c>
      <c r="Z642" t="s">
        <v>256</v>
      </c>
      <c r="AA642" t="s">
        <v>65</v>
      </c>
      <c r="AB642" t="s">
        <v>193</v>
      </c>
    </row>
    <row r="643" spans="1:28" x14ac:dyDescent="0.3">
      <c r="A643" s="5">
        <v>922</v>
      </c>
      <c r="B643" s="5">
        <v>293</v>
      </c>
      <c r="C643">
        <v>1982</v>
      </c>
      <c r="D643" s="21">
        <v>30126</v>
      </c>
      <c r="E643" s="20" t="s">
        <v>1284</v>
      </c>
      <c r="F643" t="s">
        <v>30</v>
      </c>
      <c r="G643" t="s">
        <v>578</v>
      </c>
      <c r="H643" t="s">
        <v>579</v>
      </c>
      <c r="I643" t="s">
        <v>22</v>
      </c>
      <c r="J643" s="5">
        <v>1</v>
      </c>
      <c r="K643" s="5">
        <v>1</v>
      </c>
      <c r="L643" s="5">
        <f t="shared" ref="L643:L706" si="51">J643-K643</f>
        <v>0</v>
      </c>
      <c r="M643" t="s">
        <v>127</v>
      </c>
      <c r="N643" t="s">
        <v>24</v>
      </c>
      <c r="O643" s="5">
        <v>0</v>
      </c>
      <c r="P643" s="5">
        <v>0</v>
      </c>
      <c r="Q643" s="5">
        <f t="shared" ref="Q643:Q706" si="52">O643-P643</f>
        <v>0</v>
      </c>
      <c r="R643" s="5">
        <f t="shared" si="50"/>
        <v>2</v>
      </c>
      <c r="S643" t="str">
        <f t="shared" ref="S643:S706" si="53">IF(OR(L643&gt;0,Q643&gt;0),I643,M643)</f>
        <v>Czechoslovakia</v>
      </c>
      <c r="T643" t="str">
        <f t="shared" ref="T643:T706" si="54">IF(OR(L643&gt;0,Q643&gt;0),"Home Team","Away Team")</f>
        <v>Away Team</v>
      </c>
      <c r="U643" s="5">
        <v>28000</v>
      </c>
      <c r="V643" s="5">
        <v>0</v>
      </c>
      <c r="W643" s="5">
        <v>0</v>
      </c>
      <c r="X643" t="s">
        <v>563</v>
      </c>
      <c r="Y643" t="s">
        <v>581</v>
      </c>
      <c r="Z643" t="s">
        <v>462</v>
      </c>
      <c r="AA643" t="s">
        <v>28</v>
      </c>
      <c r="AB643" t="s">
        <v>130</v>
      </c>
    </row>
    <row r="644" spans="1:28" x14ac:dyDescent="0.3">
      <c r="A644" s="5">
        <v>921</v>
      </c>
      <c r="B644" s="5">
        <v>676</v>
      </c>
      <c r="C644">
        <v>1982</v>
      </c>
      <c r="D644" s="21">
        <v>30142</v>
      </c>
      <c r="E644" s="20" t="s">
        <v>1283</v>
      </c>
      <c r="F644" t="s">
        <v>133</v>
      </c>
      <c r="G644" t="s">
        <v>590</v>
      </c>
      <c r="H644" t="s">
        <v>591</v>
      </c>
      <c r="I644" t="s">
        <v>164</v>
      </c>
      <c r="J644" s="5">
        <v>3</v>
      </c>
      <c r="K644" s="5">
        <v>2</v>
      </c>
      <c r="L644" s="5">
        <f t="shared" si="51"/>
        <v>1</v>
      </c>
      <c r="M644" t="s">
        <v>22</v>
      </c>
      <c r="N644" t="s">
        <v>24</v>
      </c>
      <c r="O644" s="5">
        <v>0</v>
      </c>
      <c r="P644" s="5">
        <v>0</v>
      </c>
      <c r="Q644" s="5">
        <f t="shared" si="52"/>
        <v>0</v>
      </c>
      <c r="R644" s="5">
        <f t="shared" si="50"/>
        <v>5</v>
      </c>
      <c r="S644" t="str">
        <f t="shared" si="53"/>
        <v>Poland</v>
      </c>
      <c r="T644" t="str">
        <f t="shared" si="54"/>
        <v>Home Team</v>
      </c>
      <c r="U644" s="5">
        <v>28000</v>
      </c>
      <c r="V644" s="5">
        <v>2</v>
      </c>
      <c r="W644" s="5">
        <v>1</v>
      </c>
      <c r="X644" t="s">
        <v>505</v>
      </c>
      <c r="Y644" t="s">
        <v>589</v>
      </c>
      <c r="Z644" t="s">
        <v>592</v>
      </c>
      <c r="AA644" t="s">
        <v>168</v>
      </c>
      <c r="AB644" t="s">
        <v>28</v>
      </c>
    </row>
    <row r="645" spans="1:28" x14ac:dyDescent="0.3">
      <c r="A645" s="5">
        <v>551</v>
      </c>
      <c r="B645" s="5">
        <v>308</v>
      </c>
      <c r="C645">
        <v>1986</v>
      </c>
      <c r="D645" s="21">
        <v>31570</v>
      </c>
      <c r="E645" s="20" t="s">
        <v>1278</v>
      </c>
      <c r="F645" t="s">
        <v>613</v>
      </c>
      <c r="G645" t="s">
        <v>630</v>
      </c>
      <c r="H645" t="s">
        <v>410</v>
      </c>
      <c r="I645" t="s">
        <v>299</v>
      </c>
      <c r="J645" s="5">
        <v>1</v>
      </c>
      <c r="K645" s="5">
        <v>2</v>
      </c>
      <c r="L645" s="5">
        <f t="shared" si="51"/>
        <v>-1</v>
      </c>
      <c r="M645" t="s">
        <v>113</v>
      </c>
      <c r="N645" t="s">
        <v>24</v>
      </c>
      <c r="O645" s="5">
        <v>0</v>
      </c>
      <c r="P645" s="5">
        <v>0</v>
      </c>
      <c r="Q645" s="5">
        <f t="shared" si="52"/>
        <v>0</v>
      </c>
      <c r="R645" s="5">
        <f t="shared" si="50"/>
        <v>3</v>
      </c>
      <c r="S645" t="str">
        <f t="shared" si="53"/>
        <v>Spain</v>
      </c>
      <c r="T645" t="str">
        <f t="shared" si="54"/>
        <v>Away Team</v>
      </c>
      <c r="U645" s="5">
        <v>28000</v>
      </c>
      <c r="V645" s="5">
        <v>0</v>
      </c>
      <c r="W645" s="5">
        <v>2</v>
      </c>
      <c r="X645" t="s">
        <v>620</v>
      </c>
      <c r="Y645" t="s">
        <v>618</v>
      </c>
      <c r="Z645" t="s">
        <v>646</v>
      </c>
      <c r="AA645" t="s">
        <v>302</v>
      </c>
      <c r="AB645" t="s">
        <v>117</v>
      </c>
    </row>
    <row r="646" spans="1:28" x14ac:dyDescent="0.3">
      <c r="A646" s="5">
        <v>675</v>
      </c>
      <c r="B646" s="5">
        <v>308</v>
      </c>
      <c r="C646">
        <v>1986</v>
      </c>
      <c r="D646" s="21">
        <v>31574</v>
      </c>
      <c r="E646" s="20" t="s">
        <v>1258</v>
      </c>
      <c r="F646" t="s">
        <v>624</v>
      </c>
      <c r="G646" t="s">
        <v>630</v>
      </c>
      <c r="H646" t="s">
        <v>410</v>
      </c>
      <c r="I646" t="s">
        <v>375</v>
      </c>
      <c r="J646" s="5">
        <v>1</v>
      </c>
      <c r="K646" s="5">
        <v>3</v>
      </c>
      <c r="L646" s="5">
        <f t="shared" si="51"/>
        <v>-2</v>
      </c>
      <c r="M646" t="s">
        <v>416</v>
      </c>
      <c r="N646" t="s">
        <v>24</v>
      </c>
      <c r="O646" s="5">
        <v>0</v>
      </c>
      <c r="P646" s="5">
        <v>0</v>
      </c>
      <c r="Q646" s="5">
        <f t="shared" si="52"/>
        <v>0</v>
      </c>
      <c r="R646" s="5">
        <f t="shared" si="50"/>
        <v>4</v>
      </c>
      <c r="S646" t="str">
        <f t="shared" si="53"/>
        <v>Morocco</v>
      </c>
      <c r="T646" t="str">
        <f t="shared" si="54"/>
        <v>Away Team</v>
      </c>
      <c r="U646" s="5">
        <v>28000</v>
      </c>
      <c r="V646" s="5">
        <v>0</v>
      </c>
      <c r="W646" s="5">
        <v>2</v>
      </c>
      <c r="X646" t="s">
        <v>653</v>
      </c>
      <c r="Y646" t="s">
        <v>631</v>
      </c>
      <c r="Z646" t="s">
        <v>607</v>
      </c>
      <c r="AA646" t="s">
        <v>379</v>
      </c>
      <c r="AB646" t="s">
        <v>420</v>
      </c>
    </row>
    <row r="647" spans="1:28" x14ac:dyDescent="0.3">
      <c r="A647" s="5">
        <v>300061474</v>
      </c>
      <c r="B647" s="5">
        <v>249722</v>
      </c>
      <c r="C647">
        <v>2010</v>
      </c>
      <c r="D647" s="21">
        <v>40353</v>
      </c>
      <c r="E647" s="20" t="s">
        <v>1290</v>
      </c>
      <c r="F647" t="s">
        <v>642</v>
      </c>
      <c r="G647" t="s">
        <v>1071</v>
      </c>
      <c r="H647" t="s">
        <v>1072</v>
      </c>
      <c r="I647" t="s">
        <v>645</v>
      </c>
      <c r="J647" s="5">
        <v>1</v>
      </c>
      <c r="K647" s="5">
        <v>3</v>
      </c>
      <c r="L647" s="5">
        <f t="shared" si="51"/>
        <v>-2</v>
      </c>
      <c r="M647" t="s">
        <v>818</v>
      </c>
      <c r="N647" t="s">
        <v>24</v>
      </c>
      <c r="O647" s="5">
        <v>0</v>
      </c>
      <c r="P647" s="5">
        <v>0</v>
      </c>
      <c r="Q647" s="5">
        <f t="shared" si="52"/>
        <v>0</v>
      </c>
      <c r="R647" s="5">
        <f t="shared" si="50"/>
        <v>4</v>
      </c>
      <c r="S647" t="str">
        <f t="shared" si="53"/>
        <v>Japan</v>
      </c>
      <c r="T647" t="str">
        <f t="shared" si="54"/>
        <v>Away Team</v>
      </c>
      <c r="U647" s="5">
        <v>27967</v>
      </c>
      <c r="V647" s="5">
        <v>0</v>
      </c>
      <c r="W647" s="5">
        <v>2</v>
      </c>
      <c r="X647" t="s">
        <v>1098</v>
      </c>
      <c r="Y647" t="s">
        <v>1044</v>
      </c>
      <c r="Z647" t="s">
        <v>1099</v>
      </c>
      <c r="AA647" t="s">
        <v>649</v>
      </c>
      <c r="AB647" t="s">
        <v>821</v>
      </c>
    </row>
    <row r="648" spans="1:28" x14ac:dyDescent="0.3">
      <c r="A648" s="5">
        <v>364</v>
      </c>
      <c r="B648" s="5">
        <v>322</v>
      </c>
      <c r="C648">
        <v>1990</v>
      </c>
      <c r="D648" s="21">
        <v>33043</v>
      </c>
      <c r="E648" s="20" t="s">
        <v>1267</v>
      </c>
      <c r="F648" t="s">
        <v>613</v>
      </c>
      <c r="G648" t="s">
        <v>667</v>
      </c>
      <c r="H648" t="s">
        <v>98</v>
      </c>
      <c r="I648" t="s">
        <v>39</v>
      </c>
      <c r="J648" s="5">
        <v>4</v>
      </c>
      <c r="K648" s="5">
        <v>1</v>
      </c>
      <c r="L648" s="5">
        <f t="shared" si="51"/>
        <v>3</v>
      </c>
      <c r="M648" t="s">
        <v>1356</v>
      </c>
      <c r="N648" t="s">
        <v>24</v>
      </c>
      <c r="O648" s="5">
        <v>0</v>
      </c>
      <c r="P648" s="5">
        <v>0</v>
      </c>
      <c r="Q648" s="5">
        <f t="shared" si="52"/>
        <v>0</v>
      </c>
      <c r="R648" s="5">
        <f t="shared" si="50"/>
        <v>5</v>
      </c>
      <c r="S648" t="str">
        <f t="shared" si="53"/>
        <v>Yugoslavia</v>
      </c>
      <c r="T648" t="str">
        <f t="shared" si="54"/>
        <v>Home Team</v>
      </c>
      <c r="U648" s="5">
        <v>27833</v>
      </c>
      <c r="V648" s="5">
        <v>2</v>
      </c>
      <c r="W648" s="5">
        <v>1</v>
      </c>
      <c r="X648" t="s">
        <v>655</v>
      </c>
      <c r="Y648" t="s">
        <v>679</v>
      </c>
      <c r="Z648" t="s">
        <v>536</v>
      </c>
      <c r="AA648" t="s">
        <v>44</v>
      </c>
      <c r="AB648" t="s">
        <v>668</v>
      </c>
    </row>
    <row r="649" spans="1:28" x14ac:dyDescent="0.3">
      <c r="A649" s="5">
        <v>1682</v>
      </c>
      <c r="B649" s="5">
        <v>238</v>
      </c>
      <c r="C649">
        <v>1966</v>
      </c>
      <c r="D649" s="21">
        <v>24304</v>
      </c>
      <c r="E649" s="20" t="s">
        <v>1255</v>
      </c>
      <c r="F649" t="s">
        <v>30</v>
      </c>
      <c r="G649" t="s">
        <v>383</v>
      </c>
      <c r="H649" t="s">
        <v>384</v>
      </c>
      <c r="I649" t="s">
        <v>271</v>
      </c>
      <c r="J649" s="5">
        <v>1</v>
      </c>
      <c r="K649" s="5">
        <v>0</v>
      </c>
      <c r="L649" s="5">
        <f t="shared" si="51"/>
        <v>1</v>
      </c>
      <c r="M649" t="s">
        <v>120</v>
      </c>
      <c r="N649" t="s">
        <v>24</v>
      </c>
      <c r="O649" s="5">
        <v>0</v>
      </c>
      <c r="P649" s="5">
        <v>0</v>
      </c>
      <c r="Q649" s="5">
        <f t="shared" si="52"/>
        <v>0</v>
      </c>
      <c r="R649" s="5">
        <f t="shared" si="50"/>
        <v>1</v>
      </c>
      <c r="S649" t="str">
        <f t="shared" si="53"/>
        <v>Soviet Union</v>
      </c>
      <c r="T649" t="str">
        <f t="shared" si="54"/>
        <v>Home Team</v>
      </c>
      <c r="U649" s="5">
        <v>27793</v>
      </c>
      <c r="V649" s="5">
        <v>0</v>
      </c>
      <c r="W649" s="5">
        <v>0</v>
      </c>
      <c r="X649" t="s">
        <v>386</v>
      </c>
      <c r="Y649" t="s">
        <v>390</v>
      </c>
      <c r="Z649" t="s">
        <v>370</v>
      </c>
      <c r="AA649" t="s">
        <v>274</v>
      </c>
      <c r="AB649" t="s">
        <v>124</v>
      </c>
    </row>
    <row r="650" spans="1:28" x14ac:dyDescent="0.3">
      <c r="A650" s="5">
        <v>43950012</v>
      </c>
      <c r="B650" s="5">
        <v>43950100</v>
      </c>
      <c r="C650">
        <v>2002</v>
      </c>
      <c r="D650" s="21">
        <v>37411</v>
      </c>
      <c r="E650" s="20" t="s">
        <v>1269</v>
      </c>
      <c r="F650" t="s">
        <v>608</v>
      </c>
      <c r="G650" t="s">
        <v>893</v>
      </c>
      <c r="H650" t="s">
        <v>894</v>
      </c>
      <c r="I650" t="s">
        <v>911</v>
      </c>
      <c r="J650" s="5">
        <v>0</v>
      </c>
      <c r="K650" s="5">
        <v>2</v>
      </c>
      <c r="L650" s="5">
        <f t="shared" si="51"/>
        <v>-2</v>
      </c>
      <c r="M650" t="s">
        <v>681</v>
      </c>
      <c r="N650" t="s">
        <v>24</v>
      </c>
      <c r="O650" s="5">
        <v>0</v>
      </c>
      <c r="P650" s="5">
        <v>0</v>
      </c>
      <c r="Q650" s="5">
        <f t="shared" si="52"/>
        <v>0</v>
      </c>
      <c r="R650" s="5">
        <f t="shared" si="50"/>
        <v>2</v>
      </c>
      <c r="S650" t="str">
        <f t="shared" si="53"/>
        <v>Costa Rica</v>
      </c>
      <c r="T650" t="str">
        <f t="shared" si="54"/>
        <v>Away Team</v>
      </c>
      <c r="U650" s="5">
        <v>27217</v>
      </c>
      <c r="V650" s="5">
        <v>0</v>
      </c>
      <c r="W650" s="5">
        <v>0</v>
      </c>
      <c r="X650" t="s">
        <v>912</v>
      </c>
      <c r="Y650" t="s">
        <v>913</v>
      </c>
      <c r="Z650" t="s">
        <v>914</v>
      </c>
      <c r="AA650" t="s">
        <v>915</v>
      </c>
      <c r="AB650" t="s">
        <v>685</v>
      </c>
    </row>
    <row r="651" spans="1:28" x14ac:dyDescent="0.3">
      <c r="A651" s="5">
        <v>1608</v>
      </c>
      <c r="B651" s="5">
        <v>238</v>
      </c>
      <c r="C651">
        <v>1966</v>
      </c>
      <c r="D651" s="21">
        <v>24301</v>
      </c>
      <c r="E651" s="20" t="s">
        <v>1277</v>
      </c>
      <c r="F651" t="s">
        <v>30</v>
      </c>
      <c r="G651" t="s">
        <v>383</v>
      </c>
      <c r="H651" t="s">
        <v>384</v>
      </c>
      <c r="I651" t="s">
        <v>120</v>
      </c>
      <c r="J651" s="5">
        <v>2</v>
      </c>
      <c r="K651" s="5">
        <v>0</v>
      </c>
      <c r="L651" s="5">
        <f t="shared" si="51"/>
        <v>2</v>
      </c>
      <c r="M651" t="s">
        <v>56</v>
      </c>
      <c r="N651" t="s">
        <v>24</v>
      </c>
      <c r="O651" s="5">
        <v>0</v>
      </c>
      <c r="P651" s="5">
        <v>0</v>
      </c>
      <c r="Q651" s="5">
        <f t="shared" si="52"/>
        <v>0</v>
      </c>
      <c r="R651" s="5">
        <f t="shared" si="50"/>
        <v>2</v>
      </c>
      <c r="S651" t="str">
        <f t="shared" si="53"/>
        <v>Italy</v>
      </c>
      <c r="T651" t="str">
        <f t="shared" si="54"/>
        <v>Home Team</v>
      </c>
      <c r="U651" s="5">
        <v>27199</v>
      </c>
      <c r="V651" s="5">
        <v>1</v>
      </c>
      <c r="W651" s="5">
        <v>0</v>
      </c>
      <c r="X651" t="s">
        <v>326</v>
      </c>
      <c r="Y651" t="s">
        <v>385</v>
      </c>
      <c r="Z651" t="s">
        <v>386</v>
      </c>
      <c r="AA651" t="s">
        <v>124</v>
      </c>
      <c r="AB651" t="s">
        <v>58</v>
      </c>
    </row>
    <row r="652" spans="1:28" x14ac:dyDescent="0.3">
      <c r="A652" s="5">
        <v>1165</v>
      </c>
      <c r="B652" s="5">
        <v>206</v>
      </c>
      <c r="C652">
        <v>1938</v>
      </c>
      <c r="D652" s="21">
        <v>14035</v>
      </c>
      <c r="E652" s="20" t="s">
        <v>1267</v>
      </c>
      <c r="F652" t="s">
        <v>135</v>
      </c>
      <c r="G652" t="s">
        <v>136</v>
      </c>
      <c r="H652" t="s">
        <v>137</v>
      </c>
      <c r="I652" t="s">
        <v>90</v>
      </c>
      <c r="J652" s="5">
        <v>1</v>
      </c>
      <c r="K652" s="5">
        <v>1</v>
      </c>
      <c r="L652" s="5">
        <f t="shared" si="51"/>
        <v>0</v>
      </c>
      <c r="M652" t="s">
        <v>106</v>
      </c>
      <c r="N652" t="s">
        <v>24</v>
      </c>
      <c r="O652" s="5">
        <v>0</v>
      </c>
      <c r="P652" s="5">
        <v>0</v>
      </c>
      <c r="Q652" s="5">
        <f t="shared" si="52"/>
        <v>0</v>
      </c>
      <c r="R652" s="5">
        <f t="shared" si="50"/>
        <v>2</v>
      </c>
      <c r="S652" t="str">
        <f t="shared" si="53"/>
        <v>Germany</v>
      </c>
      <c r="T652" t="str">
        <f t="shared" si="54"/>
        <v>Away Team</v>
      </c>
      <c r="U652" s="5">
        <v>27152</v>
      </c>
      <c r="V652" s="5">
        <v>0</v>
      </c>
      <c r="W652" s="5">
        <v>0</v>
      </c>
      <c r="X652" t="s">
        <v>49</v>
      </c>
      <c r="Y652" t="s">
        <v>138</v>
      </c>
      <c r="Z652" t="s">
        <v>75</v>
      </c>
      <c r="AA652" t="s">
        <v>95</v>
      </c>
      <c r="AB652" t="s">
        <v>110</v>
      </c>
    </row>
    <row r="653" spans="1:28" x14ac:dyDescent="0.3">
      <c r="A653" s="5">
        <v>1340</v>
      </c>
      <c r="B653" s="5">
        <v>488</v>
      </c>
      <c r="C653">
        <v>1958</v>
      </c>
      <c r="D653" s="21">
        <v>21360</v>
      </c>
      <c r="E653" s="20" t="s">
        <v>1276</v>
      </c>
      <c r="F653" t="s">
        <v>68</v>
      </c>
      <c r="G653" t="s">
        <v>264</v>
      </c>
      <c r="H653" t="s">
        <v>265</v>
      </c>
      <c r="I653" t="s">
        <v>40</v>
      </c>
      <c r="J653" s="5">
        <v>5</v>
      </c>
      <c r="K653" s="5">
        <v>2</v>
      </c>
      <c r="L653" s="5">
        <f t="shared" si="51"/>
        <v>3</v>
      </c>
      <c r="M653" t="s">
        <v>22</v>
      </c>
      <c r="N653" t="s">
        <v>24</v>
      </c>
      <c r="O653" s="5">
        <v>0</v>
      </c>
      <c r="P653" s="5">
        <v>0</v>
      </c>
      <c r="Q653" s="5">
        <f t="shared" si="52"/>
        <v>0</v>
      </c>
      <c r="R653" s="5">
        <f t="shared" si="50"/>
        <v>7</v>
      </c>
      <c r="S653" t="str">
        <f t="shared" si="53"/>
        <v>Brazil</v>
      </c>
      <c r="T653" t="str">
        <f t="shared" si="54"/>
        <v>Home Team</v>
      </c>
      <c r="U653" s="5">
        <v>27100</v>
      </c>
      <c r="V653" s="5">
        <v>2</v>
      </c>
      <c r="W653" s="5">
        <v>1</v>
      </c>
      <c r="X653" t="s">
        <v>187</v>
      </c>
      <c r="Y653" t="s">
        <v>234</v>
      </c>
      <c r="Z653" t="s">
        <v>210</v>
      </c>
      <c r="AA653" t="s">
        <v>45</v>
      </c>
      <c r="AB653" t="s">
        <v>28</v>
      </c>
    </row>
    <row r="654" spans="1:28" x14ac:dyDescent="0.3">
      <c r="A654" s="5">
        <v>2176</v>
      </c>
      <c r="B654" s="5">
        <v>262</v>
      </c>
      <c r="C654">
        <v>1974</v>
      </c>
      <c r="D654" s="21">
        <v>27194</v>
      </c>
      <c r="E654" s="20" t="s">
        <v>1277</v>
      </c>
      <c r="F654" t="s">
        <v>38</v>
      </c>
      <c r="G654" t="s">
        <v>453</v>
      </c>
      <c r="H654" t="s">
        <v>454</v>
      </c>
      <c r="I654" t="s">
        <v>455</v>
      </c>
      <c r="J654" s="5">
        <v>0</v>
      </c>
      <c r="K654" s="5">
        <v>2</v>
      </c>
      <c r="L654" s="5">
        <f t="shared" si="51"/>
        <v>-2</v>
      </c>
      <c r="M654" t="s">
        <v>228</v>
      </c>
      <c r="N654" t="s">
        <v>24</v>
      </c>
      <c r="O654" s="5">
        <v>0</v>
      </c>
      <c r="P654" s="5">
        <v>0</v>
      </c>
      <c r="Q654" s="5">
        <f t="shared" si="52"/>
        <v>0</v>
      </c>
      <c r="R654" s="5">
        <f t="shared" si="50"/>
        <v>2</v>
      </c>
      <c r="S654" t="str">
        <f t="shared" si="53"/>
        <v>Scotland</v>
      </c>
      <c r="T654" t="str">
        <f t="shared" si="54"/>
        <v>Away Team</v>
      </c>
      <c r="U654" s="5">
        <v>27000</v>
      </c>
      <c r="V654" s="5">
        <v>0</v>
      </c>
      <c r="W654" s="5">
        <v>2</v>
      </c>
      <c r="X654" t="s">
        <v>456</v>
      </c>
      <c r="Y654" t="s">
        <v>457</v>
      </c>
      <c r="Z654" t="s">
        <v>458</v>
      </c>
      <c r="AA654" t="s">
        <v>459</v>
      </c>
      <c r="AB654" t="s">
        <v>231</v>
      </c>
    </row>
    <row r="655" spans="1:28" x14ac:dyDescent="0.3">
      <c r="A655" s="5">
        <v>1882</v>
      </c>
      <c r="B655" s="5">
        <v>251</v>
      </c>
      <c r="C655">
        <v>1970</v>
      </c>
      <c r="D655" s="21">
        <v>25733</v>
      </c>
      <c r="E655" s="20" t="s">
        <v>1278</v>
      </c>
      <c r="F655" t="s">
        <v>131</v>
      </c>
      <c r="G655" t="s">
        <v>414</v>
      </c>
      <c r="H655" t="s">
        <v>415</v>
      </c>
      <c r="I655" t="s">
        <v>120</v>
      </c>
      <c r="J655" s="5">
        <v>4</v>
      </c>
      <c r="K655" s="5">
        <v>1</v>
      </c>
      <c r="L655" s="5">
        <f t="shared" si="51"/>
        <v>3</v>
      </c>
      <c r="M655" t="s">
        <v>23</v>
      </c>
      <c r="N655" t="s">
        <v>24</v>
      </c>
      <c r="O655" s="5">
        <v>0</v>
      </c>
      <c r="P655" s="5">
        <v>0</v>
      </c>
      <c r="Q655" s="5">
        <f t="shared" si="52"/>
        <v>0</v>
      </c>
      <c r="R655" s="5">
        <f t="shared" si="50"/>
        <v>5</v>
      </c>
      <c r="S655" t="str">
        <f t="shared" si="53"/>
        <v>Italy</v>
      </c>
      <c r="T655" t="str">
        <f t="shared" si="54"/>
        <v>Home Team</v>
      </c>
      <c r="U655" s="5">
        <v>26851</v>
      </c>
      <c r="V655" s="5">
        <v>1</v>
      </c>
      <c r="W655" s="5">
        <v>1</v>
      </c>
      <c r="X655" t="s">
        <v>401</v>
      </c>
      <c r="Y655" t="s">
        <v>397</v>
      </c>
      <c r="Z655" t="s">
        <v>429</v>
      </c>
      <c r="AA655" t="s">
        <v>124</v>
      </c>
      <c r="AB655" t="s">
        <v>29</v>
      </c>
    </row>
    <row r="656" spans="1:28" x14ac:dyDescent="0.3">
      <c r="A656" s="5">
        <v>1676</v>
      </c>
      <c r="B656" s="5">
        <v>239</v>
      </c>
      <c r="C656">
        <v>1966</v>
      </c>
      <c r="D656" s="21">
        <v>24311</v>
      </c>
      <c r="E656" s="20" t="s">
        <v>1255</v>
      </c>
      <c r="F656" t="s">
        <v>131</v>
      </c>
      <c r="G656" t="s">
        <v>383</v>
      </c>
      <c r="H656" t="s">
        <v>384</v>
      </c>
      <c r="I656" t="s">
        <v>271</v>
      </c>
      <c r="J656" s="5">
        <v>2</v>
      </c>
      <c r="K656" s="5">
        <v>1</v>
      </c>
      <c r="L656" s="5">
        <f t="shared" si="51"/>
        <v>1</v>
      </c>
      <c r="M656" t="s">
        <v>81</v>
      </c>
      <c r="N656" t="s">
        <v>24</v>
      </c>
      <c r="O656" s="5">
        <v>0</v>
      </c>
      <c r="P656" s="5">
        <v>0</v>
      </c>
      <c r="Q656" s="5">
        <f t="shared" si="52"/>
        <v>0</v>
      </c>
      <c r="R656" s="5">
        <f t="shared" si="50"/>
        <v>3</v>
      </c>
      <c r="S656" t="str">
        <f t="shared" si="53"/>
        <v>Soviet Union</v>
      </c>
      <c r="T656" t="str">
        <f t="shared" si="54"/>
        <v>Home Team</v>
      </c>
      <c r="U656" s="5">
        <v>26844</v>
      </c>
      <c r="V656" s="5">
        <v>1</v>
      </c>
      <c r="W656" s="5">
        <v>0</v>
      </c>
      <c r="X656" t="s">
        <v>287</v>
      </c>
      <c r="Y656" t="s">
        <v>282</v>
      </c>
      <c r="Z656" t="s">
        <v>301</v>
      </c>
      <c r="AA656" t="s">
        <v>274</v>
      </c>
      <c r="AB656" t="s">
        <v>86</v>
      </c>
    </row>
    <row r="657" spans="1:28" x14ac:dyDescent="0.3">
      <c r="A657" s="5">
        <v>300061481</v>
      </c>
      <c r="B657" s="5">
        <v>249722</v>
      </c>
      <c r="C657">
        <v>2010</v>
      </c>
      <c r="D657" s="21">
        <v>40349</v>
      </c>
      <c r="E657" s="20" t="s">
        <v>1289</v>
      </c>
      <c r="F657" t="s">
        <v>624</v>
      </c>
      <c r="G657" t="s">
        <v>1091</v>
      </c>
      <c r="H657" t="s">
        <v>1092</v>
      </c>
      <c r="I657" t="s">
        <v>1097</v>
      </c>
      <c r="J657" s="5">
        <v>0</v>
      </c>
      <c r="K657" s="5">
        <v>2</v>
      </c>
      <c r="L657" s="5">
        <f t="shared" si="51"/>
        <v>-2</v>
      </c>
      <c r="M657" t="s">
        <v>61</v>
      </c>
      <c r="N657" t="s">
        <v>24</v>
      </c>
      <c r="O657" s="5">
        <v>0</v>
      </c>
      <c r="P657" s="5">
        <v>0</v>
      </c>
      <c r="Q657" s="5">
        <f t="shared" si="52"/>
        <v>0</v>
      </c>
      <c r="R657" s="5">
        <f t="shared" si="50"/>
        <v>2</v>
      </c>
      <c r="S657" t="str">
        <f t="shared" si="53"/>
        <v>Paraguay</v>
      </c>
      <c r="T657" t="str">
        <f t="shared" si="54"/>
        <v>Away Team</v>
      </c>
      <c r="U657" s="5">
        <v>26643</v>
      </c>
      <c r="V657" s="5">
        <v>0</v>
      </c>
      <c r="W657" s="5">
        <v>1</v>
      </c>
      <c r="X657" t="s">
        <v>1107</v>
      </c>
      <c r="Y657" t="s">
        <v>1108</v>
      </c>
      <c r="Z657" t="s">
        <v>1109</v>
      </c>
      <c r="AA657" t="s">
        <v>1100</v>
      </c>
      <c r="AB657" t="s">
        <v>62</v>
      </c>
    </row>
    <row r="658" spans="1:28" x14ac:dyDescent="0.3">
      <c r="A658" s="5">
        <v>2396</v>
      </c>
      <c r="B658" s="5">
        <v>278</v>
      </c>
      <c r="C658">
        <v>1978</v>
      </c>
      <c r="D658" s="21">
        <v>28647</v>
      </c>
      <c r="E658" s="20" t="s">
        <v>1279</v>
      </c>
      <c r="F658" t="s">
        <v>19</v>
      </c>
      <c r="G658" t="s">
        <v>495</v>
      </c>
      <c r="H658" t="s">
        <v>496</v>
      </c>
      <c r="I658" t="s">
        <v>120</v>
      </c>
      <c r="J658" s="5">
        <v>3</v>
      </c>
      <c r="K658" s="5">
        <v>1</v>
      </c>
      <c r="L658" s="5">
        <f t="shared" si="51"/>
        <v>2</v>
      </c>
      <c r="M658" t="s">
        <v>81</v>
      </c>
      <c r="N658" t="s">
        <v>24</v>
      </c>
      <c r="O658" s="5">
        <v>0</v>
      </c>
      <c r="P658" s="5">
        <v>0</v>
      </c>
      <c r="Q658" s="5">
        <f t="shared" si="52"/>
        <v>0</v>
      </c>
      <c r="R658" s="5">
        <f t="shared" si="50"/>
        <v>4</v>
      </c>
      <c r="S658" t="str">
        <f t="shared" si="53"/>
        <v>Italy</v>
      </c>
      <c r="T658" t="str">
        <f t="shared" si="54"/>
        <v>Home Team</v>
      </c>
      <c r="U658" s="5">
        <v>26533</v>
      </c>
      <c r="V658" s="5">
        <v>2</v>
      </c>
      <c r="W658" s="5">
        <v>0</v>
      </c>
      <c r="X658" t="s">
        <v>421</v>
      </c>
      <c r="Y658" t="s">
        <v>486</v>
      </c>
      <c r="Z658" t="s">
        <v>501</v>
      </c>
      <c r="AA658" t="s">
        <v>124</v>
      </c>
      <c r="AB658" t="s">
        <v>86</v>
      </c>
    </row>
    <row r="659" spans="1:28" x14ac:dyDescent="0.3">
      <c r="A659" s="5">
        <v>522</v>
      </c>
      <c r="B659" s="5">
        <v>308</v>
      </c>
      <c r="C659">
        <v>1986</v>
      </c>
      <c r="D659" s="21">
        <v>31571</v>
      </c>
      <c r="E659" s="20" t="s">
        <v>1258</v>
      </c>
      <c r="F659" t="s">
        <v>642</v>
      </c>
      <c r="G659" t="s">
        <v>643</v>
      </c>
      <c r="H659" t="s">
        <v>644</v>
      </c>
      <c r="I659" t="s">
        <v>645</v>
      </c>
      <c r="J659" s="5">
        <v>6</v>
      </c>
      <c r="K659" s="5">
        <v>1</v>
      </c>
      <c r="L659" s="5">
        <f t="shared" si="51"/>
        <v>5</v>
      </c>
      <c r="M659" t="s">
        <v>64</v>
      </c>
      <c r="N659" t="s">
        <v>24</v>
      </c>
      <c r="O659" s="5">
        <v>0</v>
      </c>
      <c r="P659" s="5">
        <v>0</v>
      </c>
      <c r="Q659" s="5">
        <f t="shared" si="52"/>
        <v>0</v>
      </c>
      <c r="R659" s="5">
        <f t="shared" si="50"/>
        <v>7</v>
      </c>
      <c r="S659" t="str">
        <f t="shared" si="53"/>
        <v>Denmark</v>
      </c>
      <c r="T659" t="str">
        <f t="shared" si="54"/>
        <v>Home Team</v>
      </c>
      <c r="U659" s="5">
        <v>26500</v>
      </c>
      <c r="V659" s="5">
        <v>2</v>
      </c>
      <c r="W659" s="5">
        <v>1</v>
      </c>
      <c r="X659" t="s">
        <v>652</v>
      </c>
      <c r="Y659" t="s">
        <v>615</v>
      </c>
      <c r="Z659" t="s">
        <v>654</v>
      </c>
      <c r="AA659" t="s">
        <v>649</v>
      </c>
      <c r="AB659" t="s">
        <v>65</v>
      </c>
    </row>
    <row r="660" spans="1:28" x14ac:dyDescent="0.3">
      <c r="A660" s="5">
        <v>43950048</v>
      </c>
      <c r="B660" s="5">
        <v>43950100</v>
      </c>
      <c r="C660">
        <v>2002</v>
      </c>
      <c r="D660" s="21">
        <v>37421</v>
      </c>
      <c r="E660" s="20" t="s">
        <v>1290</v>
      </c>
      <c r="F660" t="s">
        <v>613</v>
      </c>
      <c r="G660" t="s">
        <v>967</v>
      </c>
      <c r="H660" t="s">
        <v>968</v>
      </c>
      <c r="I660" t="s">
        <v>164</v>
      </c>
      <c r="J660" s="5">
        <v>3</v>
      </c>
      <c r="K660" s="5">
        <v>1</v>
      </c>
      <c r="L660" s="5">
        <f t="shared" si="51"/>
        <v>2</v>
      </c>
      <c r="M660" t="s">
        <v>32</v>
      </c>
      <c r="N660" t="s">
        <v>24</v>
      </c>
      <c r="O660" s="5">
        <v>0</v>
      </c>
      <c r="P660" s="5">
        <v>0</v>
      </c>
      <c r="Q660" s="5">
        <f t="shared" si="52"/>
        <v>0</v>
      </c>
      <c r="R660" s="5">
        <f t="shared" si="50"/>
        <v>4</v>
      </c>
      <c r="S660" t="str">
        <f t="shared" si="53"/>
        <v>Poland</v>
      </c>
      <c r="T660" t="str">
        <f t="shared" si="54"/>
        <v>Home Team</v>
      </c>
      <c r="U660" s="5">
        <v>26482</v>
      </c>
      <c r="V660" s="5">
        <v>2</v>
      </c>
      <c r="W660" s="5">
        <v>0</v>
      </c>
      <c r="X660" t="s">
        <v>969</v>
      </c>
      <c r="Y660" t="s">
        <v>928</v>
      </c>
      <c r="Z660" t="s">
        <v>914</v>
      </c>
      <c r="AA660" t="s">
        <v>168</v>
      </c>
      <c r="AB660" t="s">
        <v>32</v>
      </c>
    </row>
    <row r="661" spans="1:28" x14ac:dyDescent="0.3">
      <c r="A661" s="5">
        <v>1925</v>
      </c>
      <c r="B661" s="5">
        <v>251</v>
      </c>
      <c r="C661">
        <v>1970</v>
      </c>
      <c r="D661" s="21">
        <v>25733</v>
      </c>
      <c r="E661" s="20" t="s">
        <v>1278</v>
      </c>
      <c r="F661" t="s">
        <v>131</v>
      </c>
      <c r="G661" t="s">
        <v>395</v>
      </c>
      <c r="H661" t="s">
        <v>396</v>
      </c>
      <c r="I661" t="s">
        <v>64</v>
      </c>
      <c r="J661" s="5">
        <v>1</v>
      </c>
      <c r="K661" s="5">
        <v>0</v>
      </c>
      <c r="L661" s="5">
        <f t="shared" si="51"/>
        <v>1</v>
      </c>
      <c r="M661" t="s">
        <v>271</v>
      </c>
      <c r="N661" t="s">
        <v>436</v>
      </c>
      <c r="O661" s="5">
        <v>0</v>
      </c>
      <c r="P661" s="5">
        <v>0</v>
      </c>
      <c r="Q661" s="5">
        <f t="shared" si="52"/>
        <v>0</v>
      </c>
      <c r="R661" s="5">
        <f t="shared" si="50"/>
        <v>1</v>
      </c>
      <c r="S661" t="str">
        <f t="shared" si="53"/>
        <v>Uruguay</v>
      </c>
      <c r="T661" t="str">
        <f t="shared" si="54"/>
        <v>Home Team</v>
      </c>
      <c r="U661" s="5">
        <v>26085</v>
      </c>
      <c r="V661" s="5">
        <v>0</v>
      </c>
      <c r="W661" s="5">
        <v>0</v>
      </c>
      <c r="X661" t="s">
        <v>417</v>
      </c>
      <c r="Y661" t="s">
        <v>343</v>
      </c>
      <c r="Z661" t="s">
        <v>425</v>
      </c>
      <c r="AA661" t="s">
        <v>65</v>
      </c>
      <c r="AB661" t="s">
        <v>274</v>
      </c>
    </row>
    <row r="662" spans="1:28" x14ac:dyDescent="0.3">
      <c r="A662" s="5">
        <v>1238</v>
      </c>
      <c r="B662" s="5">
        <v>211</v>
      </c>
      <c r="C662">
        <v>1954</v>
      </c>
      <c r="D662" s="21">
        <v>19894</v>
      </c>
      <c r="E662" s="20" t="s">
        <v>1267</v>
      </c>
      <c r="F662" t="s">
        <v>46</v>
      </c>
      <c r="G662" t="s">
        <v>226</v>
      </c>
      <c r="H662" t="s">
        <v>227</v>
      </c>
      <c r="I662" t="s">
        <v>73</v>
      </c>
      <c r="J662" s="5">
        <v>5</v>
      </c>
      <c r="K662" s="5">
        <v>0</v>
      </c>
      <c r="L662" s="5">
        <f t="shared" si="51"/>
        <v>5</v>
      </c>
      <c r="M662" t="s">
        <v>127</v>
      </c>
      <c r="N662" t="s">
        <v>24</v>
      </c>
      <c r="O662" s="5">
        <v>0</v>
      </c>
      <c r="P662" s="5">
        <v>0</v>
      </c>
      <c r="Q662" s="5">
        <f t="shared" si="52"/>
        <v>0</v>
      </c>
      <c r="R662" s="5">
        <f t="shared" si="50"/>
        <v>5</v>
      </c>
      <c r="S662" t="str">
        <f t="shared" si="53"/>
        <v>Austria</v>
      </c>
      <c r="T662" t="str">
        <f t="shared" si="54"/>
        <v>Home Team</v>
      </c>
      <c r="U662" s="5">
        <v>26000</v>
      </c>
      <c r="V662" s="5">
        <v>4</v>
      </c>
      <c r="W662" s="5">
        <v>0</v>
      </c>
      <c r="X662" t="s">
        <v>258</v>
      </c>
      <c r="Y662" t="s">
        <v>259</v>
      </c>
      <c r="Z662" t="s">
        <v>230</v>
      </c>
      <c r="AA662" t="s">
        <v>78</v>
      </c>
      <c r="AB662" t="s">
        <v>130</v>
      </c>
    </row>
    <row r="663" spans="1:28" x14ac:dyDescent="0.3">
      <c r="A663" s="5">
        <v>398</v>
      </c>
      <c r="B663" s="5">
        <v>309</v>
      </c>
      <c r="C663">
        <v>1986</v>
      </c>
      <c r="D663" s="21">
        <v>31579</v>
      </c>
      <c r="E663" s="20" t="s">
        <v>1258</v>
      </c>
      <c r="F663" t="s">
        <v>659</v>
      </c>
      <c r="G663" t="s">
        <v>398</v>
      </c>
      <c r="H663" t="s">
        <v>399</v>
      </c>
      <c r="I663" t="s">
        <v>52</v>
      </c>
      <c r="J663" s="5">
        <v>1</v>
      </c>
      <c r="K663" s="5">
        <v>0</v>
      </c>
      <c r="L663" s="5">
        <f t="shared" si="51"/>
        <v>1</v>
      </c>
      <c r="M663" t="s">
        <v>64</v>
      </c>
      <c r="N663" t="s">
        <v>24</v>
      </c>
      <c r="O663" s="5">
        <v>0</v>
      </c>
      <c r="P663" s="5">
        <v>0</v>
      </c>
      <c r="Q663" s="5">
        <f t="shared" si="52"/>
        <v>0</v>
      </c>
      <c r="R663" s="5">
        <f t="shared" si="50"/>
        <v>1</v>
      </c>
      <c r="S663" t="str">
        <f t="shared" si="53"/>
        <v>Argentina</v>
      </c>
      <c r="T663" t="str">
        <f t="shared" si="54"/>
        <v>Home Team</v>
      </c>
      <c r="U663" s="5">
        <v>26000</v>
      </c>
      <c r="V663" s="5">
        <v>1</v>
      </c>
      <c r="W663" s="5">
        <v>0</v>
      </c>
      <c r="X663" t="s">
        <v>618</v>
      </c>
      <c r="Y663" t="s">
        <v>619</v>
      </c>
      <c r="Z663" t="s">
        <v>635</v>
      </c>
      <c r="AA663" t="s">
        <v>55</v>
      </c>
      <c r="AB663" t="s">
        <v>65</v>
      </c>
    </row>
    <row r="664" spans="1:28" x14ac:dyDescent="0.3">
      <c r="A664" s="5">
        <v>1345</v>
      </c>
      <c r="B664" s="5">
        <v>221</v>
      </c>
      <c r="C664">
        <v>1958</v>
      </c>
      <c r="D664" s="21">
        <v>21355</v>
      </c>
      <c r="E664" s="20" t="s">
        <v>1276</v>
      </c>
      <c r="F664" t="s">
        <v>131</v>
      </c>
      <c r="G664" t="s">
        <v>269</v>
      </c>
      <c r="H664" t="s">
        <v>270</v>
      </c>
      <c r="I664" t="s">
        <v>40</v>
      </c>
      <c r="J664" s="5">
        <v>1</v>
      </c>
      <c r="K664" s="5">
        <v>0</v>
      </c>
      <c r="L664" s="5">
        <f t="shared" si="51"/>
        <v>1</v>
      </c>
      <c r="M664" t="s">
        <v>281</v>
      </c>
      <c r="N664" t="s">
        <v>24</v>
      </c>
      <c r="O664" s="5">
        <v>0</v>
      </c>
      <c r="P664" s="5">
        <v>0</v>
      </c>
      <c r="Q664" s="5">
        <f t="shared" si="52"/>
        <v>0</v>
      </c>
      <c r="R664" s="5">
        <f t="shared" si="50"/>
        <v>1</v>
      </c>
      <c r="S664" t="str">
        <f t="shared" si="53"/>
        <v>Brazil</v>
      </c>
      <c r="T664" t="str">
        <f t="shared" si="54"/>
        <v>Home Team</v>
      </c>
      <c r="U664" s="5">
        <v>25923</v>
      </c>
      <c r="V664" s="5">
        <v>0</v>
      </c>
      <c r="W664" s="5">
        <v>0</v>
      </c>
      <c r="X664" t="s">
        <v>300</v>
      </c>
      <c r="Y664" t="s">
        <v>294</v>
      </c>
      <c r="Z664" t="s">
        <v>295</v>
      </c>
      <c r="AA664" t="s">
        <v>45</v>
      </c>
      <c r="AB664" t="s">
        <v>284</v>
      </c>
    </row>
    <row r="665" spans="1:28" x14ac:dyDescent="0.3">
      <c r="A665" s="5">
        <v>1947</v>
      </c>
      <c r="B665" s="5">
        <v>262</v>
      </c>
      <c r="C665">
        <v>1974</v>
      </c>
      <c r="D665" s="21">
        <v>27203</v>
      </c>
      <c r="E665" s="20" t="s">
        <v>1258</v>
      </c>
      <c r="F665" t="s">
        <v>30</v>
      </c>
      <c r="G665" t="s">
        <v>440</v>
      </c>
      <c r="H665" t="s">
        <v>470</v>
      </c>
      <c r="I665" t="s">
        <v>52</v>
      </c>
      <c r="J665" s="5">
        <v>4</v>
      </c>
      <c r="K665" s="5">
        <v>1</v>
      </c>
      <c r="L665" s="5">
        <f t="shared" si="51"/>
        <v>3</v>
      </c>
      <c r="M665" t="s">
        <v>471</v>
      </c>
      <c r="N665" t="s">
        <v>24</v>
      </c>
      <c r="O665" s="5">
        <v>0</v>
      </c>
      <c r="P665" s="5">
        <v>0</v>
      </c>
      <c r="Q665" s="5">
        <f t="shared" si="52"/>
        <v>0</v>
      </c>
      <c r="R665" s="5">
        <f t="shared" si="50"/>
        <v>5</v>
      </c>
      <c r="S665" t="str">
        <f t="shared" si="53"/>
        <v>Argentina</v>
      </c>
      <c r="T665" t="str">
        <f t="shared" si="54"/>
        <v>Home Team</v>
      </c>
      <c r="U665" s="5">
        <v>25900</v>
      </c>
      <c r="V665" s="5">
        <v>2</v>
      </c>
      <c r="W665" s="5">
        <v>0</v>
      </c>
      <c r="X665" t="s">
        <v>449</v>
      </c>
      <c r="Y665" t="s">
        <v>479</v>
      </c>
      <c r="Z665" t="s">
        <v>488</v>
      </c>
      <c r="AA665" t="s">
        <v>55</v>
      </c>
      <c r="AB665" t="s">
        <v>474</v>
      </c>
    </row>
    <row r="666" spans="1:28" x14ac:dyDescent="0.3">
      <c r="A666" s="5">
        <v>1218</v>
      </c>
      <c r="B666" s="5">
        <v>208</v>
      </c>
      <c r="C666">
        <v>1950</v>
      </c>
      <c r="D666" s="21">
        <v>18446</v>
      </c>
      <c r="E666" s="20" t="s">
        <v>1255</v>
      </c>
      <c r="F666" t="s">
        <v>46</v>
      </c>
      <c r="G666" t="s">
        <v>198</v>
      </c>
      <c r="H666" t="s">
        <v>199</v>
      </c>
      <c r="I666" t="s">
        <v>120</v>
      </c>
      <c r="J666" s="5">
        <v>2</v>
      </c>
      <c r="K666" s="5">
        <v>0</v>
      </c>
      <c r="L666" s="5">
        <f t="shared" si="51"/>
        <v>2</v>
      </c>
      <c r="M666" t="s">
        <v>61</v>
      </c>
      <c r="N666" t="s">
        <v>24</v>
      </c>
      <c r="O666" s="5">
        <v>0</v>
      </c>
      <c r="P666" s="5">
        <v>0</v>
      </c>
      <c r="Q666" s="5">
        <f t="shared" si="52"/>
        <v>0</v>
      </c>
      <c r="R666" s="5">
        <f t="shared" si="50"/>
        <v>2</v>
      </c>
      <c r="S666" t="str">
        <f t="shared" si="53"/>
        <v>Italy</v>
      </c>
      <c r="T666" t="str">
        <f t="shared" si="54"/>
        <v>Home Team</v>
      </c>
      <c r="U666" s="5">
        <v>25811</v>
      </c>
      <c r="V666" s="5">
        <v>1</v>
      </c>
      <c r="W666" s="5">
        <v>0</v>
      </c>
      <c r="X666" t="s">
        <v>217</v>
      </c>
      <c r="Y666" t="s">
        <v>216</v>
      </c>
      <c r="Z666" t="s">
        <v>143</v>
      </c>
      <c r="AA666" t="s">
        <v>124</v>
      </c>
      <c r="AB666" t="s">
        <v>62</v>
      </c>
    </row>
    <row r="667" spans="1:28" x14ac:dyDescent="0.3">
      <c r="A667" s="5">
        <v>1091</v>
      </c>
      <c r="B667" s="5">
        <v>201</v>
      </c>
      <c r="C667">
        <v>1930</v>
      </c>
      <c r="D667" s="21">
        <v>11159</v>
      </c>
      <c r="E667" s="20" t="s">
        <v>1262</v>
      </c>
      <c r="F667" t="s">
        <v>38</v>
      </c>
      <c r="G667" t="s">
        <v>63</v>
      </c>
      <c r="H667" t="s">
        <v>21</v>
      </c>
      <c r="I667" t="s">
        <v>40</v>
      </c>
      <c r="J667" s="5">
        <v>4</v>
      </c>
      <c r="K667" s="5">
        <v>0</v>
      </c>
      <c r="L667" s="5">
        <f t="shared" si="51"/>
        <v>4</v>
      </c>
      <c r="M667" t="s">
        <v>59</v>
      </c>
      <c r="N667" t="s">
        <v>24</v>
      </c>
      <c r="O667" s="5">
        <v>0</v>
      </c>
      <c r="P667" s="5">
        <v>0</v>
      </c>
      <c r="Q667" s="5">
        <f t="shared" si="52"/>
        <v>0</v>
      </c>
      <c r="R667" s="5">
        <f t="shared" si="50"/>
        <v>4</v>
      </c>
      <c r="S667" t="str">
        <f t="shared" si="53"/>
        <v>Brazil</v>
      </c>
      <c r="T667" t="str">
        <f t="shared" si="54"/>
        <v>Home Team</v>
      </c>
      <c r="U667" s="5">
        <v>25466</v>
      </c>
      <c r="V667" s="5">
        <v>1</v>
      </c>
      <c r="W667" s="5">
        <v>0</v>
      </c>
      <c r="X667" t="s">
        <v>43</v>
      </c>
      <c r="Y667" t="s">
        <v>35</v>
      </c>
      <c r="Z667" t="s">
        <v>67</v>
      </c>
      <c r="AA667" t="s">
        <v>45</v>
      </c>
      <c r="AB667" t="s">
        <v>60</v>
      </c>
    </row>
    <row r="668" spans="1:28" x14ac:dyDescent="0.3">
      <c r="A668" s="5">
        <v>1602</v>
      </c>
      <c r="B668" s="5">
        <v>238</v>
      </c>
      <c r="C668">
        <v>1966</v>
      </c>
      <c r="D668" s="21">
        <v>24304</v>
      </c>
      <c r="E668" s="20" t="s">
        <v>1255</v>
      </c>
      <c r="F668" t="s">
        <v>46</v>
      </c>
      <c r="G668" t="s">
        <v>373</v>
      </c>
      <c r="H668" t="s">
        <v>374</v>
      </c>
      <c r="I668" t="s">
        <v>375</v>
      </c>
      <c r="J668" s="5">
        <v>3</v>
      </c>
      <c r="K668" s="5">
        <v>0</v>
      </c>
      <c r="L668" s="5">
        <f t="shared" si="51"/>
        <v>3</v>
      </c>
      <c r="M668" t="s">
        <v>330</v>
      </c>
      <c r="N668" t="s">
        <v>24</v>
      </c>
      <c r="O668" s="5">
        <v>0</v>
      </c>
      <c r="P668" s="5">
        <v>0</v>
      </c>
      <c r="Q668" s="5">
        <f t="shared" si="52"/>
        <v>0</v>
      </c>
      <c r="R668" s="5">
        <f t="shared" si="50"/>
        <v>3</v>
      </c>
      <c r="S668" t="str">
        <f t="shared" si="53"/>
        <v>Portugal</v>
      </c>
      <c r="T668" t="str">
        <f t="shared" si="54"/>
        <v>Home Team</v>
      </c>
      <c r="U668" s="5">
        <v>25438</v>
      </c>
      <c r="V668" s="5">
        <v>2</v>
      </c>
      <c r="W668" s="5">
        <v>0</v>
      </c>
      <c r="X668" t="s">
        <v>282</v>
      </c>
      <c r="Y668" t="s">
        <v>391</v>
      </c>
      <c r="Z668" t="s">
        <v>364</v>
      </c>
      <c r="AA668" t="s">
        <v>379</v>
      </c>
      <c r="AB668" t="s">
        <v>333</v>
      </c>
    </row>
    <row r="669" spans="1:28" x14ac:dyDescent="0.3">
      <c r="A669" s="5">
        <v>2085</v>
      </c>
      <c r="B669" s="5">
        <v>262</v>
      </c>
      <c r="C669">
        <v>1974</v>
      </c>
      <c r="D669" s="21">
        <v>27199</v>
      </c>
      <c r="E669" s="20" t="s">
        <v>1277</v>
      </c>
      <c r="F669" t="s">
        <v>30</v>
      </c>
      <c r="G669" t="s">
        <v>440</v>
      </c>
      <c r="H669" t="s">
        <v>470</v>
      </c>
      <c r="I669" t="s">
        <v>471</v>
      </c>
      <c r="J669" s="5">
        <v>0</v>
      </c>
      <c r="K669" s="5">
        <v>7</v>
      </c>
      <c r="L669" s="5">
        <f t="shared" si="51"/>
        <v>-7</v>
      </c>
      <c r="M669" t="s">
        <v>164</v>
      </c>
      <c r="N669" t="s">
        <v>24</v>
      </c>
      <c r="O669" s="5">
        <v>0</v>
      </c>
      <c r="P669" s="5">
        <v>0</v>
      </c>
      <c r="Q669" s="5">
        <f t="shared" si="52"/>
        <v>0</v>
      </c>
      <c r="R669" s="5">
        <f t="shared" si="50"/>
        <v>7</v>
      </c>
      <c r="S669" t="str">
        <f t="shared" si="53"/>
        <v>Poland</v>
      </c>
      <c r="T669" t="str">
        <f t="shared" si="54"/>
        <v>Away Team</v>
      </c>
      <c r="U669" s="5">
        <v>25300</v>
      </c>
      <c r="V669" s="5">
        <v>0</v>
      </c>
      <c r="W669" s="5">
        <v>5</v>
      </c>
      <c r="X669" t="s">
        <v>469</v>
      </c>
      <c r="Y669" t="s">
        <v>486</v>
      </c>
      <c r="Z669" t="s">
        <v>487</v>
      </c>
      <c r="AA669" t="s">
        <v>474</v>
      </c>
      <c r="AB669" t="s">
        <v>168</v>
      </c>
    </row>
    <row r="670" spans="1:28" x14ac:dyDescent="0.3">
      <c r="A670" s="5">
        <v>43950006</v>
      </c>
      <c r="B670" s="5">
        <v>43950100</v>
      </c>
      <c r="C670">
        <v>2002</v>
      </c>
      <c r="D670" s="21">
        <v>37409</v>
      </c>
      <c r="E670" s="20" t="s">
        <v>1264</v>
      </c>
      <c r="F670" t="s">
        <v>489</v>
      </c>
      <c r="G670" t="s">
        <v>884</v>
      </c>
      <c r="H670" t="s">
        <v>885</v>
      </c>
      <c r="I670" t="s">
        <v>61</v>
      </c>
      <c r="J670" s="5">
        <v>2</v>
      </c>
      <c r="K670" s="5">
        <v>2</v>
      </c>
      <c r="L670" s="5">
        <f t="shared" si="51"/>
        <v>0</v>
      </c>
      <c r="M670" t="s">
        <v>799</v>
      </c>
      <c r="N670" t="s">
        <v>24</v>
      </c>
      <c r="O670" s="5">
        <v>0</v>
      </c>
      <c r="P670" s="5">
        <v>0</v>
      </c>
      <c r="Q670" s="5">
        <f t="shared" si="52"/>
        <v>0</v>
      </c>
      <c r="R670" s="5">
        <f t="shared" si="50"/>
        <v>4</v>
      </c>
      <c r="S670" t="str">
        <f t="shared" si="53"/>
        <v>South Africa</v>
      </c>
      <c r="T670" t="str">
        <f t="shared" si="54"/>
        <v>Away Team</v>
      </c>
      <c r="U670" s="5">
        <v>25186</v>
      </c>
      <c r="V670" s="5">
        <v>1</v>
      </c>
      <c r="W670" s="5">
        <v>0</v>
      </c>
      <c r="X670" t="s">
        <v>886</v>
      </c>
      <c r="Y670" t="s">
        <v>887</v>
      </c>
      <c r="Z670" t="s">
        <v>888</v>
      </c>
      <c r="AA670" t="s">
        <v>62</v>
      </c>
      <c r="AB670" t="s">
        <v>803</v>
      </c>
    </row>
    <row r="671" spans="1:28" x14ac:dyDescent="0.3">
      <c r="A671" s="5">
        <v>43950049</v>
      </c>
      <c r="B671" s="5">
        <v>43950200</v>
      </c>
      <c r="C671">
        <v>2002</v>
      </c>
      <c r="D671" s="21">
        <v>37422</v>
      </c>
      <c r="E671" s="20" t="s">
        <v>1269</v>
      </c>
      <c r="F671" t="s">
        <v>659</v>
      </c>
      <c r="G671" t="s">
        <v>944</v>
      </c>
      <c r="H671" t="s">
        <v>945</v>
      </c>
      <c r="I671" t="s">
        <v>106</v>
      </c>
      <c r="J671" s="5">
        <v>1</v>
      </c>
      <c r="K671" s="5">
        <v>0</v>
      </c>
      <c r="L671" s="5">
        <f t="shared" si="51"/>
        <v>1</v>
      </c>
      <c r="M671" t="s">
        <v>61</v>
      </c>
      <c r="N671" t="s">
        <v>24</v>
      </c>
      <c r="O671" s="5">
        <v>0</v>
      </c>
      <c r="P671" s="5">
        <v>0</v>
      </c>
      <c r="Q671" s="5">
        <f t="shared" si="52"/>
        <v>0</v>
      </c>
      <c r="R671" s="5">
        <f t="shared" si="50"/>
        <v>1</v>
      </c>
      <c r="S671" t="str">
        <f t="shared" si="53"/>
        <v>Germany</v>
      </c>
      <c r="T671" t="str">
        <f t="shared" si="54"/>
        <v>Home Team</v>
      </c>
      <c r="U671" s="5">
        <v>25176</v>
      </c>
      <c r="V671" s="5">
        <v>0</v>
      </c>
      <c r="W671" s="5">
        <v>0</v>
      </c>
      <c r="X671" t="s">
        <v>932</v>
      </c>
      <c r="Y671" t="s">
        <v>888</v>
      </c>
      <c r="Z671" t="s">
        <v>786</v>
      </c>
      <c r="AA671" t="s">
        <v>110</v>
      </c>
      <c r="AB671" t="s">
        <v>62</v>
      </c>
    </row>
    <row r="672" spans="1:28" x14ac:dyDescent="0.3">
      <c r="A672" s="5">
        <v>2220</v>
      </c>
      <c r="B672" s="5">
        <v>279</v>
      </c>
      <c r="C672">
        <v>1978</v>
      </c>
      <c r="D672" s="21">
        <v>28655</v>
      </c>
      <c r="E672" s="20" t="s">
        <v>1279</v>
      </c>
      <c r="F672" t="s">
        <v>490</v>
      </c>
      <c r="G672" t="s">
        <v>510</v>
      </c>
      <c r="H672" t="s">
        <v>511</v>
      </c>
      <c r="I672" t="s">
        <v>91</v>
      </c>
      <c r="J672" s="5">
        <v>5</v>
      </c>
      <c r="K672" s="5">
        <v>1</v>
      </c>
      <c r="L672" s="5">
        <f t="shared" si="51"/>
        <v>4</v>
      </c>
      <c r="M672" t="s">
        <v>73</v>
      </c>
      <c r="N672" t="s">
        <v>24</v>
      </c>
      <c r="O672" s="5">
        <v>0</v>
      </c>
      <c r="P672" s="5">
        <v>0</v>
      </c>
      <c r="Q672" s="5">
        <f t="shared" si="52"/>
        <v>0</v>
      </c>
      <c r="R672" s="5">
        <f t="shared" si="50"/>
        <v>6</v>
      </c>
      <c r="S672" t="str">
        <f t="shared" si="53"/>
        <v>Netherlands</v>
      </c>
      <c r="T672" t="str">
        <f t="shared" si="54"/>
        <v>Home Team</v>
      </c>
      <c r="U672" s="5">
        <v>25050</v>
      </c>
      <c r="V672" s="5">
        <v>3</v>
      </c>
      <c r="W672" s="5">
        <v>0</v>
      </c>
      <c r="X672" t="s">
        <v>501</v>
      </c>
      <c r="Y672" t="s">
        <v>493</v>
      </c>
      <c r="Z672" t="s">
        <v>520</v>
      </c>
      <c r="AA672" t="s">
        <v>96</v>
      </c>
      <c r="AB672" t="s">
        <v>78</v>
      </c>
    </row>
    <row r="673" spans="1:28" x14ac:dyDescent="0.3">
      <c r="A673" s="5">
        <v>1135</v>
      </c>
      <c r="B673" s="5">
        <v>204</v>
      </c>
      <c r="C673">
        <v>1934</v>
      </c>
      <c r="D673" s="21">
        <v>12566</v>
      </c>
      <c r="E673" s="20" t="s">
        <v>1264</v>
      </c>
      <c r="F673" t="s">
        <v>70</v>
      </c>
      <c r="G673" t="s">
        <v>118</v>
      </c>
      <c r="H673" t="s">
        <v>119</v>
      </c>
      <c r="I673" t="s">
        <v>120</v>
      </c>
      <c r="J673" s="5">
        <v>7</v>
      </c>
      <c r="K673" s="5">
        <v>1</v>
      </c>
      <c r="L673" s="5">
        <f t="shared" si="51"/>
        <v>6</v>
      </c>
      <c r="M673" t="s">
        <v>32</v>
      </c>
      <c r="N673" t="s">
        <v>24</v>
      </c>
      <c r="O673" s="5">
        <v>0</v>
      </c>
      <c r="P673" s="5">
        <v>0</v>
      </c>
      <c r="Q673" s="5">
        <f t="shared" si="52"/>
        <v>0</v>
      </c>
      <c r="R673" s="5">
        <f t="shared" si="50"/>
        <v>8</v>
      </c>
      <c r="S673" t="str">
        <f t="shared" si="53"/>
        <v>Italy</v>
      </c>
      <c r="T673" t="str">
        <f t="shared" si="54"/>
        <v>Home Team</v>
      </c>
      <c r="U673" s="5">
        <v>25000</v>
      </c>
      <c r="V673" s="5">
        <v>3</v>
      </c>
      <c r="W673" s="5">
        <v>0</v>
      </c>
      <c r="X673" t="s">
        <v>121</v>
      </c>
      <c r="Y673" t="s">
        <v>122</v>
      </c>
      <c r="Z673" t="s">
        <v>123</v>
      </c>
      <c r="AA673" t="s">
        <v>124</v>
      </c>
      <c r="AB673" t="s">
        <v>32</v>
      </c>
    </row>
    <row r="674" spans="1:28" x14ac:dyDescent="0.3">
      <c r="A674" s="5">
        <v>1236</v>
      </c>
      <c r="B674" s="5">
        <v>211</v>
      </c>
      <c r="C674">
        <v>1954</v>
      </c>
      <c r="D674" s="21">
        <v>19891</v>
      </c>
      <c r="E674" s="20" t="s">
        <v>1265</v>
      </c>
      <c r="F674" t="s">
        <v>46</v>
      </c>
      <c r="G674" t="s">
        <v>226</v>
      </c>
      <c r="H674" t="s">
        <v>227</v>
      </c>
      <c r="I674" t="s">
        <v>73</v>
      </c>
      <c r="J674" s="5">
        <v>1</v>
      </c>
      <c r="K674" s="5">
        <v>0</v>
      </c>
      <c r="L674" s="5">
        <f t="shared" si="51"/>
        <v>1</v>
      </c>
      <c r="M674" t="s">
        <v>228</v>
      </c>
      <c r="N674" t="s">
        <v>24</v>
      </c>
      <c r="O674" s="5">
        <v>0</v>
      </c>
      <c r="P674" s="5">
        <v>0</v>
      </c>
      <c r="Q674" s="5">
        <f t="shared" si="52"/>
        <v>0</v>
      </c>
      <c r="R674" s="5">
        <f t="shared" si="50"/>
        <v>1</v>
      </c>
      <c r="S674" t="str">
        <f t="shared" si="53"/>
        <v>Austria</v>
      </c>
      <c r="T674" t="str">
        <f t="shared" si="54"/>
        <v>Home Team</v>
      </c>
      <c r="U674" s="5">
        <v>25000</v>
      </c>
      <c r="V674" s="5">
        <v>1</v>
      </c>
      <c r="W674" s="5">
        <v>0</v>
      </c>
      <c r="X674" t="s">
        <v>229</v>
      </c>
      <c r="Y674" t="s">
        <v>196</v>
      </c>
      <c r="Z674" t="s">
        <v>230</v>
      </c>
      <c r="AA674" t="s">
        <v>78</v>
      </c>
      <c r="AB674" t="s">
        <v>231</v>
      </c>
    </row>
    <row r="675" spans="1:28" x14ac:dyDescent="0.3">
      <c r="A675" s="5">
        <v>1391</v>
      </c>
      <c r="B675" s="5">
        <v>220</v>
      </c>
      <c r="C675">
        <v>1958</v>
      </c>
      <c r="D675" s="21">
        <v>21347</v>
      </c>
      <c r="E675" s="20" t="s">
        <v>1276</v>
      </c>
      <c r="F675" t="s">
        <v>19</v>
      </c>
      <c r="G675" t="s">
        <v>309</v>
      </c>
      <c r="H675" t="s">
        <v>310</v>
      </c>
      <c r="I675" t="s">
        <v>240</v>
      </c>
      <c r="J675" s="5">
        <v>2</v>
      </c>
      <c r="K675" s="5">
        <v>2</v>
      </c>
      <c r="L675" s="5">
        <f t="shared" si="51"/>
        <v>0</v>
      </c>
      <c r="M675" t="s">
        <v>127</v>
      </c>
      <c r="N675" t="s">
        <v>24</v>
      </c>
      <c r="O675" s="5">
        <v>0</v>
      </c>
      <c r="P675" s="5">
        <v>0</v>
      </c>
      <c r="Q675" s="5">
        <f t="shared" si="52"/>
        <v>0</v>
      </c>
      <c r="R675" s="5">
        <f t="shared" si="50"/>
        <v>4</v>
      </c>
      <c r="S675" t="str">
        <f t="shared" si="53"/>
        <v>Czechoslovakia</v>
      </c>
      <c r="T675" t="str">
        <f t="shared" si="54"/>
        <v>Away Team</v>
      </c>
      <c r="U675" s="5">
        <v>25000</v>
      </c>
      <c r="V675" s="5">
        <v>0</v>
      </c>
      <c r="W675" s="5">
        <v>2</v>
      </c>
      <c r="X675" t="s">
        <v>217</v>
      </c>
      <c r="Y675" t="s">
        <v>210</v>
      </c>
      <c r="Z675" t="s">
        <v>300</v>
      </c>
      <c r="AA675" t="s">
        <v>244</v>
      </c>
      <c r="AB675" t="s">
        <v>130</v>
      </c>
    </row>
    <row r="676" spans="1:28" x14ac:dyDescent="0.3">
      <c r="A676" s="5">
        <v>1012</v>
      </c>
      <c r="B676" s="5">
        <v>293</v>
      </c>
      <c r="C676">
        <v>1982</v>
      </c>
      <c r="D676" s="21">
        <v>30119</v>
      </c>
      <c r="E676" s="20" t="s">
        <v>1286</v>
      </c>
      <c r="F676" t="s">
        <v>30</v>
      </c>
      <c r="G676" t="s">
        <v>578</v>
      </c>
      <c r="H676" t="s">
        <v>579</v>
      </c>
      <c r="I676" t="s">
        <v>127</v>
      </c>
      <c r="J676" s="5">
        <v>1</v>
      </c>
      <c r="K676" s="5">
        <v>1</v>
      </c>
      <c r="L676" s="5">
        <f t="shared" si="51"/>
        <v>0</v>
      </c>
      <c r="M676" t="s">
        <v>580</v>
      </c>
      <c r="N676" t="s">
        <v>24</v>
      </c>
      <c r="O676" s="5">
        <v>0</v>
      </c>
      <c r="P676" s="5">
        <v>0</v>
      </c>
      <c r="Q676" s="5">
        <f t="shared" si="52"/>
        <v>0</v>
      </c>
      <c r="R676" s="5">
        <f t="shared" si="50"/>
        <v>2</v>
      </c>
      <c r="S676" t="str">
        <f t="shared" si="53"/>
        <v>Kuwait</v>
      </c>
      <c r="T676" t="str">
        <f t="shared" si="54"/>
        <v>Away Team</v>
      </c>
      <c r="U676" s="5">
        <v>25000</v>
      </c>
      <c r="V676" s="5">
        <v>1</v>
      </c>
      <c r="W676" s="5">
        <v>0</v>
      </c>
      <c r="X676" t="s">
        <v>581</v>
      </c>
      <c r="Y676" t="s">
        <v>582</v>
      </c>
      <c r="Z676" t="s">
        <v>583</v>
      </c>
      <c r="AA676" t="s">
        <v>130</v>
      </c>
      <c r="AB676" t="s">
        <v>584</v>
      </c>
    </row>
    <row r="677" spans="1:28" x14ac:dyDescent="0.3">
      <c r="A677" s="5">
        <v>1044</v>
      </c>
      <c r="B677" s="5">
        <v>293</v>
      </c>
      <c r="C677">
        <v>1982</v>
      </c>
      <c r="D677" s="21">
        <v>30119</v>
      </c>
      <c r="E677" s="20" t="s">
        <v>1285</v>
      </c>
      <c r="F677" t="s">
        <v>568</v>
      </c>
      <c r="G677" t="s">
        <v>585</v>
      </c>
      <c r="H677" t="s">
        <v>586</v>
      </c>
      <c r="I677" t="s">
        <v>39</v>
      </c>
      <c r="J677" s="5">
        <v>0</v>
      </c>
      <c r="K677" s="5">
        <v>0</v>
      </c>
      <c r="L677" s="5">
        <f t="shared" si="51"/>
        <v>0</v>
      </c>
      <c r="M677" t="s">
        <v>299</v>
      </c>
      <c r="N677" t="s">
        <v>24</v>
      </c>
      <c r="O677" s="5">
        <v>0</v>
      </c>
      <c r="P677" s="5">
        <v>0</v>
      </c>
      <c r="Q677" s="5">
        <f t="shared" si="52"/>
        <v>0</v>
      </c>
      <c r="R677" s="5">
        <f t="shared" si="50"/>
        <v>0</v>
      </c>
      <c r="S677" t="str">
        <f t="shared" si="53"/>
        <v>Northern Ireland</v>
      </c>
      <c r="T677" t="str">
        <f t="shared" si="54"/>
        <v>Away Team</v>
      </c>
      <c r="U677" s="5">
        <v>25000</v>
      </c>
      <c r="V677" s="5">
        <v>0</v>
      </c>
      <c r="W677" s="5">
        <v>0</v>
      </c>
      <c r="X677" t="s">
        <v>587</v>
      </c>
      <c r="Y677" t="s">
        <v>588</v>
      </c>
      <c r="Z677" t="s">
        <v>462</v>
      </c>
      <c r="AA677" t="s">
        <v>44</v>
      </c>
      <c r="AB677" t="s">
        <v>302</v>
      </c>
    </row>
    <row r="678" spans="1:28" x14ac:dyDescent="0.3">
      <c r="A678" s="5">
        <v>994</v>
      </c>
      <c r="B678" s="5">
        <v>293</v>
      </c>
      <c r="C678">
        <v>1982</v>
      </c>
      <c r="D678" s="21">
        <v>30120</v>
      </c>
      <c r="E678" s="20" t="s">
        <v>1284</v>
      </c>
      <c r="F678" t="s">
        <v>19</v>
      </c>
      <c r="G678" t="s">
        <v>534</v>
      </c>
      <c r="H678" t="s">
        <v>535</v>
      </c>
      <c r="I678" t="s">
        <v>120</v>
      </c>
      <c r="J678" s="5">
        <v>1</v>
      </c>
      <c r="K678" s="5">
        <v>1</v>
      </c>
      <c r="L678" s="5">
        <f t="shared" si="51"/>
        <v>0</v>
      </c>
      <c r="M678" t="s">
        <v>48</v>
      </c>
      <c r="N678" t="s">
        <v>24</v>
      </c>
      <c r="O678" s="5">
        <v>0</v>
      </c>
      <c r="P678" s="5">
        <v>0</v>
      </c>
      <c r="Q678" s="5">
        <f t="shared" si="52"/>
        <v>0</v>
      </c>
      <c r="R678" s="5">
        <f t="shared" si="50"/>
        <v>2</v>
      </c>
      <c r="S678" t="str">
        <f t="shared" si="53"/>
        <v>Peru</v>
      </c>
      <c r="T678" t="str">
        <f t="shared" si="54"/>
        <v>Away Team</v>
      </c>
      <c r="U678" s="5">
        <v>25000</v>
      </c>
      <c r="V678" s="5">
        <v>1</v>
      </c>
      <c r="W678" s="5">
        <v>0</v>
      </c>
      <c r="X678" t="s">
        <v>487</v>
      </c>
      <c r="Y678" t="s">
        <v>589</v>
      </c>
      <c r="Z678" t="s">
        <v>422</v>
      </c>
      <c r="AA678" t="s">
        <v>124</v>
      </c>
      <c r="AB678" t="s">
        <v>51</v>
      </c>
    </row>
    <row r="679" spans="1:28" x14ac:dyDescent="0.3">
      <c r="A679" s="5">
        <v>1055</v>
      </c>
      <c r="B679" s="5">
        <v>293</v>
      </c>
      <c r="C679">
        <v>1982</v>
      </c>
      <c r="D679" s="21">
        <v>30124</v>
      </c>
      <c r="E679" s="20" t="s">
        <v>1284</v>
      </c>
      <c r="F679" t="s">
        <v>19</v>
      </c>
      <c r="G679" t="s">
        <v>542</v>
      </c>
      <c r="H679" t="s">
        <v>543</v>
      </c>
      <c r="I679" t="s">
        <v>164</v>
      </c>
      <c r="J679" s="5">
        <v>5</v>
      </c>
      <c r="K679" s="5">
        <v>1</v>
      </c>
      <c r="L679" s="5">
        <f t="shared" si="51"/>
        <v>4</v>
      </c>
      <c r="M679" t="s">
        <v>48</v>
      </c>
      <c r="N679" t="s">
        <v>24</v>
      </c>
      <c r="O679" s="5">
        <v>0</v>
      </c>
      <c r="P679" s="5">
        <v>0</v>
      </c>
      <c r="Q679" s="5">
        <f t="shared" si="52"/>
        <v>0</v>
      </c>
      <c r="R679" s="5">
        <f t="shared" si="50"/>
        <v>6</v>
      </c>
      <c r="S679" t="str">
        <f t="shared" si="53"/>
        <v>Poland</v>
      </c>
      <c r="T679" t="str">
        <f t="shared" si="54"/>
        <v>Home Team</v>
      </c>
      <c r="U679" s="5">
        <v>25000</v>
      </c>
      <c r="V679" s="5">
        <v>0</v>
      </c>
      <c r="W679" s="5">
        <v>0</v>
      </c>
      <c r="X679" t="s">
        <v>589</v>
      </c>
      <c r="Y679" t="s">
        <v>597</v>
      </c>
      <c r="Z679" t="s">
        <v>540</v>
      </c>
      <c r="AA679" t="s">
        <v>168</v>
      </c>
      <c r="AB679" t="s">
        <v>51</v>
      </c>
    </row>
    <row r="680" spans="1:28" x14ac:dyDescent="0.3">
      <c r="A680" s="5">
        <v>962</v>
      </c>
      <c r="B680" s="5">
        <v>293</v>
      </c>
      <c r="C680">
        <v>1982</v>
      </c>
      <c r="D680" s="21">
        <v>30126</v>
      </c>
      <c r="E680" s="20" t="s">
        <v>1285</v>
      </c>
      <c r="F680" t="s">
        <v>568</v>
      </c>
      <c r="G680" t="s">
        <v>585</v>
      </c>
      <c r="H680" t="s">
        <v>586</v>
      </c>
      <c r="I680" t="s">
        <v>571</v>
      </c>
      <c r="J680" s="5">
        <v>0</v>
      </c>
      <c r="K680" s="5">
        <v>1</v>
      </c>
      <c r="L680" s="5">
        <f t="shared" si="51"/>
        <v>-1</v>
      </c>
      <c r="M680" t="s">
        <v>39</v>
      </c>
      <c r="N680" t="s">
        <v>24</v>
      </c>
      <c r="O680" s="5">
        <v>0</v>
      </c>
      <c r="P680" s="5">
        <v>0</v>
      </c>
      <c r="Q680" s="5">
        <f t="shared" si="52"/>
        <v>0</v>
      </c>
      <c r="R680" s="5">
        <f t="shared" si="50"/>
        <v>1</v>
      </c>
      <c r="S680" t="str">
        <f t="shared" si="53"/>
        <v>Yugoslavia</v>
      </c>
      <c r="T680" t="str">
        <f t="shared" si="54"/>
        <v>Away Team</v>
      </c>
      <c r="U680" s="5">
        <v>25000</v>
      </c>
      <c r="V680" s="5">
        <v>0</v>
      </c>
      <c r="W680" s="5">
        <v>0</v>
      </c>
      <c r="X680" t="s">
        <v>567</v>
      </c>
      <c r="Y680" t="s">
        <v>594</v>
      </c>
      <c r="Z680" t="s">
        <v>493</v>
      </c>
      <c r="AA680" t="s">
        <v>574</v>
      </c>
      <c r="AB680" t="s">
        <v>44</v>
      </c>
    </row>
    <row r="681" spans="1:28" x14ac:dyDescent="0.3">
      <c r="A681" s="5">
        <v>1252</v>
      </c>
      <c r="B681" s="5">
        <v>211</v>
      </c>
      <c r="C681">
        <v>1954</v>
      </c>
      <c r="D681" s="21">
        <v>19894</v>
      </c>
      <c r="E681" s="20" t="s">
        <v>1267</v>
      </c>
      <c r="F681" t="s">
        <v>19</v>
      </c>
      <c r="G681" t="s">
        <v>236</v>
      </c>
      <c r="H681" t="s">
        <v>237</v>
      </c>
      <c r="I681" t="s">
        <v>40</v>
      </c>
      <c r="J681" s="5">
        <v>1</v>
      </c>
      <c r="K681" s="5">
        <v>1</v>
      </c>
      <c r="L681" s="5">
        <f t="shared" si="51"/>
        <v>0</v>
      </c>
      <c r="M681" t="s">
        <v>39</v>
      </c>
      <c r="N681" t="s">
        <v>24</v>
      </c>
      <c r="O681" s="5">
        <v>0</v>
      </c>
      <c r="P681" s="5">
        <v>0</v>
      </c>
      <c r="Q681" s="5">
        <f t="shared" si="52"/>
        <v>0</v>
      </c>
      <c r="R681" s="5">
        <f t="shared" si="50"/>
        <v>2</v>
      </c>
      <c r="S681" t="str">
        <f t="shared" si="53"/>
        <v>Yugoslavia</v>
      </c>
      <c r="T681" t="str">
        <f t="shared" si="54"/>
        <v>Away Team</v>
      </c>
      <c r="U681" s="5">
        <v>24637</v>
      </c>
      <c r="V681" s="5">
        <v>0</v>
      </c>
      <c r="W681" s="5">
        <v>0</v>
      </c>
      <c r="X681" t="s">
        <v>260</v>
      </c>
      <c r="Y681" t="s">
        <v>217</v>
      </c>
      <c r="Z681" t="s">
        <v>248</v>
      </c>
      <c r="AA681" t="s">
        <v>45</v>
      </c>
      <c r="AB681" t="s">
        <v>44</v>
      </c>
    </row>
    <row r="682" spans="1:28" x14ac:dyDescent="0.3">
      <c r="A682" s="5">
        <v>1599</v>
      </c>
      <c r="B682" s="5">
        <v>238</v>
      </c>
      <c r="C682">
        <v>1966</v>
      </c>
      <c r="D682" s="21">
        <v>24308</v>
      </c>
      <c r="E682" s="20" t="s">
        <v>1277</v>
      </c>
      <c r="F682" t="s">
        <v>46</v>
      </c>
      <c r="G682" t="s">
        <v>373</v>
      </c>
      <c r="H682" t="s">
        <v>374</v>
      </c>
      <c r="I682" t="s">
        <v>81</v>
      </c>
      <c r="J682" s="5">
        <v>3</v>
      </c>
      <c r="K682" s="5">
        <v>1</v>
      </c>
      <c r="L682" s="5">
        <f t="shared" si="51"/>
        <v>2</v>
      </c>
      <c r="M682" t="s">
        <v>330</v>
      </c>
      <c r="N682" t="s">
        <v>24</v>
      </c>
      <c r="O682" s="5">
        <v>0</v>
      </c>
      <c r="P682" s="5">
        <v>0</v>
      </c>
      <c r="Q682" s="5">
        <f t="shared" si="52"/>
        <v>0</v>
      </c>
      <c r="R682" s="5">
        <f t="shared" si="50"/>
        <v>4</v>
      </c>
      <c r="S682" t="str">
        <f t="shared" si="53"/>
        <v>Hungary</v>
      </c>
      <c r="T682" t="str">
        <f t="shared" si="54"/>
        <v>Home Team</v>
      </c>
      <c r="U682" s="5">
        <v>24129</v>
      </c>
      <c r="V682" s="5">
        <v>2</v>
      </c>
      <c r="W682" s="5">
        <v>1</v>
      </c>
      <c r="X682" t="s">
        <v>391</v>
      </c>
      <c r="Y682" t="s">
        <v>287</v>
      </c>
      <c r="Z682" t="s">
        <v>282</v>
      </c>
      <c r="AA682" t="s">
        <v>86</v>
      </c>
      <c r="AB682" t="s">
        <v>333</v>
      </c>
    </row>
    <row r="683" spans="1:28" x14ac:dyDescent="0.3">
      <c r="A683" s="5">
        <v>1093</v>
      </c>
      <c r="B683" s="5">
        <v>201</v>
      </c>
      <c r="C683">
        <v>1930</v>
      </c>
      <c r="D683" s="21">
        <v>11153</v>
      </c>
      <c r="E683" s="20" t="s">
        <v>1256</v>
      </c>
      <c r="F683" t="s">
        <v>38</v>
      </c>
      <c r="G683" t="s">
        <v>31</v>
      </c>
      <c r="H683" t="s">
        <v>21</v>
      </c>
      <c r="I683" t="s">
        <v>39</v>
      </c>
      <c r="J683" s="5">
        <v>2</v>
      </c>
      <c r="K683" s="5">
        <v>1</v>
      </c>
      <c r="L683" s="5">
        <f t="shared" si="51"/>
        <v>1</v>
      </c>
      <c r="M683" t="s">
        <v>40</v>
      </c>
      <c r="N683" t="s">
        <v>24</v>
      </c>
      <c r="O683" s="5">
        <v>0</v>
      </c>
      <c r="P683" s="5">
        <v>0</v>
      </c>
      <c r="Q683" s="5">
        <f t="shared" si="52"/>
        <v>0</v>
      </c>
      <c r="R683" s="5">
        <f t="shared" si="50"/>
        <v>3</v>
      </c>
      <c r="S683" t="str">
        <f t="shared" si="53"/>
        <v>Yugoslavia</v>
      </c>
      <c r="T683" t="str">
        <f t="shared" si="54"/>
        <v>Home Team</v>
      </c>
      <c r="U683" s="5">
        <v>24059</v>
      </c>
      <c r="V683" s="5">
        <v>2</v>
      </c>
      <c r="W683" s="5">
        <v>0</v>
      </c>
      <c r="X683" t="s">
        <v>41</v>
      </c>
      <c r="Y683" t="s">
        <v>42</v>
      </c>
      <c r="Z683" t="s">
        <v>43</v>
      </c>
      <c r="AA683" t="s">
        <v>44</v>
      </c>
      <c r="AB683" t="s">
        <v>45</v>
      </c>
    </row>
    <row r="684" spans="1:28" x14ac:dyDescent="0.3">
      <c r="A684" s="5">
        <v>1243</v>
      </c>
      <c r="B684" s="5">
        <v>211</v>
      </c>
      <c r="C684">
        <v>1954</v>
      </c>
      <c r="D684" s="21">
        <v>19895</v>
      </c>
      <c r="E684" s="20" t="s">
        <v>1267</v>
      </c>
      <c r="F684" t="s">
        <v>30</v>
      </c>
      <c r="G684" t="s">
        <v>261</v>
      </c>
      <c r="H684" t="s">
        <v>262</v>
      </c>
      <c r="I684" t="s">
        <v>120</v>
      </c>
      <c r="J684" s="5">
        <v>4</v>
      </c>
      <c r="K684" s="5">
        <v>1</v>
      </c>
      <c r="L684" s="5">
        <f t="shared" si="51"/>
        <v>3</v>
      </c>
      <c r="M684" t="s">
        <v>33</v>
      </c>
      <c r="N684" t="s">
        <v>24</v>
      </c>
      <c r="O684" s="5">
        <v>0</v>
      </c>
      <c r="P684" s="5">
        <v>0</v>
      </c>
      <c r="Q684" s="5">
        <f t="shared" si="52"/>
        <v>0</v>
      </c>
      <c r="R684" s="5">
        <f t="shared" si="50"/>
        <v>5</v>
      </c>
      <c r="S684" t="str">
        <f t="shared" si="53"/>
        <v>Italy</v>
      </c>
      <c r="T684" t="str">
        <f t="shared" si="54"/>
        <v>Home Team</v>
      </c>
      <c r="U684" s="5">
        <v>24000</v>
      </c>
      <c r="V684" s="5">
        <v>1</v>
      </c>
      <c r="W684" s="5">
        <v>0</v>
      </c>
      <c r="X684" t="s">
        <v>249</v>
      </c>
      <c r="Y684" t="s">
        <v>247</v>
      </c>
      <c r="Z684" t="s">
        <v>253</v>
      </c>
      <c r="AA684" t="s">
        <v>124</v>
      </c>
      <c r="AB684" t="s">
        <v>37</v>
      </c>
    </row>
    <row r="685" spans="1:28" x14ac:dyDescent="0.3">
      <c r="A685" s="5">
        <v>628</v>
      </c>
      <c r="B685" s="5">
        <v>308</v>
      </c>
      <c r="C685">
        <v>1986</v>
      </c>
      <c r="D685" s="21">
        <v>31567</v>
      </c>
      <c r="E685" s="20" t="s">
        <v>1278</v>
      </c>
      <c r="F685" t="s">
        <v>489</v>
      </c>
      <c r="G685" t="s">
        <v>638</v>
      </c>
      <c r="H685" t="s">
        <v>415</v>
      </c>
      <c r="I685" t="s">
        <v>61</v>
      </c>
      <c r="J685" s="5">
        <v>1</v>
      </c>
      <c r="K685" s="5">
        <v>0</v>
      </c>
      <c r="L685" s="5">
        <f t="shared" si="51"/>
        <v>1</v>
      </c>
      <c r="M685" t="s">
        <v>639</v>
      </c>
      <c r="N685" t="s">
        <v>24</v>
      </c>
      <c r="O685" s="5">
        <v>0</v>
      </c>
      <c r="P685" s="5">
        <v>0</v>
      </c>
      <c r="Q685" s="5">
        <f t="shared" si="52"/>
        <v>0</v>
      </c>
      <c r="R685" s="5">
        <f t="shared" si="50"/>
        <v>1</v>
      </c>
      <c r="S685" t="str">
        <f t="shared" si="53"/>
        <v>Paraguay</v>
      </c>
      <c r="T685" t="str">
        <f t="shared" si="54"/>
        <v>Home Team</v>
      </c>
      <c r="U685" s="5">
        <v>24000</v>
      </c>
      <c r="V685" s="5">
        <v>1</v>
      </c>
      <c r="W685" s="5">
        <v>0</v>
      </c>
      <c r="X685" t="s">
        <v>640</v>
      </c>
      <c r="Y685" t="s">
        <v>611</v>
      </c>
      <c r="Z685" t="s">
        <v>554</v>
      </c>
      <c r="AA685" t="s">
        <v>62</v>
      </c>
      <c r="AB685" t="s">
        <v>641</v>
      </c>
    </row>
    <row r="686" spans="1:28" x14ac:dyDescent="0.3">
      <c r="A686" s="5">
        <v>43950022</v>
      </c>
      <c r="B686" s="5">
        <v>43950100</v>
      </c>
      <c r="C686">
        <v>2002</v>
      </c>
      <c r="D686" s="21">
        <v>37414</v>
      </c>
      <c r="E686" s="20" t="s">
        <v>1265</v>
      </c>
      <c r="F686" t="s">
        <v>489</v>
      </c>
      <c r="G686" t="s">
        <v>939</v>
      </c>
      <c r="H686" t="s">
        <v>940</v>
      </c>
      <c r="I686" t="s">
        <v>113</v>
      </c>
      <c r="J686" s="5">
        <v>3</v>
      </c>
      <c r="K686" s="5">
        <v>1</v>
      </c>
      <c r="L686" s="5">
        <f t="shared" si="51"/>
        <v>2</v>
      </c>
      <c r="M686" t="s">
        <v>61</v>
      </c>
      <c r="N686" t="s">
        <v>24</v>
      </c>
      <c r="O686" s="5">
        <v>0</v>
      </c>
      <c r="P686" s="5">
        <v>0</v>
      </c>
      <c r="Q686" s="5">
        <f t="shared" si="52"/>
        <v>0</v>
      </c>
      <c r="R686" s="5">
        <f t="shared" si="50"/>
        <v>4</v>
      </c>
      <c r="S686" t="str">
        <f t="shared" si="53"/>
        <v>Spain</v>
      </c>
      <c r="T686" t="str">
        <f t="shared" si="54"/>
        <v>Home Team</v>
      </c>
      <c r="U686" s="5">
        <v>24000</v>
      </c>
      <c r="V686" s="5">
        <v>0</v>
      </c>
      <c r="W686" s="5">
        <v>1</v>
      </c>
      <c r="X686" t="s">
        <v>844</v>
      </c>
      <c r="Y686" t="s">
        <v>941</v>
      </c>
      <c r="Z686" t="s">
        <v>942</v>
      </c>
      <c r="AA686" t="s">
        <v>117</v>
      </c>
      <c r="AB686" t="s">
        <v>62</v>
      </c>
    </row>
    <row r="687" spans="1:28" x14ac:dyDescent="0.3">
      <c r="A687" s="5">
        <v>378</v>
      </c>
      <c r="B687" s="5">
        <v>308</v>
      </c>
      <c r="C687">
        <v>1986</v>
      </c>
      <c r="D687" s="21">
        <v>31575</v>
      </c>
      <c r="E687" s="20" t="s">
        <v>1278</v>
      </c>
      <c r="F687" t="s">
        <v>613</v>
      </c>
      <c r="G687" t="s">
        <v>636</v>
      </c>
      <c r="H687" t="s">
        <v>626</v>
      </c>
      <c r="I687" t="s">
        <v>560</v>
      </c>
      <c r="J687" s="5">
        <v>0</v>
      </c>
      <c r="K687" s="5">
        <v>3</v>
      </c>
      <c r="L687" s="5">
        <f t="shared" si="51"/>
        <v>-3</v>
      </c>
      <c r="M687" t="s">
        <v>113</v>
      </c>
      <c r="N687" t="s">
        <v>24</v>
      </c>
      <c r="O687" s="5">
        <v>0</v>
      </c>
      <c r="P687" s="5">
        <v>0</v>
      </c>
      <c r="Q687" s="5">
        <f t="shared" si="52"/>
        <v>0</v>
      </c>
      <c r="R687" s="5">
        <f t="shared" si="50"/>
        <v>3</v>
      </c>
      <c r="S687" t="str">
        <f t="shared" si="53"/>
        <v>Spain</v>
      </c>
      <c r="T687" t="str">
        <f t="shared" si="54"/>
        <v>Away Team</v>
      </c>
      <c r="U687" s="5">
        <v>23980</v>
      </c>
      <c r="V687" s="5">
        <v>0</v>
      </c>
      <c r="W687" s="5">
        <v>1</v>
      </c>
      <c r="X687" t="s">
        <v>655</v>
      </c>
      <c r="Y687" t="s">
        <v>640</v>
      </c>
      <c r="Z687" t="s">
        <v>634</v>
      </c>
      <c r="AA687" t="s">
        <v>564</v>
      </c>
      <c r="AB687" t="s">
        <v>117</v>
      </c>
    </row>
    <row r="688" spans="1:28" x14ac:dyDescent="0.3">
      <c r="A688" s="5">
        <v>300061483</v>
      </c>
      <c r="B688" s="5">
        <v>249722</v>
      </c>
      <c r="C688">
        <v>2010</v>
      </c>
      <c r="D688" s="21">
        <v>40344</v>
      </c>
      <c r="E688" s="20" t="s">
        <v>1289</v>
      </c>
      <c r="F688" t="s">
        <v>624</v>
      </c>
      <c r="G688" t="s">
        <v>1071</v>
      </c>
      <c r="H688" t="s">
        <v>1072</v>
      </c>
      <c r="I688" t="s">
        <v>553</v>
      </c>
      <c r="J688" s="5">
        <v>1</v>
      </c>
      <c r="K688" s="5">
        <v>1</v>
      </c>
      <c r="L688" s="5">
        <f t="shared" si="51"/>
        <v>0</v>
      </c>
      <c r="M688" t="s">
        <v>1097</v>
      </c>
      <c r="N688" t="s">
        <v>24</v>
      </c>
      <c r="O688" s="5">
        <v>0</v>
      </c>
      <c r="P688" s="5">
        <v>0</v>
      </c>
      <c r="Q688" s="5">
        <f t="shared" si="52"/>
        <v>0</v>
      </c>
      <c r="R688" s="5">
        <f t="shared" si="50"/>
        <v>2</v>
      </c>
      <c r="S688" t="str">
        <f t="shared" si="53"/>
        <v>Slovakia</v>
      </c>
      <c r="T688" t="str">
        <f t="shared" si="54"/>
        <v>Away Team</v>
      </c>
      <c r="U688" s="5">
        <v>23871</v>
      </c>
      <c r="V688" s="5">
        <v>0</v>
      </c>
      <c r="W688" s="5">
        <v>0</v>
      </c>
      <c r="X688" t="s">
        <v>1098</v>
      </c>
      <c r="Y688" t="s">
        <v>1044</v>
      </c>
      <c r="Z688" t="s">
        <v>1099</v>
      </c>
      <c r="AA688" t="s">
        <v>557</v>
      </c>
      <c r="AB688" t="s">
        <v>1100</v>
      </c>
    </row>
    <row r="689" spans="1:28" x14ac:dyDescent="0.3">
      <c r="A689" s="5">
        <v>1995</v>
      </c>
      <c r="B689" s="5">
        <v>262</v>
      </c>
      <c r="C689">
        <v>1974</v>
      </c>
      <c r="D689" s="21">
        <v>27195</v>
      </c>
      <c r="E689" s="20" t="s">
        <v>1258</v>
      </c>
      <c r="F689" t="s">
        <v>46</v>
      </c>
      <c r="G689" t="s">
        <v>465</v>
      </c>
      <c r="H689" t="s">
        <v>466</v>
      </c>
      <c r="I689" t="s">
        <v>99</v>
      </c>
      <c r="J689" s="5">
        <v>0</v>
      </c>
      <c r="K689" s="5">
        <v>0</v>
      </c>
      <c r="L689" s="5">
        <f t="shared" si="51"/>
        <v>0</v>
      </c>
      <c r="M689" t="s">
        <v>330</v>
      </c>
      <c r="N689" t="s">
        <v>24</v>
      </c>
      <c r="O689" s="5">
        <v>0</v>
      </c>
      <c r="P689" s="5">
        <v>0</v>
      </c>
      <c r="Q689" s="5">
        <f t="shared" si="52"/>
        <v>0</v>
      </c>
      <c r="R689" s="5">
        <f t="shared" si="50"/>
        <v>0</v>
      </c>
      <c r="S689" t="str">
        <f t="shared" si="53"/>
        <v>Bulgaria</v>
      </c>
      <c r="T689" t="str">
        <f t="shared" si="54"/>
        <v>Away Team</v>
      </c>
      <c r="U689" s="5">
        <v>23800</v>
      </c>
      <c r="V689" s="5">
        <v>0</v>
      </c>
      <c r="W689" s="5">
        <v>0</v>
      </c>
      <c r="X689" t="s">
        <v>467</v>
      </c>
      <c r="Y689" t="s">
        <v>468</v>
      </c>
      <c r="Z689" t="s">
        <v>469</v>
      </c>
      <c r="AA689" t="s">
        <v>103</v>
      </c>
      <c r="AB689" t="s">
        <v>333</v>
      </c>
    </row>
    <row r="690" spans="1:28" x14ac:dyDescent="0.3">
      <c r="A690" s="5">
        <v>1085</v>
      </c>
      <c r="B690" s="5">
        <v>201</v>
      </c>
      <c r="C690">
        <v>1930</v>
      </c>
      <c r="D690" s="21">
        <v>11154</v>
      </c>
      <c r="E690" s="20" t="s">
        <v>1258</v>
      </c>
      <c r="F690" t="s">
        <v>19</v>
      </c>
      <c r="G690" t="s">
        <v>31</v>
      </c>
      <c r="H690" t="s">
        <v>21</v>
      </c>
      <c r="I690" t="s">
        <v>52</v>
      </c>
      <c r="J690" s="5">
        <v>1</v>
      </c>
      <c r="K690" s="5">
        <v>0</v>
      </c>
      <c r="L690" s="5">
        <f t="shared" si="51"/>
        <v>1</v>
      </c>
      <c r="M690" t="s">
        <v>22</v>
      </c>
      <c r="N690" t="s">
        <v>24</v>
      </c>
      <c r="O690" s="5">
        <v>0</v>
      </c>
      <c r="P690" s="5">
        <v>0</v>
      </c>
      <c r="Q690" s="5">
        <f t="shared" si="52"/>
        <v>0</v>
      </c>
      <c r="R690" s="5">
        <f t="shared" si="50"/>
        <v>1</v>
      </c>
      <c r="S690" t="str">
        <f t="shared" si="53"/>
        <v>Argentina</v>
      </c>
      <c r="T690" t="str">
        <f t="shared" si="54"/>
        <v>Home Team</v>
      </c>
      <c r="U690" s="5">
        <v>23409</v>
      </c>
      <c r="V690" s="5">
        <v>0</v>
      </c>
      <c r="W690" s="5">
        <v>0</v>
      </c>
      <c r="X690" t="s">
        <v>27</v>
      </c>
      <c r="Y690" t="s">
        <v>53</v>
      </c>
      <c r="Z690" t="s">
        <v>54</v>
      </c>
      <c r="AA690" t="s">
        <v>55</v>
      </c>
      <c r="AB690" t="s">
        <v>28</v>
      </c>
    </row>
    <row r="691" spans="1:28" x14ac:dyDescent="0.3">
      <c r="A691" s="5">
        <v>1811</v>
      </c>
      <c r="B691" s="5">
        <v>251</v>
      </c>
      <c r="C691">
        <v>1970</v>
      </c>
      <c r="D691" s="21">
        <v>25733</v>
      </c>
      <c r="E691" s="20" t="s">
        <v>1278</v>
      </c>
      <c r="F691" t="s">
        <v>131</v>
      </c>
      <c r="G691" t="s">
        <v>404</v>
      </c>
      <c r="H691" t="s">
        <v>405</v>
      </c>
      <c r="I691" t="s">
        <v>240</v>
      </c>
      <c r="J691" s="5">
        <v>3</v>
      </c>
      <c r="K691" s="5">
        <v>2</v>
      </c>
      <c r="L691" s="5">
        <f t="shared" si="51"/>
        <v>1</v>
      </c>
      <c r="M691" t="s">
        <v>189</v>
      </c>
      <c r="N691" t="s">
        <v>435</v>
      </c>
      <c r="O691" s="5">
        <v>0</v>
      </c>
      <c r="P691" s="5">
        <v>0</v>
      </c>
      <c r="Q691" s="5">
        <f t="shared" si="52"/>
        <v>0</v>
      </c>
      <c r="R691" s="5">
        <f t="shared" si="50"/>
        <v>5</v>
      </c>
      <c r="S691" t="str">
        <f t="shared" si="53"/>
        <v>Germany FR</v>
      </c>
      <c r="T691" t="str">
        <f t="shared" si="54"/>
        <v>Home Team</v>
      </c>
      <c r="U691" s="5">
        <v>23357</v>
      </c>
      <c r="V691" s="5">
        <v>0</v>
      </c>
      <c r="W691" s="5">
        <v>0</v>
      </c>
      <c r="X691" t="s">
        <v>433</v>
      </c>
      <c r="Y691" t="s">
        <v>419</v>
      </c>
      <c r="Z691" t="s">
        <v>418</v>
      </c>
      <c r="AA691" t="s">
        <v>244</v>
      </c>
      <c r="AB691" t="s">
        <v>193</v>
      </c>
    </row>
    <row r="692" spans="1:28" x14ac:dyDescent="0.3">
      <c r="A692" s="5">
        <v>1373</v>
      </c>
      <c r="B692" s="5">
        <v>220</v>
      </c>
      <c r="C692">
        <v>1958</v>
      </c>
      <c r="D692" s="21">
        <v>21353</v>
      </c>
      <c r="E692" s="20" t="s">
        <v>1276</v>
      </c>
      <c r="F692" t="s">
        <v>30</v>
      </c>
      <c r="G692" t="s">
        <v>269</v>
      </c>
      <c r="H692" t="s">
        <v>270</v>
      </c>
      <c r="I692" t="s">
        <v>271</v>
      </c>
      <c r="J692" s="5">
        <v>1</v>
      </c>
      <c r="K692" s="5">
        <v>0</v>
      </c>
      <c r="L692" s="5">
        <f t="shared" si="51"/>
        <v>1</v>
      </c>
      <c r="M692" t="s">
        <v>189</v>
      </c>
      <c r="N692" t="s">
        <v>24</v>
      </c>
      <c r="O692" s="5">
        <v>0</v>
      </c>
      <c r="P692" s="5">
        <v>0</v>
      </c>
      <c r="Q692" s="5">
        <f t="shared" si="52"/>
        <v>0</v>
      </c>
      <c r="R692" s="5">
        <f t="shared" si="50"/>
        <v>1</v>
      </c>
      <c r="S692" t="str">
        <f t="shared" si="53"/>
        <v>Soviet Union</v>
      </c>
      <c r="T692" t="str">
        <f t="shared" si="54"/>
        <v>Home Team</v>
      </c>
      <c r="U692" s="5">
        <v>23182</v>
      </c>
      <c r="V692" s="5">
        <v>0</v>
      </c>
      <c r="W692" s="5">
        <v>0</v>
      </c>
      <c r="X692" t="s">
        <v>295</v>
      </c>
      <c r="Y692" t="s">
        <v>296</v>
      </c>
      <c r="Z692" t="s">
        <v>300</v>
      </c>
      <c r="AA692" t="s">
        <v>274</v>
      </c>
      <c r="AB692" t="s">
        <v>193</v>
      </c>
    </row>
    <row r="693" spans="1:28" x14ac:dyDescent="0.3">
      <c r="A693" s="5">
        <v>2344</v>
      </c>
      <c r="B693" s="5">
        <v>278</v>
      </c>
      <c r="C693">
        <v>1978</v>
      </c>
      <c r="D693" s="21">
        <v>28651</v>
      </c>
      <c r="E693" s="20" t="s">
        <v>1282</v>
      </c>
      <c r="F693" t="s">
        <v>19</v>
      </c>
      <c r="G693" t="s">
        <v>495</v>
      </c>
      <c r="H693" t="s">
        <v>496</v>
      </c>
      <c r="I693" t="s">
        <v>22</v>
      </c>
      <c r="J693" s="5">
        <v>3</v>
      </c>
      <c r="K693" s="5">
        <v>1</v>
      </c>
      <c r="L693" s="5">
        <f t="shared" si="51"/>
        <v>2</v>
      </c>
      <c r="M693" t="s">
        <v>81</v>
      </c>
      <c r="N693" t="s">
        <v>24</v>
      </c>
      <c r="O693" s="5">
        <v>0</v>
      </c>
      <c r="P693" s="5">
        <v>0</v>
      </c>
      <c r="Q693" s="5">
        <f t="shared" si="52"/>
        <v>0</v>
      </c>
      <c r="R693" s="5">
        <f t="shared" si="50"/>
        <v>4</v>
      </c>
      <c r="S693" t="str">
        <f t="shared" si="53"/>
        <v>France</v>
      </c>
      <c r="T693" t="str">
        <f t="shared" si="54"/>
        <v>Home Team</v>
      </c>
      <c r="U693" s="5">
        <v>23127</v>
      </c>
      <c r="V693" s="5">
        <v>3</v>
      </c>
      <c r="W693" s="5">
        <v>1</v>
      </c>
      <c r="X693" t="s">
        <v>526</v>
      </c>
      <c r="Y693" t="s">
        <v>506</v>
      </c>
      <c r="Z693" t="s">
        <v>497</v>
      </c>
      <c r="AA693" t="s">
        <v>28</v>
      </c>
      <c r="AB693" t="s">
        <v>86</v>
      </c>
    </row>
    <row r="694" spans="1:28" x14ac:dyDescent="0.3">
      <c r="A694" s="5">
        <v>1710</v>
      </c>
      <c r="B694" s="5">
        <v>238</v>
      </c>
      <c r="C694">
        <v>1966</v>
      </c>
      <c r="D694" s="21">
        <v>24300</v>
      </c>
      <c r="E694" s="20" t="s">
        <v>1277</v>
      </c>
      <c r="F694" t="s">
        <v>30</v>
      </c>
      <c r="G694" t="s">
        <v>367</v>
      </c>
      <c r="H694" t="s">
        <v>368</v>
      </c>
      <c r="I694" t="s">
        <v>271</v>
      </c>
      <c r="J694" s="5">
        <v>3</v>
      </c>
      <c r="K694" s="5">
        <v>0</v>
      </c>
      <c r="L694" s="5">
        <f t="shared" si="51"/>
        <v>3</v>
      </c>
      <c r="M694" t="s">
        <v>369</v>
      </c>
      <c r="N694" t="s">
        <v>24</v>
      </c>
      <c r="O694" s="5">
        <v>0</v>
      </c>
      <c r="P694" s="5">
        <v>0</v>
      </c>
      <c r="Q694" s="5">
        <f t="shared" si="52"/>
        <v>0</v>
      </c>
      <c r="R694" s="5">
        <f t="shared" si="50"/>
        <v>3</v>
      </c>
      <c r="S694" t="str">
        <f t="shared" si="53"/>
        <v>Soviet Union</v>
      </c>
      <c r="T694" t="str">
        <f t="shared" si="54"/>
        <v>Home Team</v>
      </c>
      <c r="U694" s="5">
        <v>23006</v>
      </c>
      <c r="V694" s="5">
        <v>2</v>
      </c>
      <c r="W694" s="5">
        <v>0</v>
      </c>
      <c r="X694" t="s">
        <v>287</v>
      </c>
      <c r="Y694" t="s">
        <v>370</v>
      </c>
      <c r="Z694" t="s">
        <v>326</v>
      </c>
      <c r="AA694" t="s">
        <v>274</v>
      </c>
      <c r="AB694" t="s">
        <v>371</v>
      </c>
    </row>
    <row r="695" spans="1:28" x14ac:dyDescent="0.3">
      <c r="A695" s="5">
        <v>1106</v>
      </c>
      <c r="B695" s="5">
        <v>418</v>
      </c>
      <c r="C695">
        <v>1934</v>
      </c>
      <c r="D695" s="21">
        <v>12570</v>
      </c>
      <c r="E695" s="20" t="s">
        <v>1264</v>
      </c>
      <c r="F695" t="s">
        <v>131</v>
      </c>
      <c r="G695" t="s">
        <v>97</v>
      </c>
      <c r="H695" t="s">
        <v>98</v>
      </c>
      <c r="I695" t="s">
        <v>73</v>
      </c>
      <c r="J695" s="5">
        <v>2</v>
      </c>
      <c r="K695" s="5">
        <v>1</v>
      </c>
      <c r="L695" s="5">
        <f t="shared" si="51"/>
        <v>1</v>
      </c>
      <c r="M695" t="s">
        <v>81</v>
      </c>
      <c r="N695" t="s">
        <v>24</v>
      </c>
      <c r="O695" s="5">
        <v>0</v>
      </c>
      <c r="P695" s="5">
        <v>0</v>
      </c>
      <c r="Q695" s="5">
        <f t="shared" si="52"/>
        <v>0</v>
      </c>
      <c r="R695" s="5">
        <f t="shared" si="50"/>
        <v>3</v>
      </c>
      <c r="S695" t="str">
        <f t="shared" si="53"/>
        <v>Austria</v>
      </c>
      <c r="T695" t="str">
        <f t="shared" si="54"/>
        <v>Home Team</v>
      </c>
      <c r="U695" s="5">
        <v>23000</v>
      </c>
      <c r="V695" s="5">
        <v>1</v>
      </c>
      <c r="W695" s="5">
        <v>0</v>
      </c>
      <c r="X695" t="s">
        <v>107</v>
      </c>
      <c r="Y695" t="s">
        <v>122</v>
      </c>
      <c r="Z695" t="s">
        <v>114</v>
      </c>
      <c r="AA695" t="s">
        <v>78</v>
      </c>
      <c r="AB695" t="s">
        <v>86</v>
      </c>
    </row>
    <row r="696" spans="1:28" x14ac:dyDescent="0.3">
      <c r="A696" s="5">
        <v>896</v>
      </c>
      <c r="B696" s="5">
        <v>293</v>
      </c>
      <c r="C696">
        <v>1982</v>
      </c>
      <c r="D696" s="21">
        <v>30117</v>
      </c>
      <c r="E696" s="20" t="s">
        <v>1285</v>
      </c>
      <c r="F696" t="s">
        <v>46</v>
      </c>
      <c r="G696" t="s">
        <v>547</v>
      </c>
      <c r="H696" t="s">
        <v>548</v>
      </c>
      <c r="I696" t="s">
        <v>81</v>
      </c>
      <c r="J696" s="5">
        <v>10</v>
      </c>
      <c r="K696" s="5">
        <v>1</v>
      </c>
      <c r="L696" s="5">
        <f t="shared" si="51"/>
        <v>9</v>
      </c>
      <c r="M696" t="s">
        <v>423</v>
      </c>
      <c r="N696" t="s">
        <v>24</v>
      </c>
      <c r="O696" s="5">
        <v>0</v>
      </c>
      <c r="P696" s="5">
        <v>0</v>
      </c>
      <c r="Q696" s="5">
        <f t="shared" si="52"/>
        <v>0</v>
      </c>
      <c r="R696" s="5">
        <f t="shared" si="50"/>
        <v>11</v>
      </c>
      <c r="S696" t="str">
        <f t="shared" si="53"/>
        <v>Hungary</v>
      </c>
      <c r="T696" t="str">
        <f t="shared" si="54"/>
        <v>Home Team</v>
      </c>
      <c r="U696" s="5">
        <v>23000</v>
      </c>
      <c r="V696" s="5">
        <v>3</v>
      </c>
      <c r="W696" s="5">
        <v>0</v>
      </c>
      <c r="X696" t="s">
        <v>549</v>
      </c>
      <c r="Y696" t="s">
        <v>523</v>
      </c>
      <c r="Z696" t="s">
        <v>550</v>
      </c>
      <c r="AA696" t="s">
        <v>86</v>
      </c>
      <c r="AB696" t="s">
        <v>426</v>
      </c>
    </row>
    <row r="697" spans="1:28" x14ac:dyDescent="0.3">
      <c r="A697" s="5">
        <v>538</v>
      </c>
      <c r="B697" s="5">
        <v>308</v>
      </c>
      <c r="C697">
        <v>1986</v>
      </c>
      <c r="D697" s="21">
        <v>31566</v>
      </c>
      <c r="E697" s="20" t="s">
        <v>1258</v>
      </c>
      <c r="F697" t="s">
        <v>624</v>
      </c>
      <c r="G697" t="s">
        <v>636</v>
      </c>
      <c r="H697" t="s">
        <v>626</v>
      </c>
      <c r="I697" t="s">
        <v>375</v>
      </c>
      <c r="J697" s="5">
        <v>1</v>
      </c>
      <c r="K697" s="5">
        <v>0</v>
      </c>
      <c r="L697" s="5">
        <f t="shared" si="51"/>
        <v>1</v>
      </c>
      <c r="M697" t="s">
        <v>189</v>
      </c>
      <c r="N697" t="s">
        <v>24</v>
      </c>
      <c r="O697" s="5">
        <v>0</v>
      </c>
      <c r="P697" s="5">
        <v>0</v>
      </c>
      <c r="Q697" s="5">
        <f t="shared" si="52"/>
        <v>0</v>
      </c>
      <c r="R697" s="5">
        <f t="shared" si="50"/>
        <v>1</v>
      </c>
      <c r="S697" t="str">
        <f t="shared" si="53"/>
        <v>Portugal</v>
      </c>
      <c r="T697" t="str">
        <f t="shared" si="54"/>
        <v>Home Team</v>
      </c>
      <c r="U697" s="5">
        <v>23000</v>
      </c>
      <c r="V697" s="5">
        <v>0</v>
      </c>
      <c r="W697" s="5">
        <v>0</v>
      </c>
      <c r="X697" t="s">
        <v>607</v>
      </c>
      <c r="Y697" t="s">
        <v>572</v>
      </c>
      <c r="Z697" t="s">
        <v>637</v>
      </c>
      <c r="AA697" t="s">
        <v>379</v>
      </c>
      <c r="AB697" t="s">
        <v>193</v>
      </c>
    </row>
    <row r="698" spans="1:28" x14ac:dyDescent="0.3">
      <c r="A698" s="5">
        <v>537</v>
      </c>
      <c r="B698" s="5">
        <v>308</v>
      </c>
      <c r="C698">
        <v>1986</v>
      </c>
      <c r="D698" s="21">
        <v>31574</v>
      </c>
      <c r="E698" s="20" t="s">
        <v>1258</v>
      </c>
      <c r="F698" t="s">
        <v>624</v>
      </c>
      <c r="G698" t="s">
        <v>636</v>
      </c>
      <c r="H698" t="s">
        <v>626</v>
      </c>
      <c r="I698" t="s">
        <v>189</v>
      </c>
      <c r="J698" s="5">
        <v>3</v>
      </c>
      <c r="K698" s="5">
        <v>0</v>
      </c>
      <c r="L698" s="5">
        <f t="shared" si="51"/>
        <v>3</v>
      </c>
      <c r="M698" t="s">
        <v>164</v>
      </c>
      <c r="N698" t="s">
        <v>24</v>
      </c>
      <c r="O698" s="5">
        <v>0</v>
      </c>
      <c r="P698" s="5">
        <v>0</v>
      </c>
      <c r="Q698" s="5">
        <f t="shared" si="52"/>
        <v>0</v>
      </c>
      <c r="R698" s="5">
        <f t="shared" si="50"/>
        <v>3</v>
      </c>
      <c r="S698" t="str">
        <f t="shared" si="53"/>
        <v>England</v>
      </c>
      <c r="T698" t="str">
        <f t="shared" si="54"/>
        <v>Home Team</v>
      </c>
      <c r="U698" s="5">
        <v>22700</v>
      </c>
      <c r="V698" s="5">
        <v>3</v>
      </c>
      <c r="W698" s="5">
        <v>0</v>
      </c>
      <c r="X698" t="s">
        <v>632</v>
      </c>
      <c r="Y698" t="s">
        <v>620</v>
      </c>
      <c r="Z698" t="s">
        <v>533</v>
      </c>
      <c r="AA698" t="s">
        <v>193</v>
      </c>
      <c r="AB698" t="s">
        <v>168</v>
      </c>
    </row>
    <row r="699" spans="1:28" x14ac:dyDescent="0.3">
      <c r="A699" s="5">
        <v>2431</v>
      </c>
      <c r="B699" s="5">
        <v>278</v>
      </c>
      <c r="C699">
        <v>1978</v>
      </c>
      <c r="D699" s="21">
        <v>28651</v>
      </c>
      <c r="E699" s="20" t="s">
        <v>1280</v>
      </c>
      <c r="F699" t="s">
        <v>38</v>
      </c>
      <c r="G699" t="s">
        <v>498</v>
      </c>
      <c r="H699" t="s">
        <v>499</v>
      </c>
      <c r="I699" t="s">
        <v>164</v>
      </c>
      <c r="J699" s="5">
        <v>3</v>
      </c>
      <c r="K699" s="5">
        <v>1</v>
      </c>
      <c r="L699" s="5">
        <f t="shared" si="51"/>
        <v>2</v>
      </c>
      <c r="M699" t="s">
        <v>23</v>
      </c>
      <c r="N699" t="s">
        <v>24</v>
      </c>
      <c r="O699" s="5">
        <v>0</v>
      </c>
      <c r="P699" s="5">
        <v>0</v>
      </c>
      <c r="Q699" s="5">
        <f t="shared" si="52"/>
        <v>0</v>
      </c>
      <c r="R699" s="5">
        <f t="shared" si="50"/>
        <v>4</v>
      </c>
      <c r="S699" t="str">
        <f t="shared" si="53"/>
        <v>Poland</v>
      </c>
      <c r="T699" t="str">
        <f t="shared" si="54"/>
        <v>Home Team</v>
      </c>
      <c r="U699" s="5">
        <v>22651</v>
      </c>
      <c r="V699" s="5">
        <v>1</v>
      </c>
      <c r="W699" s="5">
        <v>0</v>
      </c>
      <c r="X699" t="s">
        <v>473</v>
      </c>
      <c r="Y699" t="s">
        <v>512</v>
      </c>
      <c r="Z699" t="s">
        <v>523</v>
      </c>
      <c r="AA699" t="s">
        <v>168</v>
      </c>
      <c r="AB699" t="s">
        <v>29</v>
      </c>
    </row>
    <row r="700" spans="1:28" x14ac:dyDescent="0.3">
      <c r="A700" s="5">
        <v>764</v>
      </c>
      <c r="B700" s="5">
        <v>293</v>
      </c>
      <c r="C700">
        <v>1982</v>
      </c>
      <c r="D700" s="21">
        <v>30119</v>
      </c>
      <c r="E700" s="20" t="s">
        <v>1284</v>
      </c>
      <c r="F700" t="s">
        <v>38</v>
      </c>
      <c r="G700" t="s">
        <v>575</v>
      </c>
      <c r="H700" t="s">
        <v>576</v>
      </c>
      <c r="I700" t="s">
        <v>56</v>
      </c>
      <c r="J700" s="5">
        <v>0</v>
      </c>
      <c r="K700" s="5">
        <v>1</v>
      </c>
      <c r="L700" s="5">
        <f t="shared" si="51"/>
        <v>-1</v>
      </c>
      <c r="M700" t="s">
        <v>73</v>
      </c>
      <c r="N700" t="s">
        <v>24</v>
      </c>
      <c r="O700" s="5">
        <v>0</v>
      </c>
      <c r="P700" s="5">
        <v>0</v>
      </c>
      <c r="Q700" s="5">
        <f t="shared" si="52"/>
        <v>0</v>
      </c>
      <c r="R700" s="5">
        <f t="shared" si="50"/>
        <v>1</v>
      </c>
      <c r="S700" t="str">
        <f t="shared" si="53"/>
        <v>Austria</v>
      </c>
      <c r="T700" t="str">
        <f t="shared" si="54"/>
        <v>Away Team</v>
      </c>
      <c r="U700" s="5">
        <v>22500</v>
      </c>
      <c r="V700" s="5">
        <v>0</v>
      </c>
      <c r="W700" s="5">
        <v>1</v>
      </c>
      <c r="X700" t="s">
        <v>577</v>
      </c>
      <c r="Y700" t="s">
        <v>563</v>
      </c>
      <c r="Z700" t="s">
        <v>562</v>
      </c>
      <c r="AA700" t="s">
        <v>58</v>
      </c>
      <c r="AB700" t="s">
        <v>78</v>
      </c>
    </row>
    <row r="701" spans="1:28" x14ac:dyDescent="0.3">
      <c r="A701" s="5">
        <v>1152</v>
      </c>
      <c r="B701" s="5">
        <v>429</v>
      </c>
      <c r="C701">
        <v>1938</v>
      </c>
      <c r="D701" s="21">
        <v>14043</v>
      </c>
      <c r="E701" s="20" t="s">
        <v>1267</v>
      </c>
      <c r="F701" t="s">
        <v>131</v>
      </c>
      <c r="G701" t="s">
        <v>176</v>
      </c>
      <c r="H701" t="s">
        <v>177</v>
      </c>
      <c r="I701" t="s">
        <v>40</v>
      </c>
      <c r="J701" s="5">
        <v>1</v>
      </c>
      <c r="K701" s="5">
        <v>1</v>
      </c>
      <c r="L701" s="5">
        <f t="shared" si="51"/>
        <v>0</v>
      </c>
      <c r="M701" t="s">
        <v>127</v>
      </c>
      <c r="N701" t="s">
        <v>24</v>
      </c>
      <c r="O701" s="5">
        <v>0</v>
      </c>
      <c r="P701" s="5">
        <v>0</v>
      </c>
      <c r="Q701" s="5">
        <f t="shared" si="52"/>
        <v>0</v>
      </c>
      <c r="R701" s="5">
        <f t="shared" si="50"/>
        <v>2</v>
      </c>
      <c r="S701" t="str">
        <f t="shared" si="53"/>
        <v>Czechoslovakia</v>
      </c>
      <c r="T701" t="str">
        <f t="shared" si="54"/>
        <v>Away Team</v>
      </c>
      <c r="U701" s="5">
        <v>22021</v>
      </c>
      <c r="V701" s="5">
        <v>0</v>
      </c>
      <c r="W701" s="5">
        <v>0</v>
      </c>
      <c r="X701" t="s">
        <v>178</v>
      </c>
      <c r="Y701" t="s">
        <v>128</v>
      </c>
      <c r="Z701" t="s">
        <v>143</v>
      </c>
      <c r="AA701" t="s">
        <v>45</v>
      </c>
      <c r="AB701" t="s">
        <v>130</v>
      </c>
    </row>
    <row r="702" spans="1:28" x14ac:dyDescent="0.3">
      <c r="A702" s="5">
        <v>739</v>
      </c>
      <c r="B702" s="5">
        <v>293</v>
      </c>
      <c r="C702">
        <v>1982</v>
      </c>
      <c r="D702" s="21">
        <v>30123</v>
      </c>
      <c r="E702" s="20" t="s">
        <v>1284</v>
      </c>
      <c r="F702" t="s">
        <v>38</v>
      </c>
      <c r="G702" t="s">
        <v>575</v>
      </c>
      <c r="H702" t="s">
        <v>576</v>
      </c>
      <c r="I702" t="s">
        <v>560</v>
      </c>
      <c r="J702" s="5">
        <v>0</v>
      </c>
      <c r="K702" s="5">
        <v>2</v>
      </c>
      <c r="L702" s="5">
        <f t="shared" si="51"/>
        <v>-2</v>
      </c>
      <c r="M702" t="s">
        <v>73</v>
      </c>
      <c r="N702" t="s">
        <v>24</v>
      </c>
      <c r="O702" s="5">
        <v>0</v>
      </c>
      <c r="P702" s="5">
        <v>0</v>
      </c>
      <c r="Q702" s="5">
        <f t="shared" si="52"/>
        <v>0</v>
      </c>
      <c r="R702" s="5">
        <f t="shared" si="50"/>
        <v>2</v>
      </c>
      <c r="S702" t="str">
        <f t="shared" si="53"/>
        <v>Austria</v>
      </c>
      <c r="T702" t="str">
        <f t="shared" si="54"/>
        <v>Away Team</v>
      </c>
      <c r="U702" s="5">
        <v>22000</v>
      </c>
      <c r="V702" s="5">
        <v>0</v>
      </c>
      <c r="W702" s="5">
        <v>0</v>
      </c>
      <c r="X702" t="s">
        <v>457</v>
      </c>
      <c r="Y702" t="s">
        <v>533</v>
      </c>
      <c r="Z702" t="s">
        <v>549</v>
      </c>
      <c r="AA702" t="s">
        <v>564</v>
      </c>
      <c r="AB702" t="s">
        <v>78</v>
      </c>
    </row>
    <row r="703" spans="1:28" x14ac:dyDescent="0.3">
      <c r="A703" s="5">
        <v>379</v>
      </c>
      <c r="B703" s="5">
        <v>308</v>
      </c>
      <c r="C703">
        <v>1986</v>
      </c>
      <c r="D703" s="21">
        <v>31566</v>
      </c>
      <c r="E703" s="20" t="s">
        <v>1278</v>
      </c>
      <c r="F703" t="s">
        <v>613</v>
      </c>
      <c r="G703" t="s">
        <v>630</v>
      </c>
      <c r="H703" t="s">
        <v>410</v>
      </c>
      <c r="I703" t="s">
        <v>560</v>
      </c>
      <c r="J703" s="5">
        <v>1</v>
      </c>
      <c r="K703" s="5">
        <v>1</v>
      </c>
      <c r="L703" s="5">
        <f t="shared" si="51"/>
        <v>0</v>
      </c>
      <c r="M703" t="s">
        <v>299</v>
      </c>
      <c r="N703" t="s">
        <v>24</v>
      </c>
      <c r="O703" s="5">
        <v>0</v>
      </c>
      <c r="P703" s="5">
        <v>0</v>
      </c>
      <c r="Q703" s="5">
        <f t="shared" si="52"/>
        <v>0</v>
      </c>
      <c r="R703" s="5">
        <f t="shared" si="50"/>
        <v>2</v>
      </c>
      <c r="S703" t="str">
        <f t="shared" si="53"/>
        <v>Northern Ireland</v>
      </c>
      <c r="T703" t="str">
        <f t="shared" si="54"/>
        <v>Away Team</v>
      </c>
      <c r="U703" s="5">
        <v>22000</v>
      </c>
      <c r="V703" s="5">
        <v>0</v>
      </c>
      <c r="W703" s="5">
        <v>1</v>
      </c>
      <c r="X703" t="s">
        <v>631</v>
      </c>
      <c r="Y703" t="s">
        <v>632</v>
      </c>
      <c r="Z703" t="s">
        <v>633</v>
      </c>
      <c r="AA703" t="s">
        <v>564</v>
      </c>
      <c r="AB703" t="s">
        <v>302</v>
      </c>
    </row>
    <row r="704" spans="1:28" x14ac:dyDescent="0.3">
      <c r="A704" s="5">
        <v>1389</v>
      </c>
      <c r="B704" s="5">
        <v>220</v>
      </c>
      <c r="C704">
        <v>1958</v>
      </c>
      <c r="D704" s="21">
        <v>21351</v>
      </c>
      <c r="E704" s="20" t="s">
        <v>1276</v>
      </c>
      <c r="F704" t="s">
        <v>19</v>
      </c>
      <c r="G704" t="s">
        <v>275</v>
      </c>
      <c r="H704" t="s">
        <v>276</v>
      </c>
      <c r="I704" t="s">
        <v>240</v>
      </c>
      <c r="J704" s="5">
        <v>2</v>
      </c>
      <c r="K704" s="5">
        <v>2</v>
      </c>
      <c r="L704" s="5">
        <f t="shared" si="51"/>
        <v>0</v>
      </c>
      <c r="M704" t="s">
        <v>299</v>
      </c>
      <c r="N704" t="s">
        <v>24</v>
      </c>
      <c r="O704" s="5">
        <v>0</v>
      </c>
      <c r="P704" s="5">
        <v>0</v>
      </c>
      <c r="Q704" s="5">
        <f t="shared" si="52"/>
        <v>0</v>
      </c>
      <c r="R704" s="5">
        <f t="shared" si="50"/>
        <v>4</v>
      </c>
      <c r="S704" t="str">
        <f t="shared" si="53"/>
        <v>Northern Ireland</v>
      </c>
      <c r="T704" t="str">
        <f t="shared" si="54"/>
        <v>Away Team</v>
      </c>
      <c r="U704" s="5">
        <v>21990</v>
      </c>
      <c r="V704" s="5">
        <v>1</v>
      </c>
      <c r="W704" s="5">
        <v>1</v>
      </c>
      <c r="X704" t="s">
        <v>301</v>
      </c>
      <c r="Y704" t="s">
        <v>278</v>
      </c>
      <c r="Z704" t="s">
        <v>277</v>
      </c>
      <c r="AA704" t="s">
        <v>244</v>
      </c>
      <c r="AB704" t="s">
        <v>302</v>
      </c>
    </row>
    <row r="705" spans="1:28" x14ac:dyDescent="0.3">
      <c r="A705" s="5">
        <v>2405</v>
      </c>
      <c r="B705" s="5">
        <v>278</v>
      </c>
      <c r="C705">
        <v>1978</v>
      </c>
      <c r="D705" s="21">
        <v>28652</v>
      </c>
      <c r="E705" s="20" t="s">
        <v>1280</v>
      </c>
      <c r="F705" t="s">
        <v>30</v>
      </c>
      <c r="G705" t="s">
        <v>510</v>
      </c>
      <c r="H705" t="s">
        <v>511</v>
      </c>
      <c r="I705" t="s">
        <v>48</v>
      </c>
      <c r="J705" s="5">
        <v>4</v>
      </c>
      <c r="K705" s="5">
        <v>1</v>
      </c>
      <c r="L705" s="5">
        <f t="shared" si="51"/>
        <v>3</v>
      </c>
      <c r="M705" t="s">
        <v>528</v>
      </c>
      <c r="N705" t="s">
        <v>24</v>
      </c>
      <c r="O705" s="5">
        <v>0</v>
      </c>
      <c r="P705" s="5">
        <v>0</v>
      </c>
      <c r="Q705" s="5">
        <f t="shared" si="52"/>
        <v>0</v>
      </c>
      <c r="R705" s="5">
        <f t="shared" si="50"/>
        <v>5</v>
      </c>
      <c r="S705" t="str">
        <f t="shared" si="53"/>
        <v>Peru</v>
      </c>
      <c r="T705" t="str">
        <f t="shared" si="54"/>
        <v>Home Team</v>
      </c>
      <c r="U705" s="5">
        <v>21262</v>
      </c>
      <c r="V705" s="5">
        <v>3</v>
      </c>
      <c r="W705" s="5">
        <v>1</v>
      </c>
      <c r="X705" t="s">
        <v>507</v>
      </c>
      <c r="Y705" t="s">
        <v>524</v>
      </c>
      <c r="Z705" t="s">
        <v>443</v>
      </c>
      <c r="AA705" t="s">
        <v>51</v>
      </c>
      <c r="AB705" t="s">
        <v>519</v>
      </c>
    </row>
    <row r="706" spans="1:28" x14ac:dyDescent="0.3">
      <c r="A706" s="5">
        <v>1332</v>
      </c>
      <c r="B706" s="5">
        <v>220</v>
      </c>
      <c r="C706">
        <v>1958</v>
      </c>
      <c r="D706" s="21">
        <v>21347</v>
      </c>
      <c r="E706" s="20" t="s">
        <v>1276</v>
      </c>
      <c r="F706" t="s">
        <v>30</v>
      </c>
      <c r="G706" t="s">
        <v>306</v>
      </c>
      <c r="H706" t="s">
        <v>307</v>
      </c>
      <c r="I706" t="s">
        <v>271</v>
      </c>
      <c r="J706" s="5">
        <v>2</v>
      </c>
      <c r="K706" s="5">
        <v>0</v>
      </c>
      <c r="L706" s="5">
        <f t="shared" si="51"/>
        <v>2</v>
      </c>
      <c r="M706" t="s">
        <v>73</v>
      </c>
      <c r="N706" t="s">
        <v>24</v>
      </c>
      <c r="O706" s="5">
        <v>0</v>
      </c>
      <c r="P706" s="5">
        <v>0</v>
      </c>
      <c r="Q706" s="5">
        <f t="shared" si="52"/>
        <v>0</v>
      </c>
      <c r="R706" s="5">
        <f t="shared" ref="R706:R769" si="55">J706+K706</f>
        <v>2</v>
      </c>
      <c r="S706" t="str">
        <f t="shared" si="53"/>
        <v>Soviet Union</v>
      </c>
      <c r="T706" t="str">
        <f t="shared" si="54"/>
        <v>Home Team</v>
      </c>
      <c r="U706" s="5">
        <v>21239</v>
      </c>
      <c r="V706" s="5">
        <v>1</v>
      </c>
      <c r="W706" s="5">
        <v>0</v>
      </c>
      <c r="X706" t="s">
        <v>273</v>
      </c>
      <c r="Y706" t="s">
        <v>272</v>
      </c>
      <c r="Z706" t="s">
        <v>308</v>
      </c>
      <c r="AA706" t="s">
        <v>274</v>
      </c>
      <c r="AB706" t="s">
        <v>78</v>
      </c>
    </row>
    <row r="707" spans="1:28" x14ac:dyDescent="0.3">
      <c r="A707" s="5">
        <v>1111</v>
      </c>
      <c r="B707" s="5">
        <v>204</v>
      </c>
      <c r="C707">
        <v>1934</v>
      </c>
      <c r="D707" s="21">
        <v>12566</v>
      </c>
      <c r="E707" s="20" t="s">
        <v>1264</v>
      </c>
      <c r="F707" t="s">
        <v>70</v>
      </c>
      <c r="G707" t="s">
        <v>111</v>
      </c>
      <c r="H707" t="s">
        <v>112</v>
      </c>
      <c r="I707" t="s">
        <v>113</v>
      </c>
      <c r="J707" s="5">
        <v>3</v>
      </c>
      <c r="K707" s="5">
        <v>1</v>
      </c>
      <c r="L707" s="5">
        <f t="shared" ref="L707:L770" si="56">J707-K707</f>
        <v>2</v>
      </c>
      <c r="M707" t="s">
        <v>40</v>
      </c>
      <c r="N707" t="s">
        <v>24</v>
      </c>
      <c r="O707" s="5">
        <v>0</v>
      </c>
      <c r="P707" s="5">
        <v>0</v>
      </c>
      <c r="Q707" s="5">
        <f t="shared" ref="Q707:Q770" si="57">O707-P707</f>
        <v>0</v>
      </c>
      <c r="R707" s="5">
        <f t="shared" si="55"/>
        <v>4</v>
      </c>
      <c r="S707" t="str">
        <f t="shared" ref="S707:S770" si="58">IF(OR(L707&gt;0,Q707&gt;0),I707,M707)</f>
        <v>Spain</v>
      </c>
      <c r="T707" t="str">
        <f t="shared" ref="T707:T770" si="59">IF(OR(L707&gt;0,Q707&gt;0),"Home Team","Away Team")</f>
        <v>Home Team</v>
      </c>
      <c r="U707" s="5">
        <v>21000</v>
      </c>
      <c r="V707" s="5">
        <v>3</v>
      </c>
      <c r="W707" s="5">
        <v>0</v>
      </c>
      <c r="X707" t="s">
        <v>114</v>
      </c>
      <c r="Y707" t="s">
        <v>115</v>
      </c>
      <c r="Z707" t="s">
        <v>116</v>
      </c>
      <c r="AA707" t="s">
        <v>117</v>
      </c>
      <c r="AB707" t="s">
        <v>45</v>
      </c>
    </row>
    <row r="708" spans="1:28" x14ac:dyDescent="0.3">
      <c r="A708" s="5">
        <v>422</v>
      </c>
      <c r="B708" s="5">
        <v>3468</v>
      </c>
      <c r="C708">
        <v>1986</v>
      </c>
      <c r="D708" s="21">
        <v>31591</v>
      </c>
      <c r="E708" s="20" t="s">
        <v>1278</v>
      </c>
      <c r="F708" t="s">
        <v>133</v>
      </c>
      <c r="G708" t="s">
        <v>398</v>
      </c>
      <c r="H708" t="s">
        <v>399</v>
      </c>
      <c r="I708" t="s">
        <v>22</v>
      </c>
      <c r="J708" s="5">
        <v>4</v>
      </c>
      <c r="K708" s="5">
        <v>2</v>
      </c>
      <c r="L708" s="5">
        <f t="shared" si="56"/>
        <v>2</v>
      </c>
      <c r="M708" t="s">
        <v>33</v>
      </c>
      <c r="N708" t="s">
        <v>661</v>
      </c>
      <c r="O708" s="5">
        <v>0</v>
      </c>
      <c r="P708" s="5">
        <v>0</v>
      </c>
      <c r="Q708" s="5">
        <f t="shared" si="57"/>
        <v>0</v>
      </c>
      <c r="R708" s="5">
        <f t="shared" si="55"/>
        <v>6</v>
      </c>
      <c r="S708" t="str">
        <f t="shared" si="58"/>
        <v>France</v>
      </c>
      <c r="T708" t="str">
        <f t="shared" si="59"/>
        <v>Home Team</v>
      </c>
      <c r="U708" s="5">
        <v>21000</v>
      </c>
      <c r="V708" s="5">
        <v>0</v>
      </c>
      <c r="W708" s="5">
        <v>0</v>
      </c>
      <c r="X708" t="s">
        <v>619</v>
      </c>
      <c r="Y708" t="s">
        <v>610</v>
      </c>
      <c r="Z708" t="s">
        <v>637</v>
      </c>
      <c r="AA708" t="s">
        <v>28</v>
      </c>
      <c r="AB708" t="s">
        <v>37</v>
      </c>
    </row>
    <row r="709" spans="1:28" x14ac:dyDescent="0.3">
      <c r="A709" s="5">
        <v>1881</v>
      </c>
      <c r="B709" s="5">
        <v>250</v>
      </c>
      <c r="C709">
        <v>1970</v>
      </c>
      <c r="D709" s="21">
        <v>25721</v>
      </c>
      <c r="E709" s="20" t="s">
        <v>1258</v>
      </c>
      <c r="F709" t="s">
        <v>38</v>
      </c>
      <c r="G709" t="s">
        <v>398</v>
      </c>
      <c r="H709" t="s">
        <v>399</v>
      </c>
      <c r="I709" t="s">
        <v>64</v>
      </c>
      <c r="J709" s="5">
        <v>2</v>
      </c>
      <c r="K709" s="5">
        <v>0</v>
      </c>
      <c r="L709" s="5">
        <f t="shared" si="56"/>
        <v>2</v>
      </c>
      <c r="M709" t="s">
        <v>400</v>
      </c>
      <c r="N709" t="s">
        <v>24</v>
      </c>
      <c r="O709" s="5">
        <v>0</v>
      </c>
      <c r="P709" s="5">
        <v>0</v>
      </c>
      <c r="Q709" s="5">
        <f t="shared" si="57"/>
        <v>0</v>
      </c>
      <c r="R709" s="5">
        <f t="shared" si="55"/>
        <v>2</v>
      </c>
      <c r="S709" t="str">
        <f t="shared" si="58"/>
        <v>Uruguay</v>
      </c>
      <c r="T709" t="str">
        <f t="shared" si="59"/>
        <v>Home Team</v>
      </c>
      <c r="U709" s="5">
        <v>20654</v>
      </c>
      <c r="V709" s="5">
        <v>1</v>
      </c>
      <c r="W709" s="5">
        <v>0</v>
      </c>
      <c r="X709" t="s">
        <v>343</v>
      </c>
      <c r="Y709" t="s">
        <v>401</v>
      </c>
      <c r="Z709" t="s">
        <v>402</v>
      </c>
      <c r="AA709" t="s">
        <v>65</v>
      </c>
      <c r="AB709" t="s">
        <v>403</v>
      </c>
    </row>
    <row r="710" spans="1:28" x14ac:dyDescent="0.3">
      <c r="A710" s="5">
        <v>1315</v>
      </c>
      <c r="B710" s="5">
        <v>211</v>
      </c>
      <c r="C710">
        <v>1954</v>
      </c>
      <c r="D710" s="21">
        <v>19891</v>
      </c>
      <c r="E710" s="20" t="s">
        <v>1265</v>
      </c>
      <c r="F710" t="s">
        <v>46</v>
      </c>
      <c r="G710" t="s">
        <v>222</v>
      </c>
      <c r="H710" t="s">
        <v>223</v>
      </c>
      <c r="I710" t="s">
        <v>64</v>
      </c>
      <c r="J710" s="5">
        <v>2</v>
      </c>
      <c r="K710" s="5">
        <v>0</v>
      </c>
      <c r="L710" s="5">
        <f t="shared" si="56"/>
        <v>2</v>
      </c>
      <c r="M710" t="s">
        <v>127</v>
      </c>
      <c r="N710" t="s">
        <v>24</v>
      </c>
      <c r="O710" s="5">
        <v>0</v>
      </c>
      <c r="P710" s="5">
        <v>0</v>
      </c>
      <c r="Q710" s="5">
        <f t="shared" si="57"/>
        <v>0</v>
      </c>
      <c r="R710" s="5">
        <f t="shared" si="55"/>
        <v>2</v>
      </c>
      <c r="S710" t="str">
        <f t="shared" si="58"/>
        <v>Uruguay</v>
      </c>
      <c r="T710" t="str">
        <f t="shared" si="59"/>
        <v>Home Team</v>
      </c>
      <c r="U710" s="5">
        <v>20500</v>
      </c>
      <c r="V710" s="5">
        <v>0</v>
      </c>
      <c r="W710" s="5">
        <v>0</v>
      </c>
      <c r="X710" t="s">
        <v>217</v>
      </c>
      <c r="Y710" t="s">
        <v>224</v>
      </c>
      <c r="Z710" t="s">
        <v>225</v>
      </c>
      <c r="AA710" t="s">
        <v>65</v>
      </c>
      <c r="AB710" t="s">
        <v>130</v>
      </c>
    </row>
    <row r="711" spans="1:28" x14ac:dyDescent="0.3">
      <c r="A711" s="5">
        <v>533</v>
      </c>
      <c r="B711" s="5">
        <v>308</v>
      </c>
      <c r="C711">
        <v>1986</v>
      </c>
      <c r="D711" s="21">
        <v>31569</v>
      </c>
      <c r="E711" s="20" t="s">
        <v>1258</v>
      </c>
      <c r="F711" t="s">
        <v>624</v>
      </c>
      <c r="G711" t="s">
        <v>636</v>
      </c>
      <c r="H711" t="s">
        <v>626</v>
      </c>
      <c r="I711" t="s">
        <v>189</v>
      </c>
      <c r="J711" s="5">
        <v>0</v>
      </c>
      <c r="K711" s="5">
        <v>0</v>
      </c>
      <c r="L711" s="5">
        <f t="shared" si="56"/>
        <v>0</v>
      </c>
      <c r="M711" t="s">
        <v>416</v>
      </c>
      <c r="N711" t="s">
        <v>24</v>
      </c>
      <c r="O711" s="5">
        <v>0</v>
      </c>
      <c r="P711" s="5">
        <v>0</v>
      </c>
      <c r="Q711" s="5">
        <f t="shared" si="57"/>
        <v>0</v>
      </c>
      <c r="R711" s="5">
        <f t="shared" si="55"/>
        <v>0</v>
      </c>
      <c r="S711" t="str">
        <f t="shared" si="58"/>
        <v>Morocco</v>
      </c>
      <c r="T711" t="str">
        <f t="shared" si="59"/>
        <v>Away Team</v>
      </c>
      <c r="U711" s="5">
        <v>20200</v>
      </c>
      <c r="V711" s="5">
        <v>0</v>
      </c>
      <c r="W711" s="5">
        <v>0</v>
      </c>
      <c r="X711" t="s">
        <v>622</v>
      </c>
      <c r="Y711" t="s">
        <v>634</v>
      </c>
      <c r="Z711" t="s">
        <v>647</v>
      </c>
      <c r="AA711" t="s">
        <v>193</v>
      </c>
      <c r="AB711" t="s">
        <v>420</v>
      </c>
    </row>
    <row r="712" spans="1:28" x14ac:dyDescent="0.3">
      <c r="A712" s="5">
        <v>1392</v>
      </c>
      <c r="B712" s="5">
        <v>221</v>
      </c>
      <c r="C712">
        <v>1958</v>
      </c>
      <c r="D712" s="21">
        <v>21355</v>
      </c>
      <c r="E712" s="20" t="s">
        <v>1276</v>
      </c>
      <c r="F712" t="s">
        <v>131</v>
      </c>
      <c r="G712" t="s">
        <v>275</v>
      </c>
      <c r="H712" t="s">
        <v>276</v>
      </c>
      <c r="I712" t="s">
        <v>240</v>
      </c>
      <c r="J712" s="5">
        <v>1</v>
      </c>
      <c r="K712" s="5">
        <v>0</v>
      </c>
      <c r="L712" s="5">
        <f t="shared" si="56"/>
        <v>1</v>
      </c>
      <c r="M712" t="s">
        <v>39</v>
      </c>
      <c r="N712" t="s">
        <v>24</v>
      </c>
      <c r="O712" s="5">
        <v>0</v>
      </c>
      <c r="P712" s="5">
        <v>0</v>
      </c>
      <c r="Q712" s="5">
        <f t="shared" si="57"/>
        <v>0</v>
      </c>
      <c r="R712" s="5">
        <f t="shared" si="55"/>
        <v>1</v>
      </c>
      <c r="S712" t="str">
        <f t="shared" si="58"/>
        <v>Germany FR</v>
      </c>
      <c r="T712" t="str">
        <f t="shared" si="59"/>
        <v>Home Team</v>
      </c>
      <c r="U712" s="5">
        <v>20055</v>
      </c>
      <c r="V712" s="5">
        <v>1</v>
      </c>
      <c r="W712" s="5">
        <v>0</v>
      </c>
      <c r="X712" t="s">
        <v>234</v>
      </c>
      <c r="Y712" t="s">
        <v>301</v>
      </c>
      <c r="Z712" t="s">
        <v>277</v>
      </c>
      <c r="AA712" t="s">
        <v>244</v>
      </c>
      <c r="AB712" t="s">
        <v>44</v>
      </c>
    </row>
    <row r="713" spans="1:28" x14ac:dyDescent="0.3">
      <c r="A713" s="5">
        <v>1166</v>
      </c>
      <c r="B713" s="5">
        <v>206</v>
      </c>
      <c r="C713">
        <v>1938</v>
      </c>
      <c r="D713" s="21">
        <v>14040</v>
      </c>
      <c r="E713" s="20" t="s">
        <v>1265</v>
      </c>
      <c r="F713" t="s">
        <v>135</v>
      </c>
      <c r="G713" t="s">
        <v>136</v>
      </c>
      <c r="H713" t="s">
        <v>137</v>
      </c>
      <c r="I713" t="s">
        <v>90</v>
      </c>
      <c r="J713" s="5">
        <v>4</v>
      </c>
      <c r="K713" s="5">
        <v>2</v>
      </c>
      <c r="L713" s="5">
        <f t="shared" si="56"/>
        <v>2</v>
      </c>
      <c r="M713" t="s">
        <v>106</v>
      </c>
      <c r="N713" t="s">
        <v>24</v>
      </c>
      <c r="O713" s="5">
        <v>0</v>
      </c>
      <c r="P713" s="5">
        <v>0</v>
      </c>
      <c r="Q713" s="5">
        <f t="shared" si="57"/>
        <v>0</v>
      </c>
      <c r="R713" s="5">
        <f t="shared" si="55"/>
        <v>6</v>
      </c>
      <c r="S713" t="str">
        <f t="shared" si="58"/>
        <v>Switzerland</v>
      </c>
      <c r="T713" t="str">
        <f t="shared" si="59"/>
        <v>Home Team</v>
      </c>
      <c r="U713" s="5">
        <v>20025</v>
      </c>
      <c r="V713" s="5">
        <v>1</v>
      </c>
      <c r="W713" s="5">
        <v>2</v>
      </c>
      <c r="X713" t="s">
        <v>92</v>
      </c>
      <c r="Y713" t="s">
        <v>77</v>
      </c>
      <c r="Z713" t="s">
        <v>75</v>
      </c>
      <c r="AA713" t="s">
        <v>95</v>
      </c>
      <c r="AB713" t="s">
        <v>110</v>
      </c>
    </row>
    <row r="714" spans="1:28" x14ac:dyDescent="0.3">
      <c r="A714" s="5">
        <v>1176</v>
      </c>
      <c r="B714" s="5">
        <v>3489</v>
      </c>
      <c r="C714">
        <v>1938</v>
      </c>
      <c r="D714" s="21">
        <v>14047</v>
      </c>
      <c r="E714" s="20" t="s">
        <v>1265</v>
      </c>
      <c r="F714" t="s">
        <v>68</v>
      </c>
      <c r="G714" t="s">
        <v>136</v>
      </c>
      <c r="H714" t="s">
        <v>137</v>
      </c>
      <c r="I714" t="s">
        <v>81</v>
      </c>
      <c r="J714" s="5">
        <v>5</v>
      </c>
      <c r="K714" s="5">
        <v>1</v>
      </c>
      <c r="L714" s="5">
        <f t="shared" si="56"/>
        <v>4</v>
      </c>
      <c r="M714" t="s">
        <v>99</v>
      </c>
      <c r="N714" t="s">
        <v>24</v>
      </c>
      <c r="O714" s="5">
        <v>0</v>
      </c>
      <c r="P714" s="5">
        <v>0</v>
      </c>
      <c r="Q714" s="5">
        <f t="shared" si="57"/>
        <v>0</v>
      </c>
      <c r="R714" s="5">
        <f t="shared" si="55"/>
        <v>6</v>
      </c>
      <c r="S714" t="str">
        <f t="shared" si="58"/>
        <v>Hungary</v>
      </c>
      <c r="T714" t="str">
        <f t="shared" si="59"/>
        <v>Home Team</v>
      </c>
      <c r="U714" s="5">
        <v>20000</v>
      </c>
      <c r="V714" s="5">
        <v>3</v>
      </c>
      <c r="W714" s="5">
        <v>1</v>
      </c>
      <c r="X714" t="s">
        <v>172</v>
      </c>
      <c r="Y714" t="s">
        <v>75</v>
      </c>
      <c r="Z714" t="s">
        <v>128</v>
      </c>
      <c r="AA714" t="s">
        <v>86</v>
      </c>
      <c r="AB714" t="s">
        <v>103</v>
      </c>
    </row>
    <row r="715" spans="1:28" x14ac:dyDescent="0.3">
      <c r="A715" s="5">
        <v>828</v>
      </c>
      <c r="B715" s="5">
        <v>293</v>
      </c>
      <c r="C715">
        <v>1982</v>
      </c>
      <c r="D715" s="21">
        <v>30125</v>
      </c>
      <c r="E715" s="20" t="s">
        <v>1284</v>
      </c>
      <c r="F715" t="s">
        <v>19</v>
      </c>
      <c r="G715" t="s">
        <v>534</v>
      </c>
      <c r="H715" t="s">
        <v>535</v>
      </c>
      <c r="I715" t="s">
        <v>120</v>
      </c>
      <c r="J715" s="5">
        <v>1</v>
      </c>
      <c r="K715" s="5">
        <v>1</v>
      </c>
      <c r="L715" s="5">
        <f t="shared" si="56"/>
        <v>0</v>
      </c>
      <c r="M715" t="s">
        <v>544</v>
      </c>
      <c r="N715" t="s">
        <v>24</v>
      </c>
      <c r="O715" s="5">
        <v>0</v>
      </c>
      <c r="P715" s="5">
        <v>0</v>
      </c>
      <c r="Q715" s="5">
        <f t="shared" si="57"/>
        <v>0</v>
      </c>
      <c r="R715" s="5">
        <f t="shared" si="55"/>
        <v>2</v>
      </c>
      <c r="S715" t="str">
        <f t="shared" si="58"/>
        <v>Cameroon</v>
      </c>
      <c r="T715" t="str">
        <f t="shared" si="59"/>
        <v>Away Team</v>
      </c>
      <c r="U715" s="5">
        <v>20000</v>
      </c>
      <c r="V715" s="5">
        <v>0</v>
      </c>
      <c r="W715" s="5">
        <v>0</v>
      </c>
      <c r="X715" t="s">
        <v>572</v>
      </c>
      <c r="Y715" t="s">
        <v>597</v>
      </c>
      <c r="Z715" t="s">
        <v>540</v>
      </c>
      <c r="AA715" t="s">
        <v>124</v>
      </c>
      <c r="AB715" t="s">
        <v>546</v>
      </c>
    </row>
    <row r="716" spans="1:28" x14ac:dyDescent="0.3">
      <c r="A716" s="5">
        <v>771</v>
      </c>
      <c r="B716" s="5">
        <v>294</v>
      </c>
      <c r="C716">
        <v>1982</v>
      </c>
      <c r="D716" s="21">
        <v>30133</v>
      </c>
      <c r="E716" s="20" t="s">
        <v>1284</v>
      </c>
      <c r="F716" t="s">
        <v>30</v>
      </c>
      <c r="G716" t="s">
        <v>602</v>
      </c>
      <c r="H716" t="s">
        <v>603</v>
      </c>
      <c r="I716" t="s">
        <v>73</v>
      </c>
      <c r="J716" s="5">
        <v>2</v>
      </c>
      <c r="K716" s="5">
        <v>2</v>
      </c>
      <c r="L716" s="5">
        <f t="shared" si="56"/>
        <v>0</v>
      </c>
      <c r="M716" t="s">
        <v>299</v>
      </c>
      <c r="N716" t="s">
        <v>24</v>
      </c>
      <c r="O716" s="5">
        <v>0</v>
      </c>
      <c r="P716" s="5">
        <v>0</v>
      </c>
      <c r="Q716" s="5">
        <f t="shared" si="57"/>
        <v>0</v>
      </c>
      <c r="R716" s="5">
        <f t="shared" si="55"/>
        <v>4</v>
      </c>
      <c r="S716" t="str">
        <f t="shared" si="58"/>
        <v>Northern Ireland</v>
      </c>
      <c r="T716" t="str">
        <f t="shared" si="59"/>
        <v>Away Team</v>
      </c>
      <c r="U716" s="5">
        <v>20000</v>
      </c>
      <c r="V716" s="5">
        <v>0</v>
      </c>
      <c r="W716" s="5">
        <v>1</v>
      </c>
      <c r="X716" t="s">
        <v>527</v>
      </c>
      <c r="Y716" t="s">
        <v>587</v>
      </c>
      <c r="Z716" t="s">
        <v>487</v>
      </c>
      <c r="AA716" t="s">
        <v>78</v>
      </c>
      <c r="AB716" t="s">
        <v>302</v>
      </c>
    </row>
    <row r="717" spans="1:28" x14ac:dyDescent="0.3">
      <c r="A717" s="5">
        <v>427</v>
      </c>
      <c r="B717" s="5">
        <v>308</v>
      </c>
      <c r="C717">
        <v>1986</v>
      </c>
      <c r="D717" s="21">
        <v>31571</v>
      </c>
      <c r="E717" s="20" t="s">
        <v>1278</v>
      </c>
      <c r="F717" t="s">
        <v>489</v>
      </c>
      <c r="G717" t="s">
        <v>638</v>
      </c>
      <c r="H717" t="s">
        <v>415</v>
      </c>
      <c r="I717" t="s">
        <v>639</v>
      </c>
      <c r="J717" s="5">
        <v>1</v>
      </c>
      <c r="K717" s="5">
        <v>2</v>
      </c>
      <c r="L717" s="5">
        <f t="shared" si="56"/>
        <v>-1</v>
      </c>
      <c r="M717" t="s">
        <v>33</v>
      </c>
      <c r="N717" t="s">
        <v>24</v>
      </c>
      <c r="O717" s="5">
        <v>0</v>
      </c>
      <c r="P717" s="5">
        <v>0</v>
      </c>
      <c r="Q717" s="5">
        <f t="shared" si="57"/>
        <v>0</v>
      </c>
      <c r="R717" s="5">
        <f t="shared" si="55"/>
        <v>3</v>
      </c>
      <c r="S717" t="str">
        <f t="shared" si="58"/>
        <v>Belgium</v>
      </c>
      <c r="T717" t="str">
        <f t="shared" si="59"/>
        <v>Away Team</v>
      </c>
      <c r="U717" s="5">
        <v>20000</v>
      </c>
      <c r="V717" s="5">
        <v>0</v>
      </c>
      <c r="W717" s="5">
        <v>2</v>
      </c>
      <c r="X717" t="s">
        <v>623</v>
      </c>
      <c r="Y717" t="s">
        <v>533</v>
      </c>
      <c r="Z717" t="s">
        <v>540</v>
      </c>
      <c r="AA717" t="s">
        <v>641</v>
      </c>
      <c r="AB717" t="s">
        <v>37</v>
      </c>
    </row>
    <row r="718" spans="1:28" x14ac:dyDescent="0.3">
      <c r="A718" s="5">
        <v>643</v>
      </c>
      <c r="B718" s="5">
        <v>308</v>
      </c>
      <c r="C718">
        <v>1986</v>
      </c>
      <c r="D718" s="21">
        <v>31573</v>
      </c>
      <c r="E718" s="20" t="s">
        <v>1278</v>
      </c>
      <c r="F718" t="s">
        <v>490</v>
      </c>
      <c r="G718" t="s">
        <v>398</v>
      </c>
      <c r="H718" t="s">
        <v>399</v>
      </c>
      <c r="I718" t="s">
        <v>246</v>
      </c>
      <c r="J718" s="5">
        <v>2</v>
      </c>
      <c r="K718" s="5">
        <v>3</v>
      </c>
      <c r="L718" s="5">
        <f t="shared" si="56"/>
        <v>-1</v>
      </c>
      <c r="M718" t="s">
        <v>120</v>
      </c>
      <c r="N718" t="s">
        <v>24</v>
      </c>
      <c r="O718" s="5">
        <v>0</v>
      </c>
      <c r="P718" s="5">
        <v>0</v>
      </c>
      <c r="Q718" s="5">
        <f t="shared" si="57"/>
        <v>0</v>
      </c>
      <c r="R718" s="5">
        <f t="shared" si="55"/>
        <v>5</v>
      </c>
      <c r="S718" t="str">
        <f t="shared" si="58"/>
        <v>Italy</v>
      </c>
      <c r="T718" t="str">
        <f t="shared" si="59"/>
        <v>Away Team</v>
      </c>
      <c r="U718" s="5">
        <v>20000</v>
      </c>
      <c r="V718" s="5">
        <v>0</v>
      </c>
      <c r="W718" s="5">
        <v>1</v>
      </c>
      <c r="X718" t="s">
        <v>554</v>
      </c>
      <c r="Y718" t="s">
        <v>658</v>
      </c>
      <c r="Z718" t="s">
        <v>637</v>
      </c>
      <c r="AA718" t="s">
        <v>250</v>
      </c>
      <c r="AB718" t="s">
        <v>124</v>
      </c>
    </row>
    <row r="719" spans="1:28" x14ac:dyDescent="0.3">
      <c r="A719" s="5">
        <v>712</v>
      </c>
      <c r="B719" s="5">
        <v>308</v>
      </c>
      <c r="C719">
        <v>1986</v>
      </c>
      <c r="D719" s="21">
        <v>31576</v>
      </c>
      <c r="E719" s="20" t="s">
        <v>1278</v>
      </c>
      <c r="F719" t="s">
        <v>642</v>
      </c>
      <c r="G719" t="s">
        <v>643</v>
      </c>
      <c r="H719" t="s">
        <v>644</v>
      </c>
      <c r="I719" t="s">
        <v>228</v>
      </c>
      <c r="J719" s="5">
        <v>0</v>
      </c>
      <c r="K719" s="5">
        <v>0</v>
      </c>
      <c r="L719" s="5">
        <f t="shared" si="56"/>
        <v>0</v>
      </c>
      <c r="M719" t="s">
        <v>64</v>
      </c>
      <c r="N719" t="s">
        <v>24</v>
      </c>
      <c r="O719" s="5">
        <v>0</v>
      </c>
      <c r="P719" s="5">
        <v>0</v>
      </c>
      <c r="Q719" s="5">
        <f t="shared" si="57"/>
        <v>0</v>
      </c>
      <c r="R719" s="5">
        <f t="shared" si="55"/>
        <v>0</v>
      </c>
      <c r="S719" t="str">
        <f t="shared" si="58"/>
        <v>Uruguay</v>
      </c>
      <c r="T719" t="str">
        <f t="shared" si="59"/>
        <v>Away Team</v>
      </c>
      <c r="U719" s="5">
        <v>20000</v>
      </c>
      <c r="V719" s="5">
        <v>0</v>
      </c>
      <c r="W719" s="5">
        <v>0</v>
      </c>
      <c r="X719" t="s">
        <v>628</v>
      </c>
      <c r="Y719" t="s">
        <v>623</v>
      </c>
      <c r="Z719" t="s">
        <v>657</v>
      </c>
      <c r="AA719" t="s">
        <v>231</v>
      </c>
      <c r="AB719" t="s">
        <v>65</v>
      </c>
    </row>
    <row r="720" spans="1:28" x14ac:dyDescent="0.3">
      <c r="A720" s="5">
        <v>701</v>
      </c>
      <c r="B720" s="5">
        <v>308</v>
      </c>
      <c r="C720">
        <v>1986</v>
      </c>
      <c r="D720" s="21">
        <v>31570</v>
      </c>
      <c r="E720" s="20" t="s">
        <v>1258</v>
      </c>
      <c r="F720" t="s">
        <v>624</v>
      </c>
      <c r="G720" t="s">
        <v>625</v>
      </c>
      <c r="H720" t="s">
        <v>626</v>
      </c>
      <c r="I720" t="s">
        <v>164</v>
      </c>
      <c r="J720" s="5">
        <v>1</v>
      </c>
      <c r="K720" s="5">
        <v>0</v>
      </c>
      <c r="L720" s="5">
        <f t="shared" si="56"/>
        <v>1</v>
      </c>
      <c r="M720" t="s">
        <v>375</v>
      </c>
      <c r="N720" t="s">
        <v>24</v>
      </c>
      <c r="O720" s="5">
        <v>0</v>
      </c>
      <c r="P720" s="5">
        <v>0</v>
      </c>
      <c r="Q720" s="5">
        <f t="shared" si="57"/>
        <v>0</v>
      </c>
      <c r="R720" s="5">
        <f t="shared" si="55"/>
        <v>1</v>
      </c>
      <c r="S720" t="str">
        <f t="shared" si="58"/>
        <v>Poland</v>
      </c>
      <c r="T720" t="str">
        <f t="shared" si="59"/>
        <v>Home Team</v>
      </c>
      <c r="U720" s="5">
        <v>19915</v>
      </c>
      <c r="V720" s="5">
        <v>0</v>
      </c>
      <c r="W720" s="5">
        <v>0</v>
      </c>
      <c r="X720" t="s">
        <v>657</v>
      </c>
      <c r="Y720" t="s">
        <v>640</v>
      </c>
      <c r="Z720" t="s">
        <v>655</v>
      </c>
      <c r="AA720" t="s">
        <v>168</v>
      </c>
      <c r="AB720" t="s">
        <v>379</v>
      </c>
    </row>
    <row r="721" spans="1:28" x14ac:dyDescent="0.3">
      <c r="A721" s="5">
        <v>674</v>
      </c>
      <c r="B721" s="5">
        <v>308</v>
      </c>
      <c r="C721">
        <v>1986</v>
      </c>
      <c r="D721" s="21">
        <v>31565</v>
      </c>
      <c r="E721" s="20" t="s">
        <v>1258</v>
      </c>
      <c r="F721" t="s">
        <v>624</v>
      </c>
      <c r="G721" t="s">
        <v>625</v>
      </c>
      <c r="H721" t="s">
        <v>626</v>
      </c>
      <c r="I721" t="s">
        <v>416</v>
      </c>
      <c r="J721" s="5">
        <v>0</v>
      </c>
      <c r="K721" s="5">
        <v>0</v>
      </c>
      <c r="L721" s="5">
        <f t="shared" si="56"/>
        <v>0</v>
      </c>
      <c r="M721" t="s">
        <v>164</v>
      </c>
      <c r="N721" t="s">
        <v>24</v>
      </c>
      <c r="O721" s="5">
        <v>0</v>
      </c>
      <c r="P721" s="5">
        <v>0</v>
      </c>
      <c r="Q721" s="5">
        <f t="shared" si="57"/>
        <v>0</v>
      </c>
      <c r="R721" s="5">
        <f t="shared" si="55"/>
        <v>0</v>
      </c>
      <c r="S721" t="str">
        <f t="shared" si="58"/>
        <v>Poland</v>
      </c>
      <c r="T721" t="str">
        <f t="shared" si="59"/>
        <v>Away Team</v>
      </c>
      <c r="U721" s="5">
        <v>19900</v>
      </c>
      <c r="V721" s="5">
        <v>0</v>
      </c>
      <c r="W721" s="5">
        <v>0</v>
      </c>
      <c r="X721" t="s">
        <v>627</v>
      </c>
      <c r="Y721" t="s">
        <v>628</v>
      </c>
      <c r="Z721" t="s">
        <v>629</v>
      </c>
      <c r="AA721" t="s">
        <v>420</v>
      </c>
      <c r="AB721" t="s">
        <v>168</v>
      </c>
    </row>
    <row r="722" spans="1:28" x14ac:dyDescent="0.3">
      <c r="A722" s="5">
        <v>574</v>
      </c>
      <c r="B722" s="5">
        <v>309</v>
      </c>
      <c r="C722">
        <v>1986</v>
      </c>
      <c r="D722" s="21">
        <v>31580</v>
      </c>
      <c r="E722" s="20" t="s">
        <v>1258</v>
      </c>
      <c r="F722" t="s">
        <v>659</v>
      </c>
      <c r="G722" t="s">
        <v>625</v>
      </c>
      <c r="H722" t="s">
        <v>626</v>
      </c>
      <c r="I722" t="s">
        <v>416</v>
      </c>
      <c r="J722" s="5">
        <v>0</v>
      </c>
      <c r="K722" s="5">
        <v>1</v>
      </c>
      <c r="L722" s="5">
        <f t="shared" si="56"/>
        <v>-1</v>
      </c>
      <c r="M722" t="s">
        <v>240</v>
      </c>
      <c r="N722" t="s">
        <v>24</v>
      </c>
      <c r="O722" s="5">
        <v>0</v>
      </c>
      <c r="P722" s="5">
        <v>0</v>
      </c>
      <c r="Q722" s="5">
        <f t="shared" si="57"/>
        <v>0</v>
      </c>
      <c r="R722" s="5">
        <f t="shared" si="55"/>
        <v>1</v>
      </c>
      <c r="S722" t="str">
        <f t="shared" si="58"/>
        <v>Germany FR</v>
      </c>
      <c r="T722" t="str">
        <f t="shared" si="59"/>
        <v>Away Team</v>
      </c>
      <c r="U722" s="5">
        <v>19800</v>
      </c>
      <c r="V722" s="5">
        <v>0</v>
      </c>
      <c r="W722" s="5">
        <v>0</v>
      </c>
      <c r="X722" t="s">
        <v>633</v>
      </c>
      <c r="Y722" t="s">
        <v>646</v>
      </c>
      <c r="Z722" t="s">
        <v>620</v>
      </c>
      <c r="AA722" t="s">
        <v>420</v>
      </c>
      <c r="AB722" t="s">
        <v>244</v>
      </c>
    </row>
    <row r="723" spans="1:28" x14ac:dyDescent="0.3">
      <c r="A723" s="5">
        <v>1193</v>
      </c>
      <c r="B723" s="5">
        <v>208</v>
      </c>
      <c r="C723">
        <v>1950</v>
      </c>
      <c r="D723" s="21">
        <v>18443</v>
      </c>
      <c r="E723" s="20" t="s">
        <v>1255</v>
      </c>
      <c r="F723" t="s">
        <v>38</v>
      </c>
      <c r="G723" t="s">
        <v>184</v>
      </c>
      <c r="H723" t="s">
        <v>185</v>
      </c>
      <c r="I723" t="s">
        <v>113</v>
      </c>
      <c r="J723" s="5">
        <v>2</v>
      </c>
      <c r="K723" s="5">
        <v>0</v>
      </c>
      <c r="L723" s="5">
        <f t="shared" si="56"/>
        <v>2</v>
      </c>
      <c r="M723" t="s">
        <v>56</v>
      </c>
      <c r="N723" t="s">
        <v>24</v>
      </c>
      <c r="O723" s="5">
        <v>0</v>
      </c>
      <c r="P723" s="5">
        <v>0</v>
      </c>
      <c r="Q723" s="5">
        <f t="shared" si="57"/>
        <v>0</v>
      </c>
      <c r="R723" s="5">
        <f t="shared" si="55"/>
        <v>2</v>
      </c>
      <c r="S723" t="str">
        <f t="shared" si="58"/>
        <v>Spain</v>
      </c>
      <c r="T723" t="str">
        <f t="shared" si="59"/>
        <v>Home Team</v>
      </c>
      <c r="U723" s="5">
        <v>19790</v>
      </c>
      <c r="V723" s="5">
        <v>2</v>
      </c>
      <c r="W723" s="5">
        <v>0</v>
      </c>
      <c r="X723" t="s">
        <v>211</v>
      </c>
      <c r="Y723" t="s">
        <v>212</v>
      </c>
      <c r="Z723" t="s">
        <v>213</v>
      </c>
      <c r="AA723" t="s">
        <v>117</v>
      </c>
      <c r="AB723" t="s">
        <v>58</v>
      </c>
    </row>
    <row r="724" spans="1:28" x14ac:dyDescent="0.3">
      <c r="A724" s="5">
        <v>1179</v>
      </c>
      <c r="B724" s="5">
        <v>206</v>
      </c>
      <c r="C724">
        <v>1938</v>
      </c>
      <c r="D724" s="21">
        <v>14036</v>
      </c>
      <c r="E724" s="20" t="s">
        <v>1267</v>
      </c>
      <c r="F724" t="s">
        <v>135</v>
      </c>
      <c r="G724" t="s">
        <v>156</v>
      </c>
      <c r="H724" t="s">
        <v>157</v>
      </c>
      <c r="I724" t="s">
        <v>120</v>
      </c>
      <c r="J724" s="5">
        <v>2</v>
      </c>
      <c r="K724" s="5">
        <v>1</v>
      </c>
      <c r="L724" s="5">
        <f t="shared" si="56"/>
        <v>1</v>
      </c>
      <c r="M724" t="s">
        <v>158</v>
      </c>
      <c r="N724" t="s">
        <v>134</v>
      </c>
      <c r="O724" s="5">
        <v>0</v>
      </c>
      <c r="P724" s="5">
        <v>0</v>
      </c>
      <c r="Q724" s="5">
        <f t="shared" si="57"/>
        <v>0</v>
      </c>
      <c r="R724" s="5">
        <f t="shared" si="55"/>
        <v>3</v>
      </c>
      <c r="S724" t="str">
        <f t="shared" si="58"/>
        <v>Italy</v>
      </c>
      <c r="T724" t="str">
        <f t="shared" si="59"/>
        <v>Home Team</v>
      </c>
      <c r="U724" s="5">
        <v>19000</v>
      </c>
      <c r="V724" s="5">
        <v>0</v>
      </c>
      <c r="W724" s="5">
        <v>0</v>
      </c>
      <c r="X724" t="s">
        <v>93</v>
      </c>
      <c r="Y724" t="s">
        <v>159</v>
      </c>
      <c r="Z724" t="s">
        <v>160</v>
      </c>
      <c r="AA724" t="s">
        <v>124</v>
      </c>
      <c r="AB724" t="s">
        <v>161</v>
      </c>
    </row>
    <row r="725" spans="1:28" x14ac:dyDescent="0.3">
      <c r="A725" s="5">
        <v>1275</v>
      </c>
      <c r="B725" s="5">
        <v>211</v>
      </c>
      <c r="C725">
        <v>1954</v>
      </c>
      <c r="D725" s="21">
        <v>19894</v>
      </c>
      <c r="E725" s="20" t="s">
        <v>1274</v>
      </c>
      <c r="F725" t="s">
        <v>19</v>
      </c>
      <c r="G725" t="s">
        <v>232</v>
      </c>
      <c r="H725" t="s">
        <v>233</v>
      </c>
      <c r="I725" t="s">
        <v>22</v>
      </c>
      <c r="J725" s="5">
        <v>3</v>
      </c>
      <c r="K725" s="5">
        <v>2</v>
      </c>
      <c r="L725" s="5">
        <f t="shared" si="56"/>
        <v>1</v>
      </c>
      <c r="M725" t="s">
        <v>23</v>
      </c>
      <c r="N725" t="s">
        <v>24</v>
      </c>
      <c r="O725" s="5">
        <v>0</v>
      </c>
      <c r="P725" s="5">
        <v>0</v>
      </c>
      <c r="Q725" s="5">
        <f t="shared" si="57"/>
        <v>0</v>
      </c>
      <c r="R725" s="5">
        <f t="shared" si="55"/>
        <v>5</v>
      </c>
      <c r="S725" t="str">
        <f t="shared" si="58"/>
        <v>France</v>
      </c>
      <c r="T725" t="str">
        <f t="shared" si="59"/>
        <v>Home Team</v>
      </c>
      <c r="U725" s="5">
        <v>19000</v>
      </c>
      <c r="V725" s="5">
        <v>1</v>
      </c>
      <c r="W725" s="5">
        <v>0</v>
      </c>
      <c r="X725" t="s">
        <v>239</v>
      </c>
      <c r="Y725" t="s">
        <v>229</v>
      </c>
      <c r="Z725" t="s">
        <v>238</v>
      </c>
      <c r="AA725" t="s">
        <v>28</v>
      </c>
      <c r="AB725" t="s">
        <v>29</v>
      </c>
    </row>
    <row r="726" spans="1:28" x14ac:dyDescent="0.3">
      <c r="A726" s="5">
        <v>834</v>
      </c>
      <c r="B726" s="5">
        <v>293</v>
      </c>
      <c r="C726">
        <v>1982</v>
      </c>
      <c r="D726" s="21">
        <v>30121</v>
      </c>
      <c r="E726" s="20" t="s">
        <v>1281</v>
      </c>
      <c r="F726" t="s">
        <v>19</v>
      </c>
      <c r="G726" t="s">
        <v>542</v>
      </c>
      <c r="H726" t="s">
        <v>543</v>
      </c>
      <c r="I726" t="s">
        <v>164</v>
      </c>
      <c r="J726" s="5">
        <v>0</v>
      </c>
      <c r="K726" s="5">
        <v>0</v>
      </c>
      <c r="L726" s="5">
        <f t="shared" si="56"/>
        <v>0</v>
      </c>
      <c r="M726" t="s">
        <v>544</v>
      </c>
      <c r="N726" t="s">
        <v>24</v>
      </c>
      <c r="O726" s="5">
        <v>0</v>
      </c>
      <c r="P726" s="5">
        <v>0</v>
      </c>
      <c r="Q726" s="5">
        <f t="shared" si="57"/>
        <v>0</v>
      </c>
      <c r="R726" s="5">
        <f t="shared" si="55"/>
        <v>0</v>
      </c>
      <c r="S726" t="str">
        <f t="shared" si="58"/>
        <v>Cameroon</v>
      </c>
      <c r="T726" t="str">
        <f t="shared" si="59"/>
        <v>Away Team</v>
      </c>
      <c r="U726" s="5">
        <v>19000</v>
      </c>
      <c r="V726" s="5">
        <v>0</v>
      </c>
      <c r="W726" s="5">
        <v>0</v>
      </c>
      <c r="X726" t="s">
        <v>595</v>
      </c>
      <c r="Y726" t="s">
        <v>487</v>
      </c>
      <c r="Z726" t="s">
        <v>589</v>
      </c>
      <c r="AA726" t="s">
        <v>168</v>
      </c>
      <c r="AB726" t="s">
        <v>546</v>
      </c>
    </row>
    <row r="727" spans="1:28" x14ac:dyDescent="0.3">
      <c r="A727" s="5">
        <v>1054</v>
      </c>
      <c r="B727" s="5">
        <v>293</v>
      </c>
      <c r="C727">
        <v>1982</v>
      </c>
      <c r="D727" s="21">
        <v>30121</v>
      </c>
      <c r="E727" s="20" t="s">
        <v>1285</v>
      </c>
      <c r="F727" t="s">
        <v>221</v>
      </c>
      <c r="G727" t="s">
        <v>551</v>
      </c>
      <c r="H727" t="s">
        <v>552</v>
      </c>
      <c r="I727" t="s">
        <v>271</v>
      </c>
      <c r="J727" s="5">
        <v>3</v>
      </c>
      <c r="K727" s="5">
        <v>0</v>
      </c>
      <c r="L727" s="5">
        <f t="shared" si="56"/>
        <v>3</v>
      </c>
      <c r="M727" t="s">
        <v>553</v>
      </c>
      <c r="N727" t="s">
        <v>24</v>
      </c>
      <c r="O727" s="5">
        <v>0</v>
      </c>
      <c r="P727" s="5">
        <v>0</v>
      </c>
      <c r="Q727" s="5">
        <f t="shared" si="57"/>
        <v>0</v>
      </c>
      <c r="R727" s="5">
        <f t="shared" si="55"/>
        <v>3</v>
      </c>
      <c r="S727" t="str">
        <f t="shared" si="58"/>
        <v>Soviet Union</v>
      </c>
      <c r="T727" t="str">
        <f t="shared" si="59"/>
        <v>Home Team</v>
      </c>
      <c r="U727" s="5">
        <v>19000</v>
      </c>
      <c r="V727" s="5">
        <v>1</v>
      </c>
      <c r="W727" s="5">
        <v>0</v>
      </c>
      <c r="X727" t="s">
        <v>556</v>
      </c>
      <c r="Y727" t="s">
        <v>597</v>
      </c>
      <c r="Z727" t="s">
        <v>598</v>
      </c>
      <c r="AA727" t="s">
        <v>274</v>
      </c>
      <c r="AB727" t="s">
        <v>557</v>
      </c>
    </row>
    <row r="728" spans="1:28" x14ac:dyDescent="0.3">
      <c r="A728" s="5">
        <v>1460</v>
      </c>
      <c r="B728" s="5">
        <v>231</v>
      </c>
      <c r="C728">
        <v>1962</v>
      </c>
      <c r="D728" s="21">
        <v>22803</v>
      </c>
      <c r="E728" s="20" t="s">
        <v>1255</v>
      </c>
      <c r="F728" t="s">
        <v>46</v>
      </c>
      <c r="G728" t="s">
        <v>324</v>
      </c>
      <c r="H728" t="s">
        <v>325</v>
      </c>
      <c r="I728" t="s">
        <v>40</v>
      </c>
      <c r="J728" s="5">
        <v>2</v>
      </c>
      <c r="K728" s="5">
        <v>1</v>
      </c>
      <c r="L728" s="5">
        <f t="shared" si="56"/>
        <v>1</v>
      </c>
      <c r="M728" t="s">
        <v>113</v>
      </c>
      <c r="N728" t="s">
        <v>24</v>
      </c>
      <c r="O728" s="5">
        <v>0</v>
      </c>
      <c r="P728" s="5">
        <v>0</v>
      </c>
      <c r="Q728" s="5">
        <f t="shared" si="57"/>
        <v>0</v>
      </c>
      <c r="R728" s="5">
        <f t="shared" si="55"/>
        <v>3</v>
      </c>
      <c r="S728" t="str">
        <f t="shared" si="58"/>
        <v>Brazil</v>
      </c>
      <c r="T728" t="str">
        <f t="shared" si="59"/>
        <v>Home Team</v>
      </c>
      <c r="U728" s="5">
        <v>18715</v>
      </c>
      <c r="V728" s="5">
        <v>0</v>
      </c>
      <c r="W728" s="5">
        <v>1</v>
      </c>
      <c r="X728" t="s">
        <v>206</v>
      </c>
      <c r="Y728" t="s">
        <v>212</v>
      </c>
      <c r="Z728" t="s">
        <v>351</v>
      </c>
      <c r="AA728" t="s">
        <v>45</v>
      </c>
      <c r="AB728" t="s">
        <v>117</v>
      </c>
    </row>
    <row r="729" spans="1:28" x14ac:dyDescent="0.3">
      <c r="A729" s="5">
        <v>1090</v>
      </c>
      <c r="B729" s="5">
        <v>201</v>
      </c>
      <c r="C729">
        <v>1930</v>
      </c>
      <c r="D729" s="21">
        <v>11152</v>
      </c>
      <c r="E729" s="20" t="s">
        <v>1255</v>
      </c>
      <c r="F729" t="s">
        <v>30</v>
      </c>
      <c r="G729" t="s">
        <v>31</v>
      </c>
      <c r="H729" t="s">
        <v>21</v>
      </c>
      <c r="I729" t="s">
        <v>32</v>
      </c>
      <c r="J729" s="5">
        <v>3</v>
      </c>
      <c r="K729" s="5">
        <v>0</v>
      </c>
      <c r="L729" s="5">
        <f t="shared" si="56"/>
        <v>3</v>
      </c>
      <c r="M729" t="s">
        <v>33</v>
      </c>
      <c r="N729" t="s">
        <v>24</v>
      </c>
      <c r="O729" s="5">
        <v>0</v>
      </c>
      <c r="P729" s="5">
        <v>0</v>
      </c>
      <c r="Q729" s="5">
        <f t="shared" si="57"/>
        <v>0</v>
      </c>
      <c r="R729" s="5">
        <f t="shared" si="55"/>
        <v>3</v>
      </c>
      <c r="S729" t="str">
        <f t="shared" si="58"/>
        <v>USA</v>
      </c>
      <c r="T729" t="str">
        <f t="shared" si="59"/>
        <v>Home Team</v>
      </c>
      <c r="U729" s="5">
        <v>18346</v>
      </c>
      <c r="V729" s="5">
        <v>2</v>
      </c>
      <c r="W729" s="5">
        <v>0</v>
      </c>
      <c r="X729" t="s">
        <v>34</v>
      </c>
      <c r="Y729" t="s">
        <v>35</v>
      </c>
      <c r="Z729" t="s">
        <v>36</v>
      </c>
      <c r="AA729" t="s">
        <v>32</v>
      </c>
      <c r="AB729" t="s">
        <v>37</v>
      </c>
    </row>
    <row r="730" spans="1:28" x14ac:dyDescent="0.3">
      <c r="A730" s="5">
        <v>1092</v>
      </c>
      <c r="B730" s="5">
        <v>201</v>
      </c>
      <c r="C730">
        <v>1930</v>
      </c>
      <c r="D730" s="21">
        <v>11156</v>
      </c>
      <c r="E730" s="20" t="s">
        <v>1256</v>
      </c>
      <c r="F730" t="s">
        <v>38</v>
      </c>
      <c r="G730" t="s">
        <v>31</v>
      </c>
      <c r="H730" t="s">
        <v>21</v>
      </c>
      <c r="I730" t="s">
        <v>39</v>
      </c>
      <c r="J730" s="5">
        <v>4</v>
      </c>
      <c r="K730" s="5">
        <v>0</v>
      </c>
      <c r="L730" s="5">
        <f t="shared" si="56"/>
        <v>4</v>
      </c>
      <c r="M730" t="s">
        <v>59</v>
      </c>
      <c r="N730" t="s">
        <v>24</v>
      </c>
      <c r="O730" s="5">
        <v>0</v>
      </c>
      <c r="P730" s="5">
        <v>0</v>
      </c>
      <c r="Q730" s="5">
        <f t="shared" si="57"/>
        <v>0</v>
      </c>
      <c r="R730" s="5">
        <f t="shared" si="55"/>
        <v>4</v>
      </c>
      <c r="S730" t="str">
        <f t="shared" si="58"/>
        <v>Yugoslavia</v>
      </c>
      <c r="T730" t="str">
        <f t="shared" si="59"/>
        <v>Home Team</v>
      </c>
      <c r="U730" s="5">
        <v>18306</v>
      </c>
      <c r="V730" s="5">
        <v>0</v>
      </c>
      <c r="W730" s="5">
        <v>0</v>
      </c>
      <c r="X730" t="s">
        <v>35</v>
      </c>
      <c r="Y730" t="s">
        <v>25</v>
      </c>
      <c r="Z730" t="s">
        <v>36</v>
      </c>
      <c r="AA730" t="s">
        <v>44</v>
      </c>
      <c r="AB730" t="s">
        <v>60</v>
      </c>
    </row>
    <row r="731" spans="1:28" x14ac:dyDescent="0.3">
      <c r="A731" s="5">
        <v>1097</v>
      </c>
      <c r="B731" s="5">
        <v>201</v>
      </c>
      <c r="C731">
        <v>1930</v>
      </c>
      <c r="D731" s="21">
        <v>11156</v>
      </c>
      <c r="E731" s="20" t="s">
        <v>1259</v>
      </c>
      <c r="F731" t="s">
        <v>30</v>
      </c>
      <c r="G731" t="s">
        <v>31</v>
      </c>
      <c r="H731" t="s">
        <v>21</v>
      </c>
      <c r="I731" t="s">
        <v>32</v>
      </c>
      <c r="J731" s="5">
        <v>3</v>
      </c>
      <c r="K731" s="5">
        <v>0</v>
      </c>
      <c r="L731" s="5">
        <f t="shared" si="56"/>
        <v>3</v>
      </c>
      <c r="M731" t="s">
        <v>61</v>
      </c>
      <c r="N731" t="s">
        <v>24</v>
      </c>
      <c r="O731" s="5">
        <v>0</v>
      </c>
      <c r="P731" s="5">
        <v>0</v>
      </c>
      <c r="Q731" s="5">
        <f t="shared" si="57"/>
        <v>0</v>
      </c>
      <c r="R731" s="5">
        <f t="shared" si="55"/>
        <v>3</v>
      </c>
      <c r="S731" t="str">
        <f t="shared" si="58"/>
        <v>USA</v>
      </c>
      <c r="T731" t="str">
        <f t="shared" si="59"/>
        <v>Home Team</v>
      </c>
      <c r="U731" s="5">
        <v>18306</v>
      </c>
      <c r="V731" s="5">
        <v>2</v>
      </c>
      <c r="W731" s="5">
        <v>0</v>
      </c>
      <c r="X731" t="s">
        <v>34</v>
      </c>
      <c r="Y731" t="s">
        <v>57</v>
      </c>
      <c r="Z731" t="s">
        <v>41</v>
      </c>
      <c r="AA731" t="s">
        <v>32</v>
      </c>
      <c r="AB731" t="s">
        <v>62</v>
      </c>
    </row>
    <row r="732" spans="1:28" x14ac:dyDescent="0.3">
      <c r="A732" s="5">
        <v>1922</v>
      </c>
      <c r="B732" s="5">
        <v>250</v>
      </c>
      <c r="C732">
        <v>1970</v>
      </c>
      <c r="D732" s="21">
        <v>25729</v>
      </c>
      <c r="E732" s="20" t="s">
        <v>1258</v>
      </c>
      <c r="F732" t="s">
        <v>38</v>
      </c>
      <c r="G732" t="s">
        <v>398</v>
      </c>
      <c r="H732" t="s">
        <v>399</v>
      </c>
      <c r="I732" t="s">
        <v>99</v>
      </c>
      <c r="J732" s="5">
        <v>1</v>
      </c>
      <c r="K732" s="5">
        <v>0</v>
      </c>
      <c r="L732" s="5">
        <f t="shared" si="56"/>
        <v>1</v>
      </c>
      <c r="M732" t="s">
        <v>64</v>
      </c>
      <c r="N732" t="s">
        <v>24</v>
      </c>
      <c r="O732" s="5">
        <v>0</v>
      </c>
      <c r="P732" s="5">
        <v>0</v>
      </c>
      <c r="Q732" s="5">
        <f t="shared" si="57"/>
        <v>0</v>
      </c>
      <c r="R732" s="5">
        <f t="shared" si="55"/>
        <v>1</v>
      </c>
      <c r="S732" t="str">
        <f t="shared" si="58"/>
        <v>Sweden</v>
      </c>
      <c r="T732" t="str">
        <f t="shared" si="59"/>
        <v>Home Team</v>
      </c>
      <c r="U732" s="5">
        <v>18163</v>
      </c>
      <c r="V732" s="5">
        <v>0</v>
      </c>
      <c r="W732" s="5">
        <v>0</v>
      </c>
      <c r="X732" t="s">
        <v>429</v>
      </c>
      <c r="Y732" t="s">
        <v>366</v>
      </c>
      <c r="Z732" t="s">
        <v>424</v>
      </c>
      <c r="AA732" t="s">
        <v>103</v>
      </c>
      <c r="AB732" t="s">
        <v>65</v>
      </c>
    </row>
    <row r="733" spans="1:28" x14ac:dyDescent="0.3">
      <c r="A733" s="5">
        <v>1153</v>
      </c>
      <c r="B733" s="5">
        <v>429</v>
      </c>
      <c r="C733">
        <v>1938</v>
      </c>
      <c r="D733" s="21">
        <v>14045</v>
      </c>
      <c r="E733" s="20" t="s">
        <v>1265</v>
      </c>
      <c r="F733" t="s">
        <v>131</v>
      </c>
      <c r="G733" t="s">
        <v>176</v>
      </c>
      <c r="H733" t="s">
        <v>177</v>
      </c>
      <c r="I733" t="s">
        <v>40</v>
      </c>
      <c r="J733" s="5">
        <v>2</v>
      </c>
      <c r="K733" s="5">
        <v>1</v>
      </c>
      <c r="L733" s="5">
        <f t="shared" si="56"/>
        <v>1</v>
      </c>
      <c r="M733" t="s">
        <v>127</v>
      </c>
      <c r="N733" t="s">
        <v>24</v>
      </c>
      <c r="O733" s="5">
        <v>0</v>
      </c>
      <c r="P733" s="5">
        <v>0</v>
      </c>
      <c r="Q733" s="5">
        <f t="shared" si="57"/>
        <v>0</v>
      </c>
      <c r="R733" s="5">
        <f t="shared" si="55"/>
        <v>3</v>
      </c>
      <c r="S733" t="str">
        <f t="shared" si="58"/>
        <v>Brazil</v>
      </c>
      <c r="T733" t="str">
        <f t="shared" si="59"/>
        <v>Home Team</v>
      </c>
      <c r="U733" s="5">
        <v>18141</v>
      </c>
      <c r="V733" s="5">
        <v>0</v>
      </c>
      <c r="W733" s="5">
        <v>1</v>
      </c>
      <c r="X733" t="s">
        <v>183</v>
      </c>
      <c r="Y733" t="s">
        <v>138</v>
      </c>
      <c r="Z733" t="s">
        <v>167</v>
      </c>
      <c r="AA733" t="s">
        <v>45</v>
      </c>
      <c r="AB733" t="s">
        <v>130</v>
      </c>
    </row>
    <row r="734" spans="1:28" x14ac:dyDescent="0.3">
      <c r="A734" s="5">
        <v>517</v>
      </c>
      <c r="B734" s="5">
        <v>308</v>
      </c>
      <c r="C734">
        <v>1986</v>
      </c>
      <c r="D734" s="21">
        <v>31567</v>
      </c>
      <c r="E734" s="20" t="s">
        <v>1258</v>
      </c>
      <c r="F734" t="s">
        <v>642</v>
      </c>
      <c r="G734" t="s">
        <v>643</v>
      </c>
      <c r="H734" t="s">
        <v>644</v>
      </c>
      <c r="I734" t="s">
        <v>228</v>
      </c>
      <c r="J734" s="5">
        <v>0</v>
      </c>
      <c r="K734" s="5">
        <v>1</v>
      </c>
      <c r="L734" s="5">
        <f t="shared" si="56"/>
        <v>-1</v>
      </c>
      <c r="M734" t="s">
        <v>645</v>
      </c>
      <c r="N734" t="s">
        <v>24</v>
      </c>
      <c r="O734" s="5">
        <v>0</v>
      </c>
      <c r="P734" s="5">
        <v>0</v>
      </c>
      <c r="Q734" s="5">
        <f t="shared" si="57"/>
        <v>0</v>
      </c>
      <c r="R734" s="5">
        <f t="shared" si="55"/>
        <v>1</v>
      </c>
      <c r="S734" t="str">
        <f t="shared" si="58"/>
        <v>Denmark</v>
      </c>
      <c r="T734" t="str">
        <f t="shared" si="59"/>
        <v>Away Team</v>
      </c>
      <c r="U734" s="5">
        <v>18000</v>
      </c>
      <c r="V734" s="5">
        <v>0</v>
      </c>
      <c r="W734" s="5">
        <v>0</v>
      </c>
      <c r="X734" t="s">
        <v>646</v>
      </c>
      <c r="Y734" t="s">
        <v>647</v>
      </c>
      <c r="Z734" t="s">
        <v>648</v>
      </c>
      <c r="AA734" t="s">
        <v>231</v>
      </c>
      <c r="AB734" t="s">
        <v>649</v>
      </c>
    </row>
    <row r="735" spans="1:28" x14ac:dyDescent="0.3">
      <c r="A735" s="5">
        <v>1840</v>
      </c>
      <c r="B735" s="5">
        <v>250</v>
      </c>
      <c r="C735">
        <v>1970</v>
      </c>
      <c r="D735" s="21">
        <v>25729</v>
      </c>
      <c r="E735" s="20" t="s">
        <v>1258</v>
      </c>
      <c r="F735" t="s">
        <v>30</v>
      </c>
      <c r="G735" t="s">
        <v>404</v>
      </c>
      <c r="H735" t="s">
        <v>405</v>
      </c>
      <c r="I735" t="s">
        <v>240</v>
      </c>
      <c r="J735" s="5">
        <v>3</v>
      </c>
      <c r="K735" s="5">
        <v>1</v>
      </c>
      <c r="L735" s="5">
        <f t="shared" si="56"/>
        <v>2</v>
      </c>
      <c r="M735" t="s">
        <v>48</v>
      </c>
      <c r="N735" t="s">
        <v>24</v>
      </c>
      <c r="O735" s="5">
        <v>0</v>
      </c>
      <c r="P735" s="5">
        <v>0</v>
      </c>
      <c r="Q735" s="5">
        <f t="shared" si="57"/>
        <v>0</v>
      </c>
      <c r="R735" s="5">
        <f t="shared" si="55"/>
        <v>4</v>
      </c>
      <c r="S735" t="str">
        <f t="shared" si="58"/>
        <v>Germany FR</v>
      </c>
      <c r="T735" t="str">
        <f t="shared" si="59"/>
        <v>Home Team</v>
      </c>
      <c r="U735" s="5">
        <v>17875</v>
      </c>
      <c r="V735" s="5">
        <v>3</v>
      </c>
      <c r="W735" s="5">
        <v>1</v>
      </c>
      <c r="X735" t="s">
        <v>407</v>
      </c>
      <c r="Y735" t="s">
        <v>418</v>
      </c>
      <c r="Z735" t="s">
        <v>406</v>
      </c>
      <c r="AA735" t="s">
        <v>244</v>
      </c>
      <c r="AB735" t="s">
        <v>51</v>
      </c>
    </row>
    <row r="736" spans="1:28" x14ac:dyDescent="0.3">
      <c r="A736" s="5">
        <v>1679</v>
      </c>
      <c r="B736" s="5">
        <v>238</v>
      </c>
      <c r="C736">
        <v>1966</v>
      </c>
      <c r="D736" s="21">
        <v>24307</v>
      </c>
      <c r="E736" s="20" t="s">
        <v>1277</v>
      </c>
      <c r="F736" t="s">
        <v>30</v>
      </c>
      <c r="G736" t="s">
        <v>367</v>
      </c>
      <c r="H736" t="s">
        <v>368</v>
      </c>
      <c r="I736" t="s">
        <v>369</v>
      </c>
      <c r="J736" s="5">
        <v>1</v>
      </c>
      <c r="K736" s="5">
        <v>0</v>
      </c>
      <c r="L736" s="5">
        <f t="shared" si="56"/>
        <v>1</v>
      </c>
      <c r="M736" t="s">
        <v>120</v>
      </c>
      <c r="N736" t="s">
        <v>24</v>
      </c>
      <c r="O736" s="5">
        <v>0</v>
      </c>
      <c r="P736" s="5">
        <v>0</v>
      </c>
      <c r="Q736" s="5">
        <f t="shared" si="57"/>
        <v>0</v>
      </c>
      <c r="R736" s="5">
        <f t="shared" si="55"/>
        <v>1</v>
      </c>
      <c r="S736" t="str">
        <f t="shared" si="58"/>
        <v>Korea DPR</v>
      </c>
      <c r="T736" t="str">
        <f t="shared" si="59"/>
        <v>Home Team</v>
      </c>
      <c r="U736" s="5">
        <v>17829</v>
      </c>
      <c r="V736" s="5">
        <v>1</v>
      </c>
      <c r="W736" s="5">
        <v>0</v>
      </c>
      <c r="X736" t="s">
        <v>327</v>
      </c>
      <c r="Y736" t="s">
        <v>361</v>
      </c>
      <c r="Z736" t="s">
        <v>366</v>
      </c>
      <c r="AA736" t="s">
        <v>371</v>
      </c>
      <c r="AB736" t="s">
        <v>124</v>
      </c>
    </row>
    <row r="737" spans="1:28" x14ac:dyDescent="0.3">
      <c r="A737" s="5">
        <v>1326</v>
      </c>
      <c r="B737" s="5">
        <v>220</v>
      </c>
      <c r="C737">
        <v>1958</v>
      </c>
      <c r="D737" s="21">
        <v>21344</v>
      </c>
      <c r="E737" s="20" t="s">
        <v>1276</v>
      </c>
      <c r="F737" t="s">
        <v>30</v>
      </c>
      <c r="G737" t="s">
        <v>292</v>
      </c>
      <c r="H737" t="s">
        <v>293</v>
      </c>
      <c r="I737" t="s">
        <v>40</v>
      </c>
      <c r="J737" s="5">
        <v>3</v>
      </c>
      <c r="K737" s="5">
        <v>0</v>
      </c>
      <c r="L737" s="5">
        <f t="shared" si="56"/>
        <v>3</v>
      </c>
      <c r="M737" t="s">
        <v>73</v>
      </c>
      <c r="N737" t="s">
        <v>24</v>
      </c>
      <c r="O737" s="5">
        <v>0</v>
      </c>
      <c r="P737" s="5">
        <v>0</v>
      </c>
      <c r="Q737" s="5">
        <f t="shared" si="57"/>
        <v>0</v>
      </c>
      <c r="R737" s="5">
        <f t="shared" si="55"/>
        <v>3</v>
      </c>
      <c r="S737" t="str">
        <f t="shared" si="58"/>
        <v>Brazil</v>
      </c>
      <c r="T737" t="str">
        <f t="shared" si="59"/>
        <v>Home Team</v>
      </c>
      <c r="U737" s="5">
        <v>17788</v>
      </c>
      <c r="V737" s="5">
        <v>1</v>
      </c>
      <c r="W737" s="5">
        <v>0</v>
      </c>
      <c r="X737" t="s">
        <v>294</v>
      </c>
      <c r="Y737" t="s">
        <v>295</v>
      </c>
      <c r="Z737" t="s">
        <v>296</v>
      </c>
      <c r="AA737" t="s">
        <v>45</v>
      </c>
      <c r="AB737" t="s">
        <v>78</v>
      </c>
    </row>
    <row r="738" spans="1:28" x14ac:dyDescent="0.3">
      <c r="A738" s="5">
        <v>1459</v>
      </c>
      <c r="B738" s="5">
        <v>232</v>
      </c>
      <c r="C738">
        <v>1962</v>
      </c>
      <c r="D738" s="21">
        <v>22807</v>
      </c>
      <c r="E738" s="20" t="s">
        <v>1260</v>
      </c>
      <c r="F738" t="s">
        <v>131</v>
      </c>
      <c r="G738" t="s">
        <v>324</v>
      </c>
      <c r="H738" t="s">
        <v>325</v>
      </c>
      <c r="I738" t="s">
        <v>40</v>
      </c>
      <c r="J738" s="5">
        <v>3</v>
      </c>
      <c r="K738" s="5">
        <v>1</v>
      </c>
      <c r="L738" s="5">
        <f t="shared" si="56"/>
        <v>2</v>
      </c>
      <c r="M738" t="s">
        <v>189</v>
      </c>
      <c r="N738" t="s">
        <v>24</v>
      </c>
      <c r="O738" s="5">
        <v>0</v>
      </c>
      <c r="P738" s="5">
        <v>0</v>
      </c>
      <c r="Q738" s="5">
        <f t="shared" si="57"/>
        <v>0</v>
      </c>
      <c r="R738" s="5">
        <f t="shared" si="55"/>
        <v>4</v>
      </c>
      <c r="S738" t="str">
        <f t="shared" si="58"/>
        <v>Brazil</v>
      </c>
      <c r="T738" t="str">
        <f t="shared" si="59"/>
        <v>Home Team</v>
      </c>
      <c r="U738" s="5">
        <v>17736</v>
      </c>
      <c r="V738" s="5">
        <v>1</v>
      </c>
      <c r="W738" s="5">
        <v>1</v>
      </c>
      <c r="X738" t="s">
        <v>327</v>
      </c>
      <c r="Y738" t="s">
        <v>326</v>
      </c>
      <c r="Z738" t="s">
        <v>206</v>
      </c>
      <c r="AA738" t="s">
        <v>45</v>
      </c>
      <c r="AB738" t="s">
        <v>193</v>
      </c>
    </row>
    <row r="739" spans="1:28" x14ac:dyDescent="0.3">
      <c r="A739" s="5">
        <v>1953</v>
      </c>
      <c r="B739" s="5">
        <v>262</v>
      </c>
      <c r="C739">
        <v>1974</v>
      </c>
      <c r="D739" s="21">
        <v>27202</v>
      </c>
      <c r="E739" s="20" t="s">
        <v>1258</v>
      </c>
      <c r="F739" t="s">
        <v>19</v>
      </c>
      <c r="G739" t="s">
        <v>440</v>
      </c>
      <c r="H739" t="s">
        <v>441</v>
      </c>
      <c r="I739" t="s">
        <v>447</v>
      </c>
      <c r="J739" s="5">
        <v>0</v>
      </c>
      <c r="K739" s="5">
        <v>0</v>
      </c>
      <c r="L739" s="5">
        <f t="shared" si="56"/>
        <v>0</v>
      </c>
      <c r="M739" t="s">
        <v>56</v>
      </c>
      <c r="N739" t="s">
        <v>24</v>
      </c>
      <c r="O739" s="5">
        <v>0</v>
      </c>
      <c r="P739" s="5">
        <v>0</v>
      </c>
      <c r="Q739" s="5">
        <f t="shared" si="57"/>
        <v>0</v>
      </c>
      <c r="R739" s="5">
        <f t="shared" si="55"/>
        <v>0</v>
      </c>
      <c r="S739" t="str">
        <f t="shared" si="58"/>
        <v>Chile</v>
      </c>
      <c r="T739" t="str">
        <f t="shared" si="59"/>
        <v>Away Team</v>
      </c>
      <c r="U739" s="5">
        <v>17400</v>
      </c>
      <c r="V739" s="5">
        <v>0</v>
      </c>
      <c r="W739" s="5">
        <v>0</v>
      </c>
      <c r="X739" t="s">
        <v>473</v>
      </c>
      <c r="Y739" t="s">
        <v>411</v>
      </c>
      <c r="Z739" t="s">
        <v>480</v>
      </c>
      <c r="AA739" t="s">
        <v>452</v>
      </c>
      <c r="AB739" t="s">
        <v>58</v>
      </c>
    </row>
    <row r="740" spans="1:28" x14ac:dyDescent="0.3">
      <c r="A740" s="5">
        <v>2433</v>
      </c>
      <c r="B740" s="5">
        <v>278</v>
      </c>
      <c r="C740">
        <v>1978</v>
      </c>
      <c r="D740" s="21">
        <v>28643</v>
      </c>
      <c r="E740" s="20" t="s">
        <v>1280</v>
      </c>
      <c r="F740" t="s">
        <v>38</v>
      </c>
      <c r="G740" t="s">
        <v>498</v>
      </c>
      <c r="H740" t="s">
        <v>499</v>
      </c>
      <c r="I740" t="s">
        <v>500</v>
      </c>
      <c r="J740" s="5">
        <v>3</v>
      </c>
      <c r="K740" s="5">
        <v>1</v>
      </c>
      <c r="L740" s="5">
        <f t="shared" si="56"/>
        <v>2</v>
      </c>
      <c r="M740" t="s">
        <v>23</v>
      </c>
      <c r="N740" t="s">
        <v>24</v>
      </c>
      <c r="O740" s="5">
        <v>0</v>
      </c>
      <c r="P740" s="5">
        <v>0</v>
      </c>
      <c r="Q740" s="5">
        <f t="shared" si="57"/>
        <v>0</v>
      </c>
      <c r="R740" s="5">
        <f t="shared" si="55"/>
        <v>4</v>
      </c>
      <c r="S740" t="str">
        <f t="shared" si="58"/>
        <v>Tunisia</v>
      </c>
      <c r="T740" t="str">
        <f t="shared" si="59"/>
        <v>Home Team</v>
      </c>
      <c r="U740" s="5">
        <v>17396</v>
      </c>
      <c r="V740" s="5">
        <v>0</v>
      </c>
      <c r="W740" s="5">
        <v>1</v>
      </c>
      <c r="X740" t="s">
        <v>501</v>
      </c>
      <c r="Y740" t="s">
        <v>502</v>
      </c>
      <c r="Z740" t="s">
        <v>503</v>
      </c>
      <c r="AA740" t="s">
        <v>504</v>
      </c>
      <c r="AB740" t="s">
        <v>29</v>
      </c>
    </row>
    <row r="741" spans="1:28" x14ac:dyDescent="0.3">
      <c r="A741" s="5">
        <v>1474</v>
      </c>
      <c r="B741" s="5">
        <v>232</v>
      </c>
      <c r="C741">
        <v>1962</v>
      </c>
      <c r="D741" s="21">
        <v>22807</v>
      </c>
      <c r="E741" s="20" t="s">
        <v>1260</v>
      </c>
      <c r="F741" t="s">
        <v>131</v>
      </c>
      <c r="G741" t="s">
        <v>317</v>
      </c>
      <c r="H741" t="s">
        <v>318</v>
      </c>
      <c r="I741" t="s">
        <v>56</v>
      </c>
      <c r="J741" s="5">
        <v>2</v>
      </c>
      <c r="K741" s="5">
        <v>1</v>
      </c>
      <c r="L741" s="5">
        <f t="shared" si="56"/>
        <v>1</v>
      </c>
      <c r="M741" t="s">
        <v>271</v>
      </c>
      <c r="N741" t="s">
        <v>24</v>
      </c>
      <c r="O741" s="5">
        <v>0</v>
      </c>
      <c r="P741" s="5">
        <v>0</v>
      </c>
      <c r="Q741" s="5">
        <f t="shared" si="57"/>
        <v>0</v>
      </c>
      <c r="R741" s="5">
        <f t="shared" si="55"/>
        <v>3</v>
      </c>
      <c r="S741" t="str">
        <f t="shared" si="58"/>
        <v>Chile</v>
      </c>
      <c r="T741" t="str">
        <f t="shared" si="59"/>
        <v>Home Team</v>
      </c>
      <c r="U741" s="5">
        <v>17268</v>
      </c>
      <c r="V741" s="5">
        <v>2</v>
      </c>
      <c r="W741" s="5">
        <v>1</v>
      </c>
      <c r="X741" t="s">
        <v>341</v>
      </c>
      <c r="Y741" t="s">
        <v>321</v>
      </c>
      <c r="Z741" t="s">
        <v>322</v>
      </c>
      <c r="AA741" t="s">
        <v>58</v>
      </c>
      <c r="AB741" t="s">
        <v>274</v>
      </c>
    </row>
    <row r="742" spans="1:28" x14ac:dyDescent="0.3">
      <c r="A742" s="5">
        <v>1284</v>
      </c>
      <c r="B742" s="5">
        <v>211</v>
      </c>
      <c r="C742">
        <v>1954</v>
      </c>
      <c r="D742" s="21">
        <v>19898</v>
      </c>
      <c r="E742" s="20" t="s">
        <v>1265</v>
      </c>
      <c r="F742" t="s">
        <v>38</v>
      </c>
      <c r="G742" t="s">
        <v>226</v>
      </c>
      <c r="H742" t="s">
        <v>227</v>
      </c>
      <c r="I742" t="s">
        <v>240</v>
      </c>
      <c r="J742" s="5">
        <v>7</v>
      </c>
      <c r="K742" s="5">
        <v>2</v>
      </c>
      <c r="L742" s="5">
        <f t="shared" si="56"/>
        <v>5</v>
      </c>
      <c r="M742" t="s">
        <v>241</v>
      </c>
      <c r="N742" t="s">
        <v>24</v>
      </c>
      <c r="O742" s="5">
        <v>0</v>
      </c>
      <c r="P742" s="5">
        <v>0</v>
      </c>
      <c r="Q742" s="5">
        <f t="shared" si="57"/>
        <v>0</v>
      </c>
      <c r="R742" s="5">
        <f t="shared" si="55"/>
        <v>9</v>
      </c>
      <c r="S742" t="str">
        <f t="shared" si="58"/>
        <v>Germany FR</v>
      </c>
      <c r="T742" t="str">
        <f t="shared" si="59"/>
        <v>Home Team</v>
      </c>
      <c r="U742" s="5">
        <v>17000</v>
      </c>
      <c r="V742" s="5">
        <v>3</v>
      </c>
      <c r="W742" s="5">
        <v>1</v>
      </c>
      <c r="X742" t="s">
        <v>247</v>
      </c>
      <c r="Y742" t="s">
        <v>260</v>
      </c>
      <c r="Z742" t="s">
        <v>259</v>
      </c>
      <c r="AA742" t="s">
        <v>244</v>
      </c>
      <c r="AB742" t="s">
        <v>245</v>
      </c>
    </row>
    <row r="743" spans="1:28" x14ac:dyDescent="0.3">
      <c r="A743" s="5">
        <v>1285</v>
      </c>
      <c r="B743" s="5">
        <v>212</v>
      </c>
      <c r="C743">
        <v>1954</v>
      </c>
      <c r="D743" s="21">
        <v>19902</v>
      </c>
      <c r="E743" s="20" t="s">
        <v>1267</v>
      </c>
      <c r="F743" t="s">
        <v>131</v>
      </c>
      <c r="G743" t="s">
        <v>232</v>
      </c>
      <c r="H743" t="s">
        <v>233</v>
      </c>
      <c r="I743" t="s">
        <v>240</v>
      </c>
      <c r="J743" s="5">
        <v>2</v>
      </c>
      <c r="K743" s="5">
        <v>0</v>
      </c>
      <c r="L743" s="5">
        <f t="shared" si="56"/>
        <v>2</v>
      </c>
      <c r="M743" t="s">
        <v>39</v>
      </c>
      <c r="N743" t="s">
        <v>24</v>
      </c>
      <c r="O743" s="5">
        <v>0</v>
      </c>
      <c r="P743" s="5">
        <v>0</v>
      </c>
      <c r="Q743" s="5">
        <f t="shared" si="57"/>
        <v>0</v>
      </c>
      <c r="R743" s="5">
        <f t="shared" si="55"/>
        <v>2</v>
      </c>
      <c r="S743" t="str">
        <f t="shared" si="58"/>
        <v>Germany FR</v>
      </c>
      <c r="T743" t="str">
        <f t="shared" si="59"/>
        <v>Home Team</v>
      </c>
      <c r="U743" s="5">
        <v>17000</v>
      </c>
      <c r="V743" s="5">
        <v>1</v>
      </c>
      <c r="W743" s="5">
        <v>0</v>
      </c>
      <c r="X743" t="s">
        <v>242</v>
      </c>
      <c r="Y743" t="s">
        <v>229</v>
      </c>
      <c r="Z743" t="s">
        <v>254</v>
      </c>
      <c r="AA743" t="s">
        <v>244</v>
      </c>
      <c r="AB743" t="s">
        <v>44</v>
      </c>
    </row>
    <row r="744" spans="1:28" x14ac:dyDescent="0.3">
      <c r="A744" s="5">
        <v>1955</v>
      </c>
      <c r="B744" s="5">
        <v>262</v>
      </c>
      <c r="C744">
        <v>1974</v>
      </c>
      <c r="D744" s="21">
        <v>27194</v>
      </c>
      <c r="E744" s="20" t="s">
        <v>1277</v>
      </c>
      <c r="F744" t="s">
        <v>19</v>
      </c>
      <c r="G744" t="s">
        <v>444</v>
      </c>
      <c r="H744" t="s">
        <v>445</v>
      </c>
      <c r="I744" t="s">
        <v>446</v>
      </c>
      <c r="J744" s="5">
        <v>2</v>
      </c>
      <c r="K744" s="5">
        <v>0</v>
      </c>
      <c r="L744" s="5">
        <f t="shared" si="56"/>
        <v>2</v>
      </c>
      <c r="M744" t="s">
        <v>447</v>
      </c>
      <c r="N744" t="s">
        <v>24</v>
      </c>
      <c r="O744" s="5">
        <v>0</v>
      </c>
      <c r="P744" s="5">
        <v>0</v>
      </c>
      <c r="Q744" s="5">
        <f t="shared" si="57"/>
        <v>0</v>
      </c>
      <c r="R744" s="5">
        <f t="shared" si="55"/>
        <v>2</v>
      </c>
      <c r="S744" t="str">
        <f t="shared" si="58"/>
        <v>German DR</v>
      </c>
      <c r="T744" t="str">
        <f t="shared" si="59"/>
        <v>Home Team</v>
      </c>
      <c r="U744" s="5">
        <v>17000</v>
      </c>
      <c r="V744" s="5">
        <v>0</v>
      </c>
      <c r="W744" s="5">
        <v>0</v>
      </c>
      <c r="X744" t="s">
        <v>448</v>
      </c>
      <c r="Y744" t="s">
        <v>449</v>
      </c>
      <c r="Z744" t="s">
        <v>450</v>
      </c>
      <c r="AA744" t="s">
        <v>451</v>
      </c>
      <c r="AB744" t="s">
        <v>452</v>
      </c>
    </row>
    <row r="745" spans="1:28" x14ac:dyDescent="0.3">
      <c r="A745" s="5">
        <v>1386</v>
      </c>
      <c r="B745" s="5">
        <v>220</v>
      </c>
      <c r="C745">
        <v>1958</v>
      </c>
      <c r="D745" s="21">
        <v>21344</v>
      </c>
      <c r="E745" s="20" t="s">
        <v>1276</v>
      </c>
      <c r="F745" t="s">
        <v>38</v>
      </c>
      <c r="G745" t="s">
        <v>285</v>
      </c>
      <c r="H745" t="s">
        <v>286</v>
      </c>
      <c r="I745" t="s">
        <v>22</v>
      </c>
      <c r="J745" s="5">
        <v>7</v>
      </c>
      <c r="K745" s="5">
        <v>3</v>
      </c>
      <c r="L745" s="5">
        <f t="shared" si="56"/>
        <v>4</v>
      </c>
      <c r="M745" t="s">
        <v>61</v>
      </c>
      <c r="N745" t="s">
        <v>24</v>
      </c>
      <c r="O745" s="5">
        <v>0</v>
      </c>
      <c r="P745" s="5">
        <v>0</v>
      </c>
      <c r="Q745" s="5">
        <f t="shared" si="57"/>
        <v>0</v>
      </c>
      <c r="R745" s="5">
        <f t="shared" si="55"/>
        <v>10</v>
      </c>
      <c r="S745" t="str">
        <f t="shared" si="58"/>
        <v>France</v>
      </c>
      <c r="T745" t="str">
        <f t="shared" si="59"/>
        <v>Home Team</v>
      </c>
      <c r="U745" s="5">
        <v>16518</v>
      </c>
      <c r="V745" s="5">
        <v>2</v>
      </c>
      <c r="W745" s="5">
        <v>2</v>
      </c>
      <c r="X745" t="s">
        <v>287</v>
      </c>
      <c r="Y745" t="s">
        <v>187</v>
      </c>
      <c r="Z745" t="s">
        <v>288</v>
      </c>
      <c r="AA745" t="s">
        <v>28</v>
      </c>
      <c r="AB745" t="s">
        <v>62</v>
      </c>
    </row>
    <row r="746" spans="1:28" x14ac:dyDescent="0.3">
      <c r="A746" s="5">
        <v>610</v>
      </c>
      <c r="B746" s="5">
        <v>308</v>
      </c>
      <c r="C746">
        <v>1986</v>
      </c>
      <c r="D746" s="21">
        <v>31565</v>
      </c>
      <c r="E746" s="20" t="s">
        <v>1278</v>
      </c>
      <c r="F746" t="s">
        <v>608</v>
      </c>
      <c r="G746" t="s">
        <v>616</v>
      </c>
      <c r="H746" t="s">
        <v>617</v>
      </c>
      <c r="I746" t="s">
        <v>271</v>
      </c>
      <c r="J746" s="5">
        <v>6</v>
      </c>
      <c r="K746" s="5">
        <v>0</v>
      </c>
      <c r="L746" s="5">
        <f t="shared" si="56"/>
        <v>6</v>
      </c>
      <c r="M746" t="s">
        <v>81</v>
      </c>
      <c r="N746" t="s">
        <v>24</v>
      </c>
      <c r="O746" s="5">
        <v>0</v>
      </c>
      <c r="P746" s="5">
        <v>0</v>
      </c>
      <c r="Q746" s="5">
        <f t="shared" si="57"/>
        <v>0</v>
      </c>
      <c r="R746" s="5">
        <f t="shared" si="55"/>
        <v>6</v>
      </c>
      <c r="S746" t="str">
        <f t="shared" si="58"/>
        <v>Soviet Union</v>
      </c>
      <c r="T746" t="str">
        <f t="shared" si="59"/>
        <v>Home Team</v>
      </c>
      <c r="U746" s="5">
        <v>16500</v>
      </c>
      <c r="V746" s="5">
        <v>3</v>
      </c>
      <c r="W746" s="5">
        <v>0</v>
      </c>
      <c r="X746" t="s">
        <v>618</v>
      </c>
      <c r="Y746" t="s">
        <v>619</v>
      </c>
      <c r="Z746" t="s">
        <v>620</v>
      </c>
      <c r="AA746" t="s">
        <v>274</v>
      </c>
      <c r="AB746" t="s">
        <v>86</v>
      </c>
    </row>
    <row r="747" spans="1:28" x14ac:dyDescent="0.3">
      <c r="A747" s="5">
        <v>1325</v>
      </c>
      <c r="B747" s="5">
        <v>220</v>
      </c>
      <c r="C747">
        <v>1958</v>
      </c>
      <c r="D747" s="21">
        <v>21351</v>
      </c>
      <c r="E747" s="20" t="s">
        <v>1276</v>
      </c>
      <c r="F747" t="s">
        <v>19</v>
      </c>
      <c r="G747" t="s">
        <v>309</v>
      </c>
      <c r="H747" t="s">
        <v>310</v>
      </c>
      <c r="I747" t="s">
        <v>127</v>
      </c>
      <c r="J747" s="5">
        <v>6</v>
      </c>
      <c r="K747" s="5">
        <v>1</v>
      </c>
      <c r="L747" s="5">
        <f t="shared" si="56"/>
        <v>5</v>
      </c>
      <c r="M747" t="s">
        <v>52</v>
      </c>
      <c r="N747" t="s">
        <v>24</v>
      </c>
      <c r="O747" s="5">
        <v>0</v>
      </c>
      <c r="P747" s="5">
        <v>0</v>
      </c>
      <c r="Q747" s="5">
        <f t="shared" si="57"/>
        <v>0</v>
      </c>
      <c r="R747" s="5">
        <f t="shared" si="55"/>
        <v>7</v>
      </c>
      <c r="S747" t="str">
        <f t="shared" si="58"/>
        <v>Czechoslovakia</v>
      </c>
      <c r="T747" t="str">
        <f t="shared" si="59"/>
        <v>Home Team</v>
      </c>
      <c r="U747" s="5">
        <v>16418</v>
      </c>
      <c r="V747" s="5">
        <v>3</v>
      </c>
      <c r="W747" s="5">
        <v>0</v>
      </c>
      <c r="X747" t="s">
        <v>217</v>
      </c>
      <c r="Y747" t="s">
        <v>210</v>
      </c>
      <c r="Z747" t="s">
        <v>300</v>
      </c>
      <c r="AA747" t="s">
        <v>130</v>
      </c>
      <c r="AB747" t="s">
        <v>55</v>
      </c>
    </row>
    <row r="748" spans="1:28" x14ac:dyDescent="0.3">
      <c r="A748" s="5">
        <v>1610</v>
      </c>
      <c r="B748" s="5">
        <v>238</v>
      </c>
      <c r="C748">
        <v>1966</v>
      </c>
      <c r="D748" s="21">
        <v>24308</v>
      </c>
      <c r="E748" s="20" t="s">
        <v>1277</v>
      </c>
      <c r="F748" t="s">
        <v>30</v>
      </c>
      <c r="G748" t="s">
        <v>383</v>
      </c>
      <c r="H748" t="s">
        <v>384</v>
      </c>
      <c r="I748" t="s">
        <v>271</v>
      </c>
      <c r="J748" s="5">
        <v>2</v>
      </c>
      <c r="K748" s="5">
        <v>1</v>
      </c>
      <c r="L748" s="5">
        <f t="shared" si="56"/>
        <v>1</v>
      </c>
      <c r="M748" t="s">
        <v>56</v>
      </c>
      <c r="N748" t="s">
        <v>24</v>
      </c>
      <c r="O748" s="5">
        <v>0</v>
      </c>
      <c r="P748" s="5">
        <v>0</v>
      </c>
      <c r="Q748" s="5">
        <f t="shared" si="57"/>
        <v>0</v>
      </c>
      <c r="R748" s="5">
        <f t="shared" si="55"/>
        <v>3</v>
      </c>
      <c r="S748" t="str">
        <f t="shared" si="58"/>
        <v>Soviet Union</v>
      </c>
      <c r="T748" t="str">
        <f t="shared" si="59"/>
        <v>Home Team</v>
      </c>
      <c r="U748" s="5">
        <v>16027</v>
      </c>
      <c r="V748" s="5">
        <v>1</v>
      </c>
      <c r="W748" s="5">
        <v>1</v>
      </c>
      <c r="X748" t="s">
        <v>361</v>
      </c>
      <c r="Y748" t="s">
        <v>327</v>
      </c>
      <c r="Z748" t="s">
        <v>378</v>
      </c>
      <c r="AA748" t="s">
        <v>274</v>
      </c>
      <c r="AB748" t="s">
        <v>58</v>
      </c>
    </row>
    <row r="749" spans="1:28" x14ac:dyDescent="0.3">
      <c r="A749" s="5">
        <v>1104</v>
      </c>
      <c r="B749" s="5">
        <v>204</v>
      </c>
      <c r="C749">
        <v>1934</v>
      </c>
      <c r="D749" s="21">
        <v>12566</v>
      </c>
      <c r="E749" s="20" t="s">
        <v>1264</v>
      </c>
      <c r="F749" t="s">
        <v>70</v>
      </c>
      <c r="G749" t="s">
        <v>71</v>
      </c>
      <c r="H749" t="s">
        <v>72</v>
      </c>
      <c r="I749" t="s">
        <v>73</v>
      </c>
      <c r="J749" s="5">
        <v>3</v>
      </c>
      <c r="K749" s="5">
        <v>2</v>
      </c>
      <c r="L749" s="5">
        <f t="shared" si="56"/>
        <v>1</v>
      </c>
      <c r="M749" t="s">
        <v>22</v>
      </c>
      <c r="N749" t="s">
        <v>74</v>
      </c>
      <c r="O749" s="5">
        <v>0</v>
      </c>
      <c r="P749" s="5">
        <v>0</v>
      </c>
      <c r="Q749" s="5">
        <f t="shared" si="57"/>
        <v>0</v>
      </c>
      <c r="R749" s="5">
        <f t="shared" si="55"/>
        <v>5</v>
      </c>
      <c r="S749" t="str">
        <f t="shared" si="58"/>
        <v>Austria</v>
      </c>
      <c r="T749" t="str">
        <f t="shared" si="59"/>
        <v>Home Team</v>
      </c>
      <c r="U749" s="5">
        <v>16000</v>
      </c>
      <c r="V749" s="5">
        <v>0</v>
      </c>
      <c r="W749" s="5">
        <v>0</v>
      </c>
      <c r="X749" t="s">
        <v>75</v>
      </c>
      <c r="Y749" t="s">
        <v>76</v>
      </c>
      <c r="Z749" t="s">
        <v>77</v>
      </c>
      <c r="AA749" t="s">
        <v>78</v>
      </c>
      <c r="AB749" t="s">
        <v>28</v>
      </c>
    </row>
    <row r="750" spans="1:28" x14ac:dyDescent="0.3">
      <c r="A750" s="5">
        <v>1276</v>
      </c>
      <c r="B750" s="5">
        <v>211</v>
      </c>
      <c r="C750">
        <v>1954</v>
      </c>
      <c r="D750" s="21">
        <v>19891</v>
      </c>
      <c r="E750" s="20" t="s">
        <v>1265</v>
      </c>
      <c r="F750" t="s">
        <v>19</v>
      </c>
      <c r="G750" t="s">
        <v>236</v>
      </c>
      <c r="H750" t="s">
        <v>237</v>
      </c>
      <c r="I750" t="s">
        <v>39</v>
      </c>
      <c r="J750" s="5">
        <v>1</v>
      </c>
      <c r="K750" s="5">
        <v>0</v>
      </c>
      <c r="L750" s="5">
        <f t="shared" si="56"/>
        <v>1</v>
      </c>
      <c r="M750" t="s">
        <v>22</v>
      </c>
      <c r="N750" t="s">
        <v>24</v>
      </c>
      <c r="O750" s="5">
        <v>0</v>
      </c>
      <c r="P750" s="5">
        <v>0</v>
      </c>
      <c r="Q750" s="5">
        <f t="shared" si="57"/>
        <v>0</v>
      </c>
      <c r="R750" s="5">
        <f t="shared" si="55"/>
        <v>1</v>
      </c>
      <c r="S750" t="str">
        <f t="shared" si="58"/>
        <v>Yugoslavia</v>
      </c>
      <c r="T750" t="str">
        <f t="shared" si="59"/>
        <v>Home Team</v>
      </c>
      <c r="U750" s="5">
        <v>16000</v>
      </c>
      <c r="V750" s="5">
        <v>1</v>
      </c>
      <c r="W750" s="5">
        <v>0</v>
      </c>
      <c r="X750" t="s">
        <v>187</v>
      </c>
      <c r="Y750" t="s">
        <v>238</v>
      </c>
      <c r="Z750" t="s">
        <v>239</v>
      </c>
      <c r="AA750" t="s">
        <v>44</v>
      </c>
      <c r="AB750" t="s">
        <v>28</v>
      </c>
    </row>
    <row r="751" spans="1:28" x14ac:dyDescent="0.3">
      <c r="A751" s="5">
        <v>740</v>
      </c>
      <c r="B751" s="5">
        <v>293</v>
      </c>
      <c r="C751">
        <v>1982</v>
      </c>
      <c r="D751" s="21">
        <v>30126</v>
      </c>
      <c r="E751" s="20" t="s">
        <v>1284</v>
      </c>
      <c r="F751" t="s">
        <v>38</v>
      </c>
      <c r="G751" t="s">
        <v>575</v>
      </c>
      <c r="H751" t="s">
        <v>576</v>
      </c>
      <c r="I751" t="s">
        <v>560</v>
      </c>
      <c r="J751" s="5">
        <v>3</v>
      </c>
      <c r="K751" s="5">
        <v>2</v>
      </c>
      <c r="L751" s="5">
        <f t="shared" si="56"/>
        <v>1</v>
      </c>
      <c r="M751" t="s">
        <v>56</v>
      </c>
      <c r="N751" t="s">
        <v>24</v>
      </c>
      <c r="O751" s="5">
        <v>0</v>
      </c>
      <c r="P751" s="5">
        <v>0</v>
      </c>
      <c r="Q751" s="5">
        <f t="shared" si="57"/>
        <v>0</v>
      </c>
      <c r="R751" s="5">
        <f t="shared" si="55"/>
        <v>5</v>
      </c>
      <c r="S751" t="str">
        <f t="shared" si="58"/>
        <v>Algeria</v>
      </c>
      <c r="T751" t="str">
        <f t="shared" si="59"/>
        <v>Home Team</v>
      </c>
      <c r="U751" s="5">
        <v>16000</v>
      </c>
      <c r="V751" s="5">
        <v>3</v>
      </c>
      <c r="W751" s="5">
        <v>0</v>
      </c>
      <c r="X751" t="s">
        <v>582</v>
      </c>
      <c r="Y751" t="s">
        <v>587</v>
      </c>
      <c r="Z751" t="s">
        <v>526</v>
      </c>
      <c r="AA751" t="s">
        <v>564</v>
      </c>
      <c r="AB751" t="s">
        <v>58</v>
      </c>
    </row>
    <row r="752" spans="1:28" x14ac:dyDescent="0.3">
      <c r="A752" s="5">
        <v>429</v>
      </c>
      <c r="B752" s="5">
        <v>308</v>
      </c>
      <c r="C752">
        <v>1986</v>
      </c>
      <c r="D752" s="21">
        <v>31574</v>
      </c>
      <c r="E752" s="20" t="s">
        <v>1278</v>
      </c>
      <c r="F752" t="s">
        <v>489</v>
      </c>
      <c r="G752" t="s">
        <v>638</v>
      </c>
      <c r="H752" t="s">
        <v>415</v>
      </c>
      <c r="I752" t="s">
        <v>61</v>
      </c>
      <c r="J752" s="5">
        <v>2</v>
      </c>
      <c r="K752" s="5">
        <v>2</v>
      </c>
      <c r="L752" s="5">
        <f t="shared" si="56"/>
        <v>0</v>
      </c>
      <c r="M752" t="s">
        <v>33</v>
      </c>
      <c r="N752" t="s">
        <v>24</v>
      </c>
      <c r="O752" s="5">
        <v>0</v>
      </c>
      <c r="P752" s="5">
        <v>0</v>
      </c>
      <c r="Q752" s="5">
        <f t="shared" si="57"/>
        <v>0</v>
      </c>
      <c r="R752" s="5">
        <f t="shared" si="55"/>
        <v>4</v>
      </c>
      <c r="S752" t="str">
        <f t="shared" si="58"/>
        <v>Belgium</v>
      </c>
      <c r="T752" t="str">
        <f t="shared" si="59"/>
        <v>Away Team</v>
      </c>
      <c r="U752" s="5">
        <v>16000</v>
      </c>
      <c r="V752" s="5">
        <v>0</v>
      </c>
      <c r="W752" s="5">
        <v>1</v>
      </c>
      <c r="X752" t="s">
        <v>572</v>
      </c>
      <c r="Y752" t="s">
        <v>657</v>
      </c>
      <c r="Z752" t="s">
        <v>610</v>
      </c>
      <c r="AA752" t="s">
        <v>62</v>
      </c>
      <c r="AB752" t="s">
        <v>37</v>
      </c>
    </row>
    <row r="753" spans="1:28" x14ac:dyDescent="0.3">
      <c r="A753" s="5">
        <v>1327</v>
      </c>
      <c r="B753" s="5">
        <v>220</v>
      </c>
      <c r="C753">
        <v>1958</v>
      </c>
      <c r="D753" s="21">
        <v>21351</v>
      </c>
      <c r="E753" s="20" t="s">
        <v>1276</v>
      </c>
      <c r="F753" t="s">
        <v>30</v>
      </c>
      <c r="G753" t="s">
        <v>306</v>
      </c>
      <c r="H753" t="s">
        <v>307</v>
      </c>
      <c r="I753" t="s">
        <v>189</v>
      </c>
      <c r="J753" s="5">
        <v>2</v>
      </c>
      <c r="K753" s="5">
        <v>2</v>
      </c>
      <c r="L753" s="5">
        <f t="shared" si="56"/>
        <v>0</v>
      </c>
      <c r="M753" t="s">
        <v>73</v>
      </c>
      <c r="N753" t="s">
        <v>24</v>
      </c>
      <c r="O753" s="5">
        <v>0</v>
      </c>
      <c r="P753" s="5">
        <v>0</v>
      </c>
      <c r="Q753" s="5">
        <f t="shared" si="57"/>
        <v>0</v>
      </c>
      <c r="R753" s="5">
        <f t="shared" si="55"/>
        <v>4</v>
      </c>
      <c r="S753" t="str">
        <f t="shared" si="58"/>
        <v>Austria</v>
      </c>
      <c r="T753" t="str">
        <f t="shared" si="59"/>
        <v>Away Team</v>
      </c>
      <c r="U753" s="5">
        <v>15872</v>
      </c>
      <c r="V753" s="5">
        <v>0</v>
      </c>
      <c r="W753" s="5">
        <v>1</v>
      </c>
      <c r="X753" t="s">
        <v>296</v>
      </c>
      <c r="Y753" t="s">
        <v>295</v>
      </c>
      <c r="Z753" t="s">
        <v>242</v>
      </c>
      <c r="AA753" t="s">
        <v>193</v>
      </c>
      <c r="AB753" t="s">
        <v>78</v>
      </c>
    </row>
    <row r="754" spans="1:28" x14ac:dyDescent="0.3">
      <c r="A754" s="5">
        <v>1407</v>
      </c>
      <c r="B754" s="5">
        <v>220</v>
      </c>
      <c r="C754">
        <v>1958</v>
      </c>
      <c r="D754" s="21">
        <v>21344</v>
      </c>
      <c r="E754" s="20" t="s">
        <v>1276</v>
      </c>
      <c r="F754" t="s">
        <v>46</v>
      </c>
      <c r="G754" t="s">
        <v>279</v>
      </c>
      <c r="H754" t="s">
        <v>280</v>
      </c>
      <c r="I754" t="s">
        <v>81</v>
      </c>
      <c r="J754" s="5">
        <v>1</v>
      </c>
      <c r="K754" s="5">
        <v>1</v>
      </c>
      <c r="L754" s="5">
        <f t="shared" si="56"/>
        <v>0</v>
      </c>
      <c r="M754" t="s">
        <v>281</v>
      </c>
      <c r="N754" t="s">
        <v>24</v>
      </c>
      <c r="O754" s="5">
        <v>0</v>
      </c>
      <c r="P754" s="5">
        <v>0</v>
      </c>
      <c r="Q754" s="5">
        <f t="shared" si="57"/>
        <v>0</v>
      </c>
      <c r="R754" s="5">
        <f t="shared" si="55"/>
        <v>2</v>
      </c>
      <c r="S754" t="str">
        <f t="shared" si="58"/>
        <v>Wales</v>
      </c>
      <c r="T754" t="str">
        <f t="shared" si="59"/>
        <v>Away Team</v>
      </c>
      <c r="U754" s="5">
        <v>15343</v>
      </c>
      <c r="V754" s="5">
        <v>1</v>
      </c>
      <c r="W754" s="5">
        <v>1</v>
      </c>
      <c r="X754" t="s">
        <v>282</v>
      </c>
      <c r="Y754" t="s">
        <v>215</v>
      </c>
      <c r="Z754" t="s">
        <v>283</v>
      </c>
      <c r="AA754" t="s">
        <v>86</v>
      </c>
      <c r="AB754" t="s">
        <v>284</v>
      </c>
    </row>
    <row r="755" spans="1:28" x14ac:dyDescent="0.3">
      <c r="A755" s="5">
        <v>1418</v>
      </c>
      <c r="B755" s="5">
        <v>220</v>
      </c>
      <c r="C755">
        <v>1958</v>
      </c>
      <c r="D755" s="21">
        <v>21347</v>
      </c>
      <c r="E755" s="20" t="s">
        <v>1276</v>
      </c>
      <c r="F755" t="s">
        <v>46</v>
      </c>
      <c r="G755" t="s">
        <v>264</v>
      </c>
      <c r="H755" t="s">
        <v>265</v>
      </c>
      <c r="I755" t="s">
        <v>23</v>
      </c>
      <c r="J755" s="5">
        <v>1</v>
      </c>
      <c r="K755" s="5">
        <v>1</v>
      </c>
      <c r="L755" s="5">
        <f t="shared" si="56"/>
        <v>0</v>
      </c>
      <c r="M755" t="s">
        <v>281</v>
      </c>
      <c r="N755" t="s">
        <v>24</v>
      </c>
      <c r="O755" s="5">
        <v>0</v>
      </c>
      <c r="P755" s="5">
        <v>0</v>
      </c>
      <c r="Q755" s="5">
        <f t="shared" si="57"/>
        <v>0</v>
      </c>
      <c r="R755" s="5">
        <f t="shared" si="55"/>
        <v>2</v>
      </c>
      <c r="S755" t="str">
        <f t="shared" si="58"/>
        <v>Wales</v>
      </c>
      <c r="T755" t="str">
        <f t="shared" si="59"/>
        <v>Away Team</v>
      </c>
      <c r="U755" s="5">
        <v>15150</v>
      </c>
      <c r="V755" s="5">
        <v>0</v>
      </c>
      <c r="W755" s="5">
        <v>1</v>
      </c>
      <c r="X755" t="s">
        <v>215</v>
      </c>
      <c r="Y755" t="s">
        <v>266</v>
      </c>
      <c r="Z755" t="s">
        <v>282</v>
      </c>
      <c r="AA755" t="s">
        <v>29</v>
      </c>
      <c r="AB755" t="s">
        <v>284</v>
      </c>
    </row>
    <row r="756" spans="1:28" x14ac:dyDescent="0.3">
      <c r="A756" s="5">
        <v>1130</v>
      </c>
      <c r="B756" s="5">
        <v>3492</v>
      </c>
      <c r="C756">
        <v>1934</v>
      </c>
      <c r="D756" s="21">
        <v>12573</v>
      </c>
      <c r="E756" s="20" t="s">
        <v>1264</v>
      </c>
      <c r="F756" t="s">
        <v>68</v>
      </c>
      <c r="G756" t="s">
        <v>118</v>
      </c>
      <c r="H756" t="s">
        <v>119</v>
      </c>
      <c r="I756" t="s">
        <v>127</v>
      </c>
      <c r="J756" s="5">
        <v>3</v>
      </c>
      <c r="K756" s="5">
        <v>1</v>
      </c>
      <c r="L756" s="5">
        <f t="shared" si="56"/>
        <v>2</v>
      </c>
      <c r="M756" t="s">
        <v>106</v>
      </c>
      <c r="N756" t="s">
        <v>24</v>
      </c>
      <c r="O756" s="5">
        <v>0</v>
      </c>
      <c r="P756" s="5">
        <v>0</v>
      </c>
      <c r="Q756" s="5">
        <f t="shared" si="57"/>
        <v>0</v>
      </c>
      <c r="R756" s="5">
        <f t="shared" si="55"/>
        <v>4</v>
      </c>
      <c r="S756" t="str">
        <f t="shared" si="58"/>
        <v>Czechoslovakia</v>
      </c>
      <c r="T756" t="str">
        <f t="shared" si="59"/>
        <v>Home Team</v>
      </c>
      <c r="U756" s="5">
        <v>15000</v>
      </c>
      <c r="V756" s="5">
        <v>1</v>
      </c>
      <c r="W756" s="5">
        <v>0</v>
      </c>
      <c r="X756" t="s">
        <v>83</v>
      </c>
      <c r="Y756" t="s">
        <v>93</v>
      </c>
      <c r="Z756" t="s">
        <v>122</v>
      </c>
      <c r="AA756" t="s">
        <v>130</v>
      </c>
      <c r="AB756" t="s">
        <v>110</v>
      </c>
    </row>
    <row r="757" spans="1:28" x14ac:dyDescent="0.3">
      <c r="A757" s="5">
        <v>1175</v>
      </c>
      <c r="B757" s="5">
        <v>429</v>
      </c>
      <c r="C757">
        <v>1938</v>
      </c>
      <c r="D757" s="21">
        <v>14043</v>
      </c>
      <c r="E757" s="20" t="s">
        <v>1267</v>
      </c>
      <c r="F757" t="s">
        <v>131</v>
      </c>
      <c r="G757" t="s">
        <v>179</v>
      </c>
      <c r="H757" t="s">
        <v>180</v>
      </c>
      <c r="I757" t="s">
        <v>81</v>
      </c>
      <c r="J757" s="5">
        <v>2</v>
      </c>
      <c r="K757" s="5">
        <v>0</v>
      </c>
      <c r="L757" s="5">
        <f t="shared" si="56"/>
        <v>2</v>
      </c>
      <c r="M757" t="s">
        <v>90</v>
      </c>
      <c r="N757" t="s">
        <v>24</v>
      </c>
      <c r="O757" s="5">
        <v>0</v>
      </c>
      <c r="P757" s="5">
        <v>0</v>
      </c>
      <c r="Q757" s="5">
        <f t="shared" si="57"/>
        <v>0</v>
      </c>
      <c r="R757" s="5">
        <f t="shared" si="55"/>
        <v>2</v>
      </c>
      <c r="S757" t="str">
        <f t="shared" si="58"/>
        <v>Hungary</v>
      </c>
      <c r="T757" t="str">
        <f t="shared" si="59"/>
        <v>Home Team</v>
      </c>
      <c r="U757" s="5">
        <v>15000</v>
      </c>
      <c r="V757" s="5">
        <v>1</v>
      </c>
      <c r="W757" s="5">
        <v>0</v>
      </c>
      <c r="X757" t="s">
        <v>83</v>
      </c>
      <c r="Y757" t="s">
        <v>93</v>
      </c>
      <c r="Z757" t="s">
        <v>159</v>
      </c>
      <c r="AA757" t="s">
        <v>86</v>
      </c>
      <c r="AB757" t="s">
        <v>95</v>
      </c>
    </row>
    <row r="758" spans="1:28" x14ac:dyDescent="0.3">
      <c r="A758" s="5">
        <v>774</v>
      </c>
      <c r="B758" s="5">
        <v>293</v>
      </c>
      <c r="C758">
        <v>1982</v>
      </c>
      <c r="D758" s="21">
        <v>30121</v>
      </c>
      <c r="E758" s="20" t="s">
        <v>1285</v>
      </c>
      <c r="F758" t="s">
        <v>46</v>
      </c>
      <c r="G758" t="s">
        <v>547</v>
      </c>
      <c r="H758" t="s">
        <v>548</v>
      </c>
      <c r="I758" t="s">
        <v>33</v>
      </c>
      <c r="J758" s="5">
        <v>1</v>
      </c>
      <c r="K758" s="5">
        <v>0</v>
      </c>
      <c r="L758" s="5">
        <f t="shared" si="56"/>
        <v>1</v>
      </c>
      <c r="M758" t="s">
        <v>423</v>
      </c>
      <c r="N758" t="s">
        <v>24</v>
      </c>
      <c r="O758" s="5">
        <v>0</v>
      </c>
      <c r="P758" s="5">
        <v>0</v>
      </c>
      <c r="Q758" s="5">
        <f t="shared" si="57"/>
        <v>0</v>
      </c>
      <c r="R758" s="5">
        <f t="shared" si="55"/>
        <v>1</v>
      </c>
      <c r="S758" t="str">
        <f t="shared" si="58"/>
        <v>Belgium</v>
      </c>
      <c r="T758" t="str">
        <f t="shared" si="59"/>
        <v>Home Team</v>
      </c>
      <c r="U758" s="5">
        <v>15000</v>
      </c>
      <c r="V758" s="5">
        <v>1</v>
      </c>
      <c r="W758" s="5">
        <v>0</v>
      </c>
      <c r="X758" t="s">
        <v>596</v>
      </c>
      <c r="Y758" t="s">
        <v>567</v>
      </c>
      <c r="Z758" t="s">
        <v>507</v>
      </c>
      <c r="AA758" t="s">
        <v>37</v>
      </c>
      <c r="AB758" t="s">
        <v>426</v>
      </c>
    </row>
    <row r="759" spans="1:28" x14ac:dyDescent="0.3">
      <c r="A759" s="5">
        <v>959</v>
      </c>
      <c r="B759" s="5">
        <v>293</v>
      </c>
      <c r="C759">
        <v>1982</v>
      </c>
      <c r="D759" s="21">
        <v>30123</v>
      </c>
      <c r="E759" s="20" t="s">
        <v>1285</v>
      </c>
      <c r="F759" t="s">
        <v>568</v>
      </c>
      <c r="G759" t="s">
        <v>585</v>
      </c>
      <c r="H759" t="s">
        <v>586</v>
      </c>
      <c r="I759" t="s">
        <v>571</v>
      </c>
      <c r="J759" s="5">
        <v>1</v>
      </c>
      <c r="K759" s="5">
        <v>1</v>
      </c>
      <c r="L759" s="5">
        <f t="shared" si="56"/>
        <v>0</v>
      </c>
      <c r="M759" t="s">
        <v>299</v>
      </c>
      <c r="N759" t="s">
        <v>24</v>
      </c>
      <c r="O759" s="5">
        <v>0</v>
      </c>
      <c r="P759" s="5">
        <v>0</v>
      </c>
      <c r="Q759" s="5">
        <f t="shared" si="57"/>
        <v>0</v>
      </c>
      <c r="R759" s="5">
        <f t="shared" si="55"/>
        <v>2</v>
      </c>
      <c r="S759" t="str">
        <f t="shared" si="58"/>
        <v>Northern Ireland</v>
      </c>
      <c r="T759" t="str">
        <f t="shared" si="59"/>
        <v>Away Team</v>
      </c>
      <c r="U759" s="5">
        <v>15000</v>
      </c>
      <c r="V759" s="5">
        <v>0</v>
      </c>
      <c r="W759" s="5">
        <v>1</v>
      </c>
      <c r="X759" t="s">
        <v>555</v>
      </c>
      <c r="Y759" t="s">
        <v>561</v>
      </c>
      <c r="Z759" t="s">
        <v>563</v>
      </c>
      <c r="AA759" t="s">
        <v>574</v>
      </c>
      <c r="AB759" t="s">
        <v>302</v>
      </c>
    </row>
    <row r="760" spans="1:28" x14ac:dyDescent="0.3">
      <c r="A760" s="5">
        <v>1462</v>
      </c>
      <c r="B760" s="5">
        <v>231</v>
      </c>
      <c r="C760">
        <v>1962</v>
      </c>
      <c r="D760" s="21">
        <v>22799</v>
      </c>
      <c r="E760" s="20" t="s">
        <v>1255</v>
      </c>
      <c r="F760" t="s">
        <v>46</v>
      </c>
      <c r="G760" t="s">
        <v>324</v>
      </c>
      <c r="H760" t="s">
        <v>325</v>
      </c>
      <c r="I760" t="s">
        <v>40</v>
      </c>
      <c r="J760" s="5">
        <v>0</v>
      </c>
      <c r="K760" s="5">
        <v>0</v>
      </c>
      <c r="L760" s="5">
        <f t="shared" si="56"/>
        <v>0</v>
      </c>
      <c r="M760" t="s">
        <v>127</v>
      </c>
      <c r="N760" t="s">
        <v>24</v>
      </c>
      <c r="O760" s="5">
        <v>0</v>
      </c>
      <c r="P760" s="5">
        <v>0</v>
      </c>
      <c r="Q760" s="5">
        <f t="shared" si="57"/>
        <v>0</v>
      </c>
      <c r="R760" s="5">
        <f t="shared" si="55"/>
        <v>0</v>
      </c>
      <c r="S760" t="str">
        <f t="shared" si="58"/>
        <v>Czechoslovakia</v>
      </c>
      <c r="T760" t="str">
        <f t="shared" si="59"/>
        <v>Away Team</v>
      </c>
      <c r="U760" s="5">
        <v>14903</v>
      </c>
      <c r="V760" s="5">
        <v>0</v>
      </c>
      <c r="W760" s="5">
        <v>0</v>
      </c>
      <c r="X760" t="s">
        <v>327</v>
      </c>
      <c r="Y760" t="s">
        <v>346</v>
      </c>
      <c r="Z760" t="s">
        <v>326</v>
      </c>
      <c r="AA760" t="s">
        <v>45</v>
      </c>
      <c r="AB760" t="s">
        <v>130</v>
      </c>
    </row>
    <row r="761" spans="1:28" x14ac:dyDescent="0.3">
      <c r="A761" s="5">
        <v>476</v>
      </c>
      <c r="B761" s="5">
        <v>308</v>
      </c>
      <c r="C761">
        <v>1986</v>
      </c>
      <c r="D761" s="21">
        <v>31572</v>
      </c>
      <c r="E761" s="20" t="s">
        <v>1278</v>
      </c>
      <c r="F761" t="s">
        <v>608</v>
      </c>
      <c r="G761" t="s">
        <v>616</v>
      </c>
      <c r="H761" t="s">
        <v>617</v>
      </c>
      <c r="I761" t="s">
        <v>271</v>
      </c>
      <c r="J761" s="5">
        <v>2</v>
      </c>
      <c r="K761" s="5">
        <v>0</v>
      </c>
      <c r="L761" s="5">
        <f t="shared" si="56"/>
        <v>2</v>
      </c>
      <c r="M761" t="s">
        <v>609</v>
      </c>
      <c r="N761" t="s">
        <v>24</v>
      </c>
      <c r="O761" s="5">
        <v>0</v>
      </c>
      <c r="P761" s="5">
        <v>0</v>
      </c>
      <c r="Q761" s="5">
        <f t="shared" si="57"/>
        <v>0</v>
      </c>
      <c r="R761" s="5">
        <f t="shared" si="55"/>
        <v>2</v>
      </c>
      <c r="S761" t="str">
        <f t="shared" si="58"/>
        <v>Soviet Union</v>
      </c>
      <c r="T761" t="str">
        <f t="shared" si="59"/>
        <v>Home Team</v>
      </c>
      <c r="U761" s="5">
        <v>14200</v>
      </c>
      <c r="V761" s="5">
        <v>0</v>
      </c>
      <c r="W761" s="5">
        <v>0</v>
      </c>
      <c r="X761" t="s">
        <v>629</v>
      </c>
      <c r="Y761" t="s">
        <v>648</v>
      </c>
      <c r="Z761" t="s">
        <v>622</v>
      </c>
      <c r="AA761" t="s">
        <v>274</v>
      </c>
      <c r="AB761" t="s">
        <v>612</v>
      </c>
    </row>
    <row r="762" spans="1:28" x14ac:dyDescent="0.3">
      <c r="A762" s="5">
        <v>1324</v>
      </c>
      <c r="B762" s="5">
        <v>220</v>
      </c>
      <c r="C762">
        <v>1958</v>
      </c>
      <c r="D762" s="21">
        <v>21347</v>
      </c>
      <c r="E762" s="20" t="s">
        <v>1276</v>
      </c>
      <c r="F762" t="s">
        <v>19</v>
      </c>
      <c r="G762" t="s">
        <v>297</v>
      </c>
      <c r="H762" t="s">
        <v>298</v>
      </c>
      <c r="I762" t="s">
        <v>52</v>
      </c>
      <c r="J762" s="5">
        <v>3</v>
      </c>
      <c r="K762" s="5">
        <v>1</v>
      </c>
      <c r="L762" s="5">
        <f t="shared" si="56"/>
        <v>2</v>
      </c>
      <c r="M762" t="s">
        <v>299</v>
      </c>
      <c r="N762" t="s">
        <v>24</v>
      </c>
      <c r="O762" s="5">
        <v>0</v>
      </c>
      <c r="P762" s="5">
        <v>0</v>
      </c>
      <c r="Q762" s="5">
        <f t="shared" si="57"/>
        <v>0</v>
      </c>
      <c r="R762" s="5">
        <f t="shared" si="55"/>
        <v>4</v>
      </c>
      <c r="S762" t="str">
        <f t="shared" si="58"/>
        <v>Argentina</v>
      </c>
      <c r="T762" t="str">
        <f t="shared" si="59"/>
        <v>Home Team</v>
      </c>
      <c r="U762" s="5">
        <v>14174</v>
      </c>
      <c r="V762" s="5">
        <v>1</v>
      </c>
      <c r="W762" s="5">
        <v>1</v>
      </c>
      <c r="X762" t="s">
        <v>278</v>
      </c>
      <c r="Y762" t="s">
        <v>301</v>
      </c>
      <c r="Z762" t="s">
        <v>277</v>
      </c>
      <c r="AA762" t="s">
        <v>55</v>
      </c>
      <c r="AB762" t="s">
        <v>302</v>
      </c>
    </row>
    <row r="763" spans="1:28" x14ac:dyDescent="0.3">
      <c r="A763" s="5">
        <v>1102</v>
      </c>
      <c r="B763" s="5">
        <v>204</v>
      </c>
      <c r="C763">
        <v>1934</v>
      </c>
      <c r="D763" s="21">
        <v>12566</v>
      </c>
      <c r="E763" s="20" t="s">
        <v>1264</v>
      </c>
      <c r="F763" t="s">
        <v>70</v>
      </c>
      <c r="G763" t="s">
        <v>97</v>
      </c>
      <c r="H763" t="s">
        <v>98</v>
      </c>
      <c r="I763" t="s">
        <v>99</v>
      </c>
      <c r="J763" s="5">
        <v>3</v>
      </c>
      <c r="K763" s="5">
        <v>2</v>
      </c>
      <c r="L763" s="5">
        <f t="shared" si="56"/>
        <v>1</v>
      </c>
      <c r="M763" t="s">
        <v>52</v>
      </c>
      <c r="N763" t="s">
        <v>24</v>
      </c>
      <c r="O763" s="5">
        <v>0</v>
      </c>
      <c r="P763" s="5">
        <v>0</v>
      </c>
      <c r="Q763" s="5">
        <f t="shared" si="57"/>
        <v>0</v>
      </c>
      <c r="R763" s="5">
        <f t="shared" si="55"/>
        <v>5</v>
      </c>
      <c r="S763" t="str">
        <f t="shared" si="58"/>
        <v>Sweden</v>
      </c>
      <c r="T763" t="str">
        <f t="shared" si="59"/>
        <v>Home Team</v>
      </c>
      <c r="U763" s="5">
        <v>14000</v>
      </c>
      <c r="V763" s="5">
        <v>1</v>
      </c>
      <c r="W763" s="5">
        <v>1</v>
      </c>
      <c r="X763" t="s">
        <v>100</v>
      </c>
      <c r="Y763" t="s">
        <v>101</v>
      </c>
      <c r="Z763" t="s">
        <v>102</v>
      </c>
      <c r="AA763" t="s">
        <v>103</v>
      </c>
      <c r="AB763" t="s">
        <v>55</v>
      </c>
    </row>
    <row r="764" spans="1:28" x14ac:dyDescent="0.3">
      <c r="A764" s="5">
        <v>1240</v>
      </c>
      <c r="B764" s="5">
        <v>211</v>
      </c>
      <c r="C764">
        <v>1954</v>
      </c>
      <c r="D764" s="21">
        <v>19892</v>
      </c>
      <c r="E764" s="20" t="s">
        <v>1271</v>
      </c>
      <c r="F764" t="s">
        <v>30</v>
      </c>
      <c r="G764" t="s">
        <v>251</v>
      </c>
      <c r="H764" t="s">
        <v>252</v>
      </c>
      <c r="I764" t="s">
        <v>189</v>
      </c>
      <c r="J764" s="5">
        <v>4</v>
      </c>
      <c r="K764" s="5">
        <v>4</v>
      </c>
      <c r="L764" s="5">
        <f t="shared" si="56"/>
        <v>0</v>
      </c>
      <c r="M764" t="s">
        <v>33</v>
      </c>
      <c r="N764" t="s">
        <v>24</v>
      </c>
      <c r="O764" s="5">
        <v>0</v>
      </c>
      <c r="P764" s="5">
        <v>0</v>
      </c>
      <c r="Q764" s="5">
        <f t="shared" si="57"/>
        <v>0</v>
      </c>
      <c r="R764" s="5">
        <f t="shared" si="55"/>
        <v>8</v>
      </c>
      <c r="S764" t="str">
        <f t="shared" si="58"/>
        <v>Belgium</v>
      </c>
      <c r="T764" t="str">
        <f t="shared" si="59"/>
        <v>Away Team</v>
      </c>
      <c r="U764" s="5">
        <v>14000</v>
      </c>
      <c r="V764" s="5">
        <v>0</v>
      </c>
      <c r="W764" s="5">
        <v>0</v>
      </c>
      <c r="X764" t="s">
        <v>253</v>
      </c>
      <c r="Y764" t="s">
        <v>254</v>
      </c>
      <c r="Z764" t="s">
        <v>255</v>
      </c>
      <c r="AA764" t="s">
        <v>193</v>
      </c>
      <c r="AB764" t="s">
        <v>37</v>
      </c>
    </row>
    <row r="765" spans="1:28" x14ac:dyDescent="0.3">
      <c r="A765" s="5">
        <v>475</v>
      </c>
      <c r="B765" s="5">
        <v>308</v>
      </c>
      <c r="C765">
        <v>1986</v>
      </c>
      <c r="D765" s="21">
        <v>31569</v>
      </c>
      <c r="E765" s="20" t="s">
        <v>1278</v>
      </c>
      <c r="F765" t="s">
        <v>608</v>
      </c>
      <c r="G765" t="s">
        <v>616</v>
      </c>
      <c r="H765" t="s">
        <v>617</v>
      </c>
      <c r="I765" t="s">
        <v>81</v>
      </c>
      <c r="J765" s="5">
        <v>2</v>
      </c>
      <c r="K765" s="5">
        <v>0</v>
      </c>
      <c r="L765" s="5">
        <f t="shared" si="56"/>
        <v>2</v>
      </c>
      <c r="M765" t="s">
        <v>609</v>
      </c>
      <c r="N765" t="s">
        <v>24</v>
      </c>
      <c r="O765" s="5">
        <v>0</v>
      </c>
      <c r="P765" s="5">
        <v>0</v>
      </c>
      <c r="Q765" s="5">
        <f t="shared" si="57"/>
        <v>0</v>
      </c>
      <c r="R765" s="5">
        <f t="shared" si="55"/>
        <v>2</v>
      </c>
      <c r="S765" t="str">
        <f t="shared" si="58"/>
        <v>Hungary</v>
      </c>
      <c r="T765" t="str">
        <f t="shared" si="59"/>
        <v>Home Team</v>
      </c>
      <c r="U765" s="5">
        <v>13800</v>
      </c>
      <c r="V765" s="5">
        <v>1</v>
      </c>
      <c r="W765" s="5">
        <v>0</v>
      </c>
      <c r="X765" t="s">
        <v>637</v>
      </c>
      <c r="Y765" t="s">
        <v>633</v>
      </c>
      <c r="Z765" t="s">
        <v>614</v>
      </c>
      <c r="AA765" t="s">
        <v>86</v>
      </c>
      <c r="AB765" t="s">
        <v>612</v>
      </c>
    </row>
    <row r="766" spans="1:28" x14ac:dyDescent="0.3">
      <c r="A766" s="5">
        <v>1609</v>
      </c>
      <c r="B766" s="5">
        <v>238</v>
      </c>
      <c r="C766">
        <v>1966</v>
      </c>
      <c r="D766" s="21">
        <v>24303</v>
      </c>
      <c r="E766" s="20" t="s">
        <v>1277</v>
      </c>
      <c r="F766" t="s">
        <v>30</v>
      </c>
      <c r="G766" t="s">
        <v>367</v>
      </c>
      <c r="H766" t="s">
        <v>368</v>
      </c>
      <c r="I766" t="s">
        <v>369</v>
      </c>
      <c r="J766" s="5">
        <v>1</v>
      </c>
      <c r="K766" s="5">
        <v>1</v>
      </c>
      <c r="L766" s="5">
        <f t="shared" si="56"/>
        <v>0</v>
      </c>
      <c r="M766" t="s">
        <v>56</v>
      </c>
      <c r="N766" t="s">
        <v>24</v>
      </c>
      <c r="O766" s="5">
        <v>0</v>
      </c>
      <c r="P766" s="5">
        <v>0</v>
      </c>
      <c r="Q766" s="5">
        <f t="shared" si="57"/>
        <v>0</v>
      </c>
      <c r="R766" s="5">
        <f t="shared" si="55"/>
        <v>2</v>
      </c>
      <c r="S766" t="str">
        <f t="shared" si="58"/>
        <v>Chile</v>
      </c>
      <c r="T766" t="str">
        <f t="shared" si="59"/>
        <v>Away Team</v>
      </c>
      <c r="U766" s="5">
        <v>13792</v>
      </c>
      <c r="V766" s="5">
        <v>0</v>
      </c>
      <c r="W766" s="5">
        <v>1</v>
      </c>
      <c r="X766" t="s">
        <v>370</v>
      </c>
      <c r="Y766" t="s">
        <v>390</v>
      </c>
      <c r="Z766" t="s">
        <v>385</v>
      </c>
      <c r="AA766" t="s">
        <v>371</v>
      </c>
      <c r="AB766" t="s">
        <v>58</v>
      </c>
    </row>
    <row r="767" spans="1:28" x14ac:dyDescent="0.3">
      <c r="A767" s="5">
        <v>1780</v>
      </c>
      <c r="B767" s="5">
        <v>250</v>
      </c>
      <c r="C767">
        <v>1970</v>
      </c>
      <c r="D767" s="21">
        <v>25721</v>
      </c>
      <c r="E767" s="20" t="s">
        <v>1258</v>
      </c>
      <c r="F767" t="s">
        <v>30</v>
      </c>
      <c r="G767" t="s">
        <v>404</v>
      </c>
      <c r="H767" t="s">
        <v>405</v>
      </c>
      <c r="I767" t="s">
        <v>48</v>
      </c>
      <c r="J767" s="5">
        <v>3</v>
      </c>
      <c r="K767" s="5">
        <v>2</v>
      </c>
      <c r="L767" s="5">
        <f t="shared" si="56"/>
        <v>1</v>
      </c>
      <c r="M767" t="s">
        <v>330</v>
      </c>
      <c r="N767" t="s">
        <v>24</v>
      </c>
      <c r="O767" s="5">
        <v>0</v>
      </c>
      <c r="P767" s="5">
        <v>0</v>
      </c>
      <c r="Q767" s="5">
        <f t="shared" si="57"/>
        <v>0</v>
      </c>
      <c r="R767" s="5">
        <f t="shared" si="55"/>
        <v>5</v>
      </c>
      <c r="S767" t="str">
        <f t="shared" si="58"/>
        <v>Peru</v>
      </c>
      <c r="T767" t="str">
        <f t="shared" si="59"/>
        <v>Home Team</v>
      </c>
      <c r="U767" s="5">
        <v>13765</v>
      </c>
      <c r="V767" s="5">
        <v>0</v>
      </c>
      <c r="W767" s="5">
        <v>1</v>
      </c>
      <c r="X767" t="s">
        <v>406</v>
      </c>
      <c r="Y767" t="s">
        <v>407</v>
      </c>
      <c r="Z767" t="s">
        <v>408</v>
      </c>
      <c r="AA767" t="s">
        <v>51</v>
      </c>
      <c r="AB767" t="s">
        <v>333</v>
      </c>
    </row>
    <row r="768" spans="1:28" x14ac:dyDescent="0.3">
      <c r="A768" s="5">
        <v>1387</v>
      </c>
      <c r="B768" s="5">
        <v>220</v>
      </c>
      <c r="C768">
        <v>1958</v>
      </c>
      <c r="D768" s="21">
        <v>21351</v>
      </c>
      <c r="E768" s="20" t="s">
        <v>1276</v>
      </c>
      <c r="F768" t="s">
        <v>38</v>
      </c>
      <c r="G768" t="s">
        <v>313</v>
      </c>
      <c r="H768" t="s">
        <v>314</v>
      </c>
      <c r="I768" t="s">
        <v>22</v>
      </c>
      <c r="J768" s="5">
        <v>2</v>
      </c>
      <c r="K768" s="5">
        <v>1</v>
      </c>
      <c r="L768" s="5">
        <f t="shared" si="56"/>
        <v>1</v>
      </c>
      <c r="M768" t="s">
        <v>228</v>
      </c>
      <c r="N768" t="s">
        <v>24</v>
      </c>
      <c r="O768" s="5">
        <v>0</v>
      </c>
      <c r="P768" s="5">
        <v>0</v>
      </c>
      <c r="Q768" s="5">
        <f t="shared" si="57"/>
        <v>0</v>
      </c>
      <c r="R768" s="5">
        <f t="shared" si="55"/>
        <v>3</v>
      </c>
      <c r="S768" t="str">
        <f t="shared" si="58"/>
        <v>France</v>
      </c>
      <c r="T768" t="str">
        <f t="shared" si="59"/>
        <v>Home Team</v>
      </c>
      <c r="U768" s="5">
        <v>13554</v>
      </c>
      <c r="V768" s="5">
        <v>2</v>
      </c>
      <c r="W768" s="5">
        <v>0</v>
      </c>
      <c r="X768" t="s">
        <v>288</v>
      </c>
      <c r="Y768" t="s">
        <v>256</v>
      </c>
      <c r="Z768" t="s">
        <v>234</v>
      </c>
      <c r="AA768" t="s">
        <v>28</v>
      </c>
      <c r="AB768" t="s">
        <v>231</v>
      </c>
    </row>
    <row r="769" spans="1:28" x14ac:dyDescent="0.3">
      <c r="A769" s="5">
        <v>1893</v>
      </c>
      <c r="B769" s="5">
        <v>250</v>
      </c>
      <c r="C769">
        <v>1970</v>
      </c>
      <c r="D769" s="21">
        <v>25725</v>
      </c>
      <c r="E769" s="20" t="s">
        <v>1258</v>
      </c>
      <c r="F769" t="s">
        <v>30</v>
      </c>
      <c r="G769" t="s">
        <v>404</v>
      </c>
      <c r="H769" t="s">
        <v>405</v>
      </c>
      <c r="I769" t="s">
        <v>48</v>
      </c>
      <c r="J769" s="5">
        <v>3</v>
      </c>
      <c r="K769" s="5">
        <v>0</v>
      </c>
      <c r="L769" s="5">
        <f t="shared" si="56"/>
        <v>3</v>
      </c>
      <c r="M769" t="s">
        <v>416</v>
      </c>
      <c r="N769" t="s">
        <v>24</v>
      </c>
      <c r="O769" s="5">
        <v>0</v>
      </c>
      <c r="P769" s="5">
        <v>0</v>
      </c>
      <c r="Q769" s="5">
        <f t="shared" si="57"/>
        <v>0</v>
      </c>
      <c r="R769" s="5">
        <f t="shared" si="55"/>
        <v>3</v>
      </c>
      <c r="S769" t="str">
        <f t="shared" si="58"/>
        <v>Peru</v>
      </c>
      <c r="T769" t="str">
        <f t="shared" si="59"/>
        <v>Home Team</v>
      </c>
      <c r="U769" s="5">
        <v>13537</v>
      </c>
      <c r="V769" s="5">
        <v>0</v>
      </c>
      <c r="W769" s="5">
        <v>0</v>
      </c>
      <c r="X769" t="s">
        <v>357</v>
      </c>
      <c r="Y769" t="s">
        <v>408</v>
      </c>
      <c r="Z769" t="s">
        <v>406</v>
      </c>
      <c r="AA769" t="s">
        <v>51</v>
      </c>
      <c r="AB769" t="s">
        <v>420</v>
      </c>
    </row>
    <row r="770" spans="1:28" x14ac:dyDescent="0.3">
      <c r="A770" s="5">
        <v>1249</v>
      </c>
      <c r="B770" s="5">
        <v>211</v>
      </c>
      <c r="C770">
        <v>1954</v>
      </c>
      <c r="D770" s="21">
        <v>19891</v>
      </c>
      <c r="E770" s="20" t="s">
        <v>1265</v>
      </c>
      <c r="F770" t="s">
        <v>19</v>
      </c>
      <c r="G770" t="s">
        <v>232</v>
      </c>
      <c r="H770" t="s">
        <v>233</v>
      </c>
      <c r="I770" t="s">
        <v>40</v>
      </c>
      <c r="J770" s="5">
        <v>5</v>
      </c>
      <c r="K770" s="5">
        <v>0</v>
      </c>
      <c r="L770" s="5">
        <f t="shared" si="56"/>
        <v>5</v>
      </c>
      <c r="M770" t="s">
        <v>23</v>
      </c>
      <c r="N770" t="s">
        <v>24</v>
      </c>
      <c r="O770" s="5">
        <v>0</v>
      </c>
      <c r="P770" s="5">
        <v>0</v>
      </c>
      <c r="Q770" s="5">
        <f t="shared" si="57"/>
        <v>0</v>
      </c>
      <c r="R770" s="5">
        <f t="shared" ref="R770:R837" si="60">J770+K770</f>
        <v>5</v>
      </c>
      <c r="S770" t="str">
        <f t="shared" si="58"/>
        <v>Brazil</v>
      </c>
      <c r="T770" t="str">
        <f t="shared" si="59"/>
        <v>Home Team</v>
      </c>
      <c r="U770" s="5">
        <v>13470</v>
      </c>
      <c r="V770" s="5">
        <v>4</v>
      </c>
      <c r="W770" s="5">
        <v>0</v>
      </c>
      <c r="X770" t="s">
        <v>234</v>
      </c>
      <c r="Y770" t="s">
        <v>235</v>
      </c>
      <c r="Z770" t="s">
        <v>197</v>
      </c>
      <c r="AA770" t="s">
        <v>45</v>
      </c>
      <c r="AB770" t="s">
        <v>29</v>
      </c>
    </row>
    <row r="771" spans="1:28" x14ac:dyDescent="0.3">
      <c r="A771" s="5">
        <v>1150</v>
      </c>
      <c r="B771" s="5">
        <v>206</v>
      </c>
      <c r="C771">
        <v>1938</v>
      </c>
      <c r="D771" s="21">
        <v>14036</v>
      </c>
      <c r="E771" s="20" t="s">
        <v>1266</v>
      </c>
      <c r="F771" t="s">
        <v>135</v>
      </c>
      <c r="G771" t="s">
        <v>162</v>
      </c>
      <c r="H771" t="s">
        <v>163</v>
      </c>
      <c r="I771" t="s">
        <v>40</v>
      </c>
      <c r="J771" s="5">
        <v>6</v>
      </c>
      <c r="K771" s="5">
        <v>5</v>
      </c>
      <c r="L771" s="5">
        <f t="shared" ref="L771:L834" si="61">J771-K771</f>
        <v>1</v>
      </c>
      <c r="M771" t="s">
        <v>164</v>
      </c>
      <c r="N771" t="s">
        <v>165</v>
      </c>
      <c r="O771" s="5">
        <v>0</v>
      </c>
      <c r="P771" s="5">
        <v>0</v>
      </c>
      <c r="Q771" s="5">
        <f t="shared" ref="Q771:Q834" si="62">O771-P771</f>
        <v>0</v>
      </c>
      <c r="R771" s="5">
        <f t="shared" si="60"/>
        <v>11</v>
      </c>
      <c r="S771" t="str">
        <f t="shared" ref="S771:S834" si="63">IF(OR(L771&gt;0,Q771&gt;0),I771,M771)</f>
        <v>Brazil</v>
      </c>
      <c r="T771" t="str">
        <f t="shared" ref="T771:T834" si="64">IF(OR(L771&gt;0,Q771&gt;0),"Home Team","Away Team")</f>
        <v>Home Team</v>
      </c>
      <c r="U771" s="5">
        <v>13452</v>
      </c>
      <c r="V771" s="5">
        <v>0</v>
      </c>
      <c r="W771" s="5">
        <v>0</v>
      </c>
      <c r="X771" t="s">
        <v>92</v>
      </c>
      <c r="Y771" t="s">
        <v>166</v>
      </c>
      <c r="Z771" t="s">
        <v>167</v>
      </c>
      <c r="AA771" t="s">
        <v>45</v>
      </c>
      <c r="AB771" t="s">
        <v>168</v>
      </c>
    </row>
    <row r="772" spans="1:28" x14ac:dyDescent="0.3">
      <c r="A772" s="5">
        <v>1883</v>
      </c>
      <c r="B772" s="5">
        <v>250</v>
      </c>
      <c r="C772">
        <v>1970</v>
      </c>
      <c r="D772" s="21">
        <v>25722</v>
      </c>
      <c r="E772" s="20" t="s">
        <v>1258</v>
      </c>
      <c r="F772" t="s">
        <v>38</v>
      </c>
      <c r="G772" t="s">
        <v>414</v>
      </c>
      <c r="H772" t="s">
        <v>415</v>
      </c>
      <c r="I772" t="s">
        <v>120</v>
      </c>
      <c r="J772" s="5">
        <v>1</v>
      </c>
      <c r="K772" s="5">
        <v>0</v>
      </c>
      <c r="L772" s="5">
        <f t="shared" si="61"/>
        <v>1</v>
      </c>
      <c r="M772" t="s">
        <v>99</v>
      </c>
      <c r="N772" t="s">
        <v>24</v>
      </c>
      <c r="O772" s="5">
        <v>0</v>
      </c>
      <c r="P772" s="5">
        <v>0</v>
      </c>
      <c r="Q772" s="5">
        <f t="shared" si="62"/>
        <v>0</v>
      </c>
      <c r="R772" s="5">
        <f t="shared" si="60"/>
        <v>1</v>
      </c>
      <c r="S772" t="str">
        <f t="shared" si="63"/>
        <v>Italy</v>
      </c>
      <c r="T772" t="str">
        <f t="shared" si="64"/>
        <v>Home Team</v>
      </c>
      <c r="U772" s="5">
        <v>13433</v>
      </c>
      <c r="V772" s="5">
        <v>1</v>
      </c>
      <c r="W772" s="5">
        <v>0</v>
      </c>
      <c r="X772" t="s">
        <v>366</v>
      </c>
      <c r="Y772" t="s">
        <v>401</v>
      </c>
      <c r="Z772" t="s">
        <v>370</v>
      </c>
      <c r="AA772" t="s">
        <v>124</v>
      </c>
      <c r="AB772" t="s">
        <v>103</v>
      </c>
    </row>
    <row r="773" spans="1:28" x14ac:dyDescent="0.3">
      <c r="A773" s="5">
        <v>1996</v>
      </c>
      <c r="B773" s="5">
        <v>262</v>
      </c>
      <c r="C773">
        <v>1974</v>
      </c>
      <c r="D773" s="21">
        <v>27199</v>
      </c>
      <c r="E773" s="20" t="s">
        <v>1277</v>
      </c>
      <c r="F773" t="s">
        <v>46</v>
      </c>
      <c r="G773" t="s">
        <v>460</v>
      </c>
      <c r="H773" t="s">
        <v>461</v>
      </c>
      <c r="I773" t="s">
        <v>330</v>
      </c>
      <c r="J773" s="5">
        <v>1</v>
      </c>
      <c r="K773" s="5">
        <v>1</v>
      </c>
      <c r="L773" s="5">
        <f t="shared" si="61"/>
        <v>0</v>
      </c>
      <c r="M773" t="s">
        <v>64</v>
      </c>
      <c r="N773" t="s">
        <v>24</v>
      </c>
      <c r="O773" s="5">
        <v>0</v>
      </c>
      <c r="P773" s="5">
        <v>0</v>
      </c>
      <c r="Q773" s="5">
        <f t="shared" si="62"/>
        <v>0</v>
      </c>
      <c r="R773" s="5">
        <f t="shared" si="60"/>
        <v>2</v>
      </c>
      <c r="S773" t="str">
        <f t="shared" si="63"/>
        <v>Uruguay</v>
      </c>
      <c r="T773" t="str">
        <f t="shared" si="64"/>
        <v>Away Team</v>
      </c>
      <c r="U773" s="5">
        <v>13400</v>
      </c>
      <c r="V773" s="5">
        <v>0</v>
      </c>
      <c r="W773" s="5">
        <v>0</v>
      </c>
      <c r="X773" t="s">
        <v>366</v>
      </c>
      <c r="Y773" t="s">
        <v>442</v>
      </c>
      <c r="Z773" t="s">
        <v>485</v>
      </c>
      <c r="AA773" t="s">
        <v>333</v>
      </c>
      <c r="AB773" t="s">
        <v>65</v>
      </c>
    </row>
    <row r="774" spans="1:28" x14ac:dyDescent="0.3">
      <c r="A774" s="5">
        <v>1403</v>
      </c>
      <c r="B774" s="5">
        <v>220</v>
      </c>
      <c r="C774">
        <v>1958</v>
      </c>
      <c r="D774" s="21">
        <v>21351</v>
      </c>
      <c r="E774" s="20" t="s">
        <v>1276</v>
      </c>
      <c r="F774" t="s">
        <v>46</v>
      </c>
      <c r="G774" t="s">
        <v>279</v>
      </c>
      <c r="H774" t="s">
        <v>280</v>
      </c>
      <c r="I774" t="s">
        <v>81</v>
      </c>
      <c r="J774" s="5">
        <v>4</v>
      </c>
      <c r="K774" s="5">
        <v>0</v>
      </c>
      <c r="L774" s="5">
        <f t="shared" si="61"/>
        <v>4</v>
      </c>
      <c r="M774" t="s">
        <v>23</v>
      </c>
      <c r="N774" t="s">
        <v>24</v>
      </c>
      <c r="O774" s="5">
        <v>0</v>
      </c>
      <c r="P774" s="5">
        <v>0</v>
      </c>
      <c r="Q774" s="5">
        <f t="shared" si="62"/>
        <v>0</v>
      </c>
      <c r="R774" s="5">
        <f t="shared" si="60"/>
        <v>4</v>
      </c>
      <c r="S774" t="str">
        <f t="shared" si="63"/>
        <v>Hungary</v>
      </c>
      <c r="T774" t="str">
        <f t="shared" si="64"/>
        <v>Home Team</v>
      </c>
      <c r="U774" s="5">
        <v>13300</v>
      </c>
      <c r="V774" s="5">
        <v>1</v>
      </c>
      <c r="W774" s="5">
        <v>0</v>
      </c>
      <c r="X774" t="s">
        <v>268</v>
      </c>
      <c r="Y774" t="s">
        <v>282</v>
      </c>
      <c r="Z774" t="s">
        <v>267</v>
      </c>
      <c r="AA774" t="s">
        <v>86</v>
      </c>
      <c r="AB774" t="s">
        <v>29</v>
      </c>
    </row>
    <row r="775" spans="1:28" x14ac:dyDescent="0.3">
      <c r="A775" s="5">
        <v>1426</v>
      </c>
      <c r="B775" s="5">
        <v>220</v>
      </c>
      <c r="C775">
        <v>1958</v>
      </c>
      <c r="D775" s="21">
        <v>21351</v>
      </c>
      <c r="E775" s="20" t="s">
        <v>1276</v>
      </c>
      <c r="F775" t="s">
        <v>38</v>
      </c>
      <c r="G775" t="s">
        <v>311</v>
      </c>
      <c r="H775" t="s">
        <v>312</v>
      </c>
      <c r="I775" t="s">
        <v>61</v>
      </c>
      <c r="J775" s="5">
        <v>3</v>
      </c>
      <c r="K775" s="5">
        <v>3</v>
      </c>
      <c r="L775" s="5">
        <f t="shared" si="61"/>
        <v>0</v>
      </c>
      <c r="M775" t="s">
        <v>39</v>
      </c>
      <c r="N775" t="s">
        <v>24</v>
      </c>
      <c r="O775" s="5">
        <v>0</v>
      </c>
      <c r="P775" s="5">
        <v>0</v>
      </c>
      <c r="Q775" s="5">
        <f t="shared" si="62"/>
        <v>0</v>
      </c>
      <c r="R775" s="5">
        <f t="shared" si="60"/>
        <v>6</v>
      </c>
      <c r="S775" t="str">
        <f t="shared" si="63"/>
        <v>Yugoslavia</v>
      </c>
      <c r="T775" t="str">
        <f t="shared" si="64"/>
        <v>Away Team</v>
      </c>
      <c r="U775" s="5">
        <v>13103</v>
      </c>
      <c r="V775" s="5">
        <v>1</v>
      </c>
      <c r="W775" s="5">
        <v>2</v>
      </c>
      <c r="X775" t="s">
        <v>291</v>
      </c>
      <c r="Y775" t="s">
        <v>187</v>
      </c>
      <c r="Z775" t="s">
        <v>287</v>
      </c>
      <c r="AA775" t="s">
        <v>62</v>
      </c>
      <c r="AB775" t="s">
        <v>44</v>
      </c>
    </row>
    <row r="776" spans="1:28" x14ac:dyDescent="0.3">
      <c r="A776" s="5">
        <v>1294</v>
      </c>
      <c r="B776" s="5">
        <v>211</v>
      </c>
      <c r="C776">
        <v>1954</v>
      </c>
      <c r="D776" s="21">
        <v>19892</v>
      </c>
      <c r="E776" s="20" t="s">
        <v>1265</v>
      </c>
      <c r="F776" t="s">
        <v>38</v>
      </c>
      <c r="G776" t="s">
        <v>226</v>
      </c>
      <c r="H776" t="s">
        <v>227</v>
      </c>
      <c r="I776" t="s">
        <v>81</v>
      </c>
      <c r="J776" s="5">
        <v>9</v>
      </c>
      <c r="K776" s="5">
        <v>0</v>
      </c>
      <c r="L776" s="5">
        <f t="shared" si="61"/>
        <v>9</v>
      </c>
      <c r="M776" t="s">
        <v>246</v>
      </c>
      <c r="N776" t="s">
        <v>24</v>
      </c>
      <c r="O776" s="5">
        <v>0</v>
      </c>
      <c r="P776" s="5">
        <v>0</v>
      </c>
      <c r="Q776" s="5">
        <f t="shared" si="62"/>
        <v>0</v>
      </c>
      <c r="R776" s="5">
        <f t="shared" si="60"/>
        <v>9</v>
      </c>
      <c r="S776" t="str">
        <f t="shared" si="63"/>
        <v>Hungary</v>
      </c>
      <c r="T776" t="str">
        <f t="shared" si="64"/>
        <v>Home Team</v>
      </c>
      <c r="U776" s="5">
        <v>13000</v>
      </c>
      <c r="V776" s="5">
        <v>4</v>
      </c>
      <c r="W776" s="5">
        <v>0</v>
      </c>
      <c r="X776" t="s">
        <v>247</v>
      </c>
      <c r="Y776" t="s">
        <v>248</v>
      </c>
      <c r="Z776" t="s">
        <v>249</v>
      </c>
      <c r="AA776" t="s">
        <v>86</v>
      </c>
      <c r="AB776" t="s">
        <v>250</v>
      </c>
    </row>
    <row r="777" spans="1:28" x14ac:dyDescent="0.3">
      <c r="A777" s="5">
        <v>1839</v>
      </c>
      <c r="B777" s="5">
        <v>250</v>
      </c>
      <c r="C777">
        <v>1970</v>
      </c>
      <c r="D777" s="21">
        <v>25722</v>
      </c>
      <c r="E777" s="20" t="s">
        <v>1258</v>
      </c>
      <c r="F777" t="s">
        <v>30</v>
      </c>
      <c r="G777" t="s">
        <v>404</v>
      </c>
      <c r="H777" t="s">
        <v>405</v>
      </c>
      <c r="I777" t="s">
        <v>240</v>
      </c>
      <c r="J777" s="5">
        <v>2</v>
      </c>
      <c r="K777" s="5">
        <v>1</v>
      </c>
      <c r="L777" s="5">
        <f t="shared" si="61"/>
        <v>1</v>
      </c>
      <c r="M777" t="s">
        <v>416</v>
      </c>
      <c r="N777" t="s">
        <v>24</v>
      </c>
      <c r="O777" s="5">
        <v>0</v>
      </c>
      <c r="P777" s="5">
        <v>0</v>
      </c>
      <c r="Q777" s="5">
        <f t="shared" si="62"/>
        <v>0</v>
      </c>
      <c r="R777" s="5">
        <f t="shared" si="60"/>
        <v>3</v>
      </c>
      <c r="S777" t="str">
        <f t="shared" si="63"/>
        <v>Germany FR</v>
      </c>
      <c r="T777" t="str">
        <f t="shared" si="64"/>
        <v>Home Team</v>
      </c>
      <c r="U777" s="5">
        <v>12942</v>
      </c>
      <c r="V777" s="5">
        <v>0</v>
      </c>
      <c r="W777" s="5">
        <v>1</v>
      </c>
      <c r="X777" t="s">
        <v>417</v>
      </c>
      <c r="Y777" t="s">
        <v>418</v>
      </c>
      <c r="Z777" t="s">
        <v>419</v>
      </c>
      <c r="AA777" t="s">
        <v>244</v>
      </c>
      <c r="AB777" t="s">
        <v>420</v>
      </c>
    </row>
    <row r="778" spans="1:28" x14ac:dyDescent="0.3">
      <c r="A778" s="5">
        <v>1774</v>
      </c>
      <c r="B778" s="5">
        <v>250</v>
      </c>
      <c r="C778">
        <v>1970</v>
      </c>
      <c r="D778" s="21">
        <v>25726</v>
      </c>
      <c r="E778" s="20" t="s">
        <v>1278</v>
      </c>
      <c r="F778" t="s">
        <v>30</v>
      </c>
      <c r="G778" t="s">
        <v>404</v>
      </c>
      <c r="H778" t="s">
        <v>405</v>
      </c>
      <c r="I778" t="s">
        <v>240</v>
      </c>
      <c r="J778" s="5">
        <v>5</v>
      </c>
      <c r="K778" s="5">
        <v>2</v>
      </c>
      <c r="L778" s="5">
        <f t="shared" si="61"/>
        <v>3</v>
      </c>
      <c r="M778" t="s">
        <v>330</v>
      </c>
      <c r="N778" t="s">
        <v>24</v>
      </c>
      <c r="O778" s="5">
        <v>0</v>
      </c>
      <c r="P778" s="5">
        <v>0</v>
      </c>
      <c r="Q778" s="5">
        <f t="shared" si="62"/>
        <v>0</v>
      </c>
      <c r="R778" s="5">
        <f t="shared" si="60"/>
        <v>7</v>
      </c>
      <c r="S778" t="str">
        <f t="shared" si="63"/>
        <v>Germany FR</v>
      </c>
      <c r="T778" t="str">
        <f t="shared" si="64"/>
        <v>Home Team</v>
      </c>
      <c r="U778" s="5">
        <v>12710</v>
      </c>
      <c r="V778" s="5">
        <v>2</v>
      </c>
      <c r="W778" s="5">
        <v>1</v>
      </c>
      <c r="X778" t="s">
        <v>418</v>
      </c>
      <c r="Y778" t="s">
        <v>419</v>
      </c>
      <c r="Z778" t="s">
        <v>430</v>
      </c>
      <c r="AA778" t="s">
        <v>244</v>
      </c>
      <c r="AB778" t="s">
        <v>333</v>
      </c>
    </row>
    <row r="779" spans="1:28" x14ac:dyDescent="0.3">
      <c r="A779" s="5">
        <v>1498</v>
      </c>
      <c r="B779" s="5">
        <v>231</v>
      </c>
      <c r="C779">
        <v>1962</v>
      </c>
      <c r="D779" s="21">
        <v>22797</v>
      </c>
      <c r="E779" s="20" t="s">
        <v>1255</v>
      </c>
      <c r="F779" t="s">
        <v>46</v>
      </c>
      <c r="G779" t="s">
        <v>324</v>
      </c>
      <c r="H779" t="s">
        <v>325</v>
      </c>
      <c r="I779" t="s">
        <v>127</v>
      </c>
      <c r="J779" s="5">
        <v>1</v>
      </c>
      <c r="K779" s="5">
        <v>0</v>
      </c>
      <c r="L779" s="5">
        <f t="shared" si="61"/>
        <v>1</v>
      </c>
      <c r="M779" t="s">
        <v>113</v>
      </c>
      <c r="N779" t="s">
        <v>24</v>
      </c>
      <c r="O779" s="5">
        <v>0</v>
      </c>
      <c r="P779" s="5">
        <v>0</v>
      </c>
      <c r="Q779" s="5">
        <f t="shared" si="62"/>
        <v>0</v>
      </c>
      <c r="R779" s="5">
        <f t="shared" si="60"/>
        <v>1</v>
      </c>
      <c r="S779" t="str">
        <f t="shared" si="63"/>
        <v>Czechoslovakia</v>
      </c>
      <c r="T779" t="str">
        <f t="shared" si="64"/>
        <v>Home Team</v>
      </c>
      <c r="U779" s="5">
        <v>12700</v>
      </c>
      <c r="V779" s="5">
        <v>0</v>
      </c>
      <c r="W779" s="5">
        <v>0</v>
      </c>
      <c r="X779" t="s">
        <v>249</v>
      </c>
      <c r="Y779" t="s">
        <v>212</v>
      </c>
      <c r="Z779" t="s">
        <v>340</v>
      </c>
      <c r="AA779" t="s">
        <v>130</v>
      </c>
      <c r="AB779" t="s">
        <v>117</v>
      </c>
    </row>
    <row r="780" spans="1:28" x14ac:dyDescent="0.3">
      <c r="A780" s="5">
        <v>1779</v>
      </c>
      <c r="B780" s="5">
        <v>250</v>
      </c>
      <c r="C780">
        <v>1970</v>
      </c>
      <c r="D780" s="21">
        <v>25730</v>
      </c>
      <c r="E780" s="20" t="s">
        <v>1258</v>
      </c>
      <c r="F780" t="s">
        <v>30</v>
      </c>
      <c r="G780" t="s">
        <v>404</v>
      </c>
      <c r="H780" t="s">
        <v>405</v>
      </c>
      <c r="I780" t="s">
        <v>330</v>
      </c>
      <c r="J780" s="5">
        <v>1</v>
      </c>
      <c r="K780" s="5">
        <v>1</v>
      </c>
      <c r="L780" s="5">
        <f t="shared" si="61"/>
        <v>0</v>
      </c>
      <c r="M780" t="s">
        <v>416</v>
      </c>
      <c r="N780" t="s">
        <v>24</v>
      </c>
      <c r="O780" s="5">
        <v>0</v>
      </c>
      <c r="P780" s="5">
        <v>0</v>
      </c>
      <c r="Q780" s="5">
        <f t="shared" si="62"/>
        <v>0</v>
      </c>
      <c r="R780" s="5">
        <f t="shared" si="60"/>
        <v>2</v>
      </c>
      <c r="S780" t="str">
        <f t="shared" si="63"/>
        <v>Morocco</v>
      </c>
      <c r="T780" t="str">
        <f t="shared" si="64"/>
        <v>Away Team</v>
      </c>
      <c r="U780" s="5">
        <v>12299</v>
      </c>
      <c r="V780" s="5">
        <v>1</v>
      </c>
      <c r="W780" s="5">
        <v>0</v>
      </c>
      <c r="X780" t="s">
        <v>430</v>
      </c>
      <c r="Y780" t="s">
        <v>357</v>
      </c>
      <c r="Z780" t="s">
        <v>417</v>
      </c>
      <c r="AA780" t="s">
        <v>333</v>
      </c>
      <c r="AB780" t="s">
        <v>420</v>
      </c>
    </row>
    <row r="781" spans="1:28" x14ac:dyDescent="0.3">
      <c r="A781" s="5">
        <v>1388</v>
      </c>
      <c r="B781" s="5">
        <v>220</v>
      </c>
      <c r="C781">
        <v>1958</v>
      </c>
      <c r="D781" s="21">
        <v>21347</v>
      </c>
      <c r="E781" s="20" t="s">
        <v>1276</v>
      </c>
      <c r="F781" t="s">
        <v>38</v>
      </c>
      <c r="G781" t="s">
        <v>289</v>
      </c>
      <c r="H781" t="s">
        <v>290</v>
      </c>
      <c r="I781" t="s">
        <v>39</v>
      </c>
      <c r="J781" s="5">
        <v>3</v>
      </c>
      <c r="K781" s="5">
        <v>2</v>
      </c>
      <c r="L781" s="5">
        <f t="shared" si="61"/>
        <v>1</v>
      </c>
      <c r="M781" t="s">
        <v>22</v>
      </c>
      <c r="N781" t="s">
        <v>24</v>
      </c>
      <c r="O781" s="5">
        <v>0</v>
      </c>
      <c r="P781" s="5">
        <v>0</v>
      </c>
      <c r="Q781" s="5">
        <f t="shared" si="62"/>
        <v>0</v>
      </c>
      <c r="R781" s="5">
        <f t="shared" si="60"/>
        <v>5</v>
      </c>
      <c r="S781" t="str">
        <f t="shared" si="63"/>
        <v>Yugoslavia</v>
      </c>
      <c r="T781" t="str">
        <f t="shared" si="64"/>
        <v>Home Team</v>
      </c>
      <c r="U781" s="5">
        <v>12217</v>
      </c>
      <c r="V781" s="5">
        <v>1</v>
      </c>
      <c r="W781" s="5">
        <v>1</v>
      </c>
      <c r="X781" t="s">
        <v>187</v>
      </c>
      <c r="Y781" t="s">
        <v>234</v>
      </c>
      <c r="Z781" t="s">
        <v>305</v>
      </c>
      <c r="AA781" t="s">
        <v>44</v>
      </c>
      <c r="AB781" t="s">
        <v>28</v>
      </c>
    </row>
    <row r="782" spans="1:28" x14ac:dyDescent="0.3">
      <c r="A782" s="5">
        <v>1089</v>
      </c>
      <c r="B782" s="5">
        <v>201</v>
      </c>
      <c r="C782">
        <v>1930</v>
      </c>
      <c r="D782" s="21">
        <v>11159</v>
      </c>
      <c r="E782" s="20" t="s">
        <v>1255</v>
      </c>
      <c r="F782" t="s">
        <v>30</v>
      </c>
      <c r="G782" t="s">
        <v>63</v>
      </c>
      <c r="H782" t="s">
        <v>21</v>
      </c>
      <c r="I782" t="s">
        <v>61</v>
      </c>
      <c r="J782" s="5">
        <v>1</v>
      </c>
      <c r="K782" s="5">
        <v>0</v>
      </c>
      <c r="L782" s="5">
        <f t="shared" si="61"/>
        <v>1</v>
      </c>
      <c r="M782" t="s">
        <v>33</v>
      </c>
      <c r="N782" t="s">
        <v>24</v>
      </c>
      <c r="O782" s="5">
        <v>0</v>
      </c>
      <c r="P782" s="5">
        <v>0</v>
      </c>
      <c r="Q782" s="5">
        <f t="shared" si="62"/>
        <v>0</v>
      </c>
      <c r="R782" s="5">
        <f t="shared" si="60"/>
        <v>1</v>
      </c>
      <c r="S782" t="str">
        <f t="shared" si="63"/>
        <v>Paraguay</v>
      </c>
      <c r="T782" t="str">
        <f t="shared" si="64"/>
        <v>Home Team</v>
      </c>
      <c r="U782" s="5">
        <v>12000</v>
      </c>
      <c r="V782" s="5">
        <v>1</v>
      </c>
      <c r="W782" s="5">
        <v>0</v>
      </c>
      <c r="X782" t="s">
        <v>42</v>
      </c>
      <c r="Y782" t="s">
        <v>34</v>
      </c>
      <c r="Z782" t="s">
        <v>25</v>
      </c>
      <c r="AA782" t="s">
        <v>62</v>
      </c>
      <c r="AB782" t="s">
        <v>37</v>
      </c>
    </row>
    <row r="783" spans="1:28" x14ac:dyDescent="0.3">
      <c r="A783" s="5">
        <v>1143</v>
      </c>
      <c r="B783" s="5">
        <v>418</v>
      </c>
      <c r="C783">
        <v>1934</v>
      </c>
      <c r="D783" s="21">
        <v>12570</v>
      </c>
      <c r="E783" s="20" t="s">
        <v>1264</v>
      </c>
      <c r="F783" t="s">
        <v>131</v>
      </c>
      <c r="G783" t="s">
        <v>71</v>
      </c>
      <c r="H783" t="s">
        <v>72</v>
      </c>
      <c r="I783" t="s">
        <v>127</v>
      </c>
      <c r="J783" s="5">
        <v>3</v>
      </c>
      <c r="K783" s="5">
        <v>2</v>
      </c>
      <c r="L783" s="5">
        <f t="shared" si="61"/>
        <v>1</v>
      </c>
      <c r="M783" t="s">
        <v>90</v>
      </c>
      <c r="N783" t="s">
        <v>24</v>
      </c>
      <c r="O783" s="5">
        <v>0</v>
      </c>
      <c r="P783" s="5">
        <v>0</v>
      </c>
      <c r="Q783" s="5">
        <f t="shared" si="62"/>
        <v>0</v>
      </c>
      <c r="R783" s="5">
        <f t="shared" si="60"/>
        <v>5</v>
      </c>
      <c r="S783" t="str">
        <f t="shared" si="63"/>
        <v>Czechoslovakia</v>
      </c>
      <c r="T783" t="str">
        <f t="shared" si="64"/>
        <v>Home Team</v>
      </c>
      <c r="U783" s="5">
        <v>12000</v>
      </c>
      <c r="V783" s="5">
        <v>1</v>
      </c>
      <c r="W783" s="5">
        <v>1</v>
      </c>
      <c r="X783" t="s">
        <v>93</v>
      </c>
      <c r="Y783" t="s">
        <v>132</v>
      </c>
      <c r="Z783" t="s">
        <v>109</v>
      </c>
      <c r="AA783" t="s">
        <v>130</v>
      </c>
      <c r="AB783" t="s">
        <v>95</v>
      </c>
    </row>
    <row r="784" spans="1:28" x14ac:dyDescent="0.3">
      <c r="A784" s="5">
        <v>1151</v>
      </c>
      <c r="B784" s="5">
        <v>3488</v>
      </c>
      <c r="C784">
        <v>1938</v>
      </c>
      <c r="D784" s="21">
        <v>14050</v>
      </c>
      <c r="E784" s="20" t="s">
        <v>1267</v>
      </c>
      <c r="F784" t="s">
        <v>133</v>
      </c>
      <c r="G784" t="s">
        <v>176</v>
      </c>
      <c r="H784" t="s">
        <v>177</v>
      </c>
      <c r="I784" t="s">
        <v>40</v>
      </c>
      <c r="J784" s="5">
        <v>4</v>
      </c>
      <c r="K784" s="5">
        <v>2</v>
      </c>
      <c r="L784" s="5">
        <f t="shared" si="61"/>
        <v>2</v>
      </c>
      <c r="M784" t="s">
        <v>99</v>
      </c>
      <c r="N784" t="s">
        <v>24</v>
      </c>
      <c r="O784" s="5">
        <v>0</v>
      </c>
      <c r="P784" s="5">
        <v>0</v>
      </c>
      <c r="Q784" s="5">
        <f t="shared" si="62"/>
        <v>0</v>
      </c>
      <c r="R784" s="5">
        <f t="shared" si="60"/>
        <v>6</v>
      </c>
      <c r="S784" t="str">
        <f t="shared" si="63"/>
        <v>Brazil</v>
      </c>
      <c r="T784" t="str">
        <f t="shared" si="64"/>
        <v>Home Team</v>
      </c>
      <c r="U784" s="5">
        <v>12000</v>
      </c>
      <c r="V784" s="5">
        <v>1</v>
      </c>
      <c r="W784" s="5">
        <v>2</v>
      </c>
      <c r="X784" t="s">
        <v>49</v>
      </c>
      <c r="Y784" t="s">
        <v>173</v>
      </c>
      <c r="Z784" t="s">
        <v>153</v>
      </c>
      <c r="AA784" t="s">
        <v>45</v>
      </c>
      <c r="AB784" t="s">
        <v>103</v>
      </c>
    </row>
    <row r="785" spans="1:28" x14ac:dyDescent="0.3">
      <c r="A785" s="5">
        <v>1497</v>
      </c>
      <c r="B785" s="5">
        <v>231</v>
      </c>
      <c r="C785">
        <v>1962</v>
      </c>
      <c r="D785" s="21">
        <v>22800</v>
      </c>
      <c r="E785" s="20" t="s">
        <v>1255</v>
      </c>
      <c r="F785" t="s">
        <v>46</v>
      </c>
      <c r="G785" t="s">
        <v>324</v>
      </c>
      <c r="H785" t="s">
        <v>325</v>
      </c>
      <c r="I785" t="s">
        <v>113</v>
      </c>
      <c r="J785" s="5">
        <v>1</v>
      </c>
      <c r="K785" s="5">
        <v>0</v>
      </c>
      <c r="L785" s="5">
        <f t="shared" si="61"/>
        <v>1</v>
      </c>
      <c r="M785" t="s">
        <v>23</v>
      </c>
      <c r="N785" t="s">
        <v>24</v>
      </c>
      <c r="O785" s="5">
        <v>0</v>
      </c>
      <c r="P785" s="5">
        <v>0</v>
      </c>
      <c r="Q785" s="5">
        <f t="shared" si="62"/>
        <v>0</v>
      </c>
      <c r="R785" s="5">
        <f t="shared" si="60"/>
        <v>1</v>
      </c>
      <c r="S785" t="str">
        <f t="shared" si="63"/>
        <v>Spain</v>
      </c>
      <c r="T785" t="str">
        <f t="shared" si="64"/>
        <v>Home Team</v>
      </c>
      <c r="U785" s="5">
        <v>11875</v>
      </c>
      <c r="V785" s="5">
        <v>0</v>
      </c>
      <c r="W785" s="5">
        <v>0</v>
      </c>
      <c r="X785" t="s">
        <v>348</v>
      </c>
      <c r="Y785" t="s">
        <v>349</v>
      </c>
      <c r="Z785" t="s">
        <v>340</v>
      </c>
      <c r="AA785" t="s">
        <v>117</v>
      </c>
      <c r="AB785" t="s">
        <v>29</v>
      </c>
    </row>
    <row r="786" spans="1:28" x14ac:dyDescent="0.3">
      <c r="A786" s="5">
        <v>1385</v>
      </c>
      <c r="B786" s="5">
        <v>221</v>
      </c>
      <c r="C786">
        <v>1958</v>
      </c>
      <c r="D786" s="21">
        <v>21355</v>
      </c>
      <c r="E786" s="20" t="s">
        <v>1276</v>
      </c>
      <c r="F786" t="s">
        <v>131</v>
      </c>
      <c r="G786" t="s">
        <v>285</v>
      </c>
      <c r="H786" t="s">
        <v>286</v>
      </c>
      <c r="I786" t="s">
        <v>22</v>
      </c>
      <c r="J786" s="5">
        <v>4</v>
      </c>
      <c r="K786" s="5">
        <v>0</v>
      </c>
      <c r="L786" s="5">
        <f t="shared" si="61"/>
        <v>4</v>
      </c>
      <c r="M786" t="s">
        <v>299</v>
      </c>
      <c r="N786" t="s">
        <v>24</v>
      </c>
      <c r="O786" s="5">
        <v>0</v>
      </c>
      <c r="P786" s="5">
        <v>0</v>
      </c>
      <c r="Q786" s="5">
        <f t="shared" si="62"/>
        <v>0</v>
      </c>
      <c r="R786" s="5">
        <f t="shared" si="60"/>
        <v>4</v>
      </c>
      <c r="S786" t="str">
        <f t="shared" si="63"/>
        <v>France</v>
      </c>
      <c r="T786" t="str">
        <f t="shared" si="64"/>
        <v>Home Team</v>
      </c>
      <c r="U786" s="5">
        <v>11800</v>
      </c>
      <c r="V786" s="5">
        <v>1</v>
      </c>
      <c r="W786" s="5">
        <v>0</v>
      </c>
      <c r="X786" t="s">
        <v>287</v>
      </c>
      <c r="Y786" t="s">
        <v>266</v>
      </c>
      <c r="Z786" t="s">
        <v>304</v>
      </c>
      <c r="AA786" t="s">
        <v>28</v>
      </c>
      <c r="AB786" t="s">
        <v>302</v>
      </c>
    </row>
    <row r="787" spans="1:28" x14ac:dyDescent="0.3">
      <c r="A787" s="5">
        <v>1525</v>
      </c>
      <c r="B787" s="5">
        <v>232</v>
      </c>
      <c r="C787">
        <v>1962</v>
      </c>
      <c r="D787" s="21">
        <v>22807</v>
      </c>
      <c r="E787" s="20" t="s">
        <v>1260</v>
      </c>
      <c r="F787" t="s">
        <v>131</v>
      </c>
      <c r="G787" t="s">
        <v>328</v>
      </c>
      <c r="H787" t="s">
        <v>329</v>
      </c>
      <c r="I787" t="s">
        <v>127</v>
      </c>
      <c r="J787" s="5">
        <v>1</v>
      </c>
      <c r="K787" s="5">
        <v>0</v>
      </c>
      <c r="L787" s="5">
        <f t="shared" si="61"/>
        <v>1</v>
      </c>
      <c r="M787" t="s">
        <v>81</v>
      </c>
      <c r="N787" t="s">
        <v>24</v>
      </c>
      <c r="O787" s="5">
        <v>0</v>
      </c>
      <c r="P787" s="5">
        <v>0</v>
      </c>
      <c r="Q787" s="5">
        <f t="shared" si="62"/>
        <v>0</v>
      </c>
      <c r="R787" s="5">
        <f t="shared" si="60"/>
        <v>1</v>
      </c>
      <c r="S787" t="str">
        <f t="shared" si="63"/>
        <v>Czechoslovakia</v>
      </c>
      <c r="T787" t="str">
        <f t="shared" si="64"/>
        <v>Home Team</v>
      </c>
      <c r="U787" s="5">
        <v>11690</v>
      </c>
      <c r="V787" s="5">
        <v>1</v>
      </c>
      <c r="W787" s="5">
        <v>0</v>
      </c>
      <c r="X787" t="s">
        <v>266</v>
      </c>
      <c r="Y787" t="s">
        <v>331</v>
      </c>
      <c r="Z787" t="s">
        <v>353</v>
      </c>
      <c r="AA787" t="s">
        <v>130</v>
      </c>
      <c r="AB787" t="s">
        <v>86</v>
      </c>
    </row>
    <row r="788" spans="1:28" x14ac:dyDescent="0.3">
      <c r="A788" s="5">
        <v>1423</v>
      </c>
      <c r="B788" s="5">
        <v>220</v>
      </c>
      <c r="C788">
        <v>1958</v>
      </c>
      <c r="D788" s="21">
        <v>21347</v>
      </c>
      <c r="E788" s="20" t="s">
        <v>1276</v>
      </c>
      <c r="F788" t="s">
        <v>38</v>
      </c>
      <c r="G788" t="s">
        <v>285</v>
      </c>
      <c r="H788" t="s">
        <v>286</v>
      </c>
      <c r="I788" t="s">
        <v>61</v>
      </c>
      <c r="J788" s="5">
        <v>3</v>
      </c>
      <c r="K788" s="5">
        <v>2</v>
      </c>
      <c r="L788" s="5">
        <f t="shared" si="61"/>
        <v>1</v>
      </c>
      <c r="M788" t="s">
        <v>228</v>
      </c>
      <c r="N788" t="s">
        <v>24</v>
      </c>
      <c r="O788" s="5">
        <v>0</v>
      </c>
      <c r="P788" s="5">
        <v>0</v>
      </c>
      <c r="Q788" s="5">
        <f t="shared" si="62"/>
        <v>0</v>
      </c>
      <c r="R788" s="5">
        <f t="shared" si="60"/>
        <v>5</v>
      </c>
      <c r="S788" t="str">
        <f t="shared" si="63"/>
        <v>Paraguay</v>
      </c>
      <c r="T788" t="str">
        <f t="shared" si="64"/>
        <v>Home Team</v>
      </c>
      <c r="U788" s="5">
        <v>11665</v>
      </c>
      <c r="V788" s="5">
        <v>2</v>
      </c>
      <c r="W788" s="5">
        <v>1</v>
      </c>
      <c r="X788" t="s">
        <v>256</v>
      </c>
      <c r="Y788" t="s">
        <v>287</v>
      </c>
      <c r="Z788" t="s">
        <v>304</v>
      </c>
      <c r="AA788" t="s">
        <v>62</v>
      </c>
      <c r="AB788" t="s">
        <v>231</v>
      </c>
    </row>
    <row r="789" spans="1:28" x14ac:dyDescent="0.3">
      <c r="A789" s="5">
        <v>1206</v>
      </c>
      <c r="B789" s="5">
        <v>209</v>
      </c>
      <c r="C789">
        <v>1950</v>
      </c>
      <c r="D789" s="21">
        <v>18460</v>
      </c>
      <c r="E789" s="20" t="s">
        <v>1255</v>
      </c>
      <c r="F789" t="s">
        <v>221</v>
      </c>
      <c r="G789" t="s">
        <v>198</v>
      </c>
      <c r="H789" t="s">
        <v>199</v>
      </c>
      <c r="I789" t="s">
        <v>99</v>
      </c>
      <c r="J789" s="5">
        <v>3</v>
      </c>
      <c r="K789" s="5">
        <v>1</v>
      </c>
      <c r="L789" s="5">
        <f t="shared" si="61"/>
        <v>2</v>
      </c>
      <c r="M789" t="s">
        <v>113</v>
      </c>
      <c r="N789" t="s">
        <v>24</v>
      </c>
      <c r="O789" s="5">
        <v>0</v>
      </c>
      <c r="P789" s="5">
        <v>0</v>
      </c>
      <c r="Q789" s="5">
        <f t="shared" si="62"/>
        <v>0</v>
      </c>
      <c r="R789" s="5">
        <f t="shared" si="60"/>
        <v>4</v>
      </c>
      <c r="S789" t="str">
        <f t="shared" si="63"/>
        <v>Sweden</v>
      </c>
      <c r="T789" t="str">
        <f t="shared" si="64"/>
        <v>Home Team</v>
      </c>
      <c r="U789" s="5">
        <v>11227</v>
      </c>
      <c r="V789" s="5">
        <v>2</v>
      </c>
      <c r="W789" s="5">
        <v>0</v>
      </c>
      <c r="X789" t="s">
        <v>190</v>
      </c>
      <c r="Y789" t="s">
        <v>200</v>
      </c>
      <c r="Z789" t="s">
        <v>216</v>
      </c>
      <c r="AA789" t="s">
        <v>103</v>
      </c>
      <c r="AB789" t="s">
        <v>117</v>
      </c>
    </row>
    <row r="790" spans="1:28" x14ac:dyDescent="0.3">
      <c r="A790" s="5">
        <v>1225</v>
      </c>
      <c r="B790" s="5">
        <v>208</v>
      </c>
      <c r="C790">
        <v>1950</v>
      </c>
      <c r="D790" s="21">
        <v>18442</v>
      </c>
      <c r="E790" s="20" t="s">
        <v>1255</v>
      </c>
      <c r="F790" t="s">
        <v>19</v>
      </c>
      <c r="G790" t="s">
        <v>208</v>
      </c>
      <c r="H790" t="s">
        <v>209</v>
      </c>
      <c r="I790" t="s">
        <v>39</v>
      </c>
      <c r="J790" s="5">
        <v>4</v>
      </c>
      <c r="K790" s="5">
        <v>1</v>
      </c>
      <c r="L790" s="5">
        <f t="shared" si="61"/>
        <v>3</v>
      </c>
      <c r="M790" t="s">
        <v>23</v>
      </c>
      <c r="N790" t="s">
        <v>24</v>
      </c>
      <c r="O790" s="5">
        <v>0</v>
      </c>
      <c r="P790" s="5">
        <v>0</v>
      </c>
      <c r="Q790" s="5">
        <f t="shared" si="62"/>
        <v>0</v>
      </c>
      <c r="R790" s="5">
        <f t="shared" si="60"/>
        <v>5</v>
      </c>
      <c r="S790" t="str">
        <f t="shared" si="63"/>
        <v>Yugoslavia</v>
      </c>
      <c r="T790" t="str">
        <f t="shared" si="64"/>
        <v>Home Team</v>
      </c>
      <c r="U790" s="5">
        <v>11078</v>
      </c>
      <c r="V790" s="5">
        <v>2</v>
      </c>
      <c r="W790" s="5">
        <v>0</v>
      </c>
      <c r="X790" t="s">
        <v>210</v>
      </c>
      <c r="Y790" t="s">
        <v>192</v>
      </c>
      <c r="Z790" t="s">
        <v>190</v>
      </c>
      <c r="AA790" t="s">
        <v>44</v>
      </c>
      <c r="AB790" t="s">
        <v>29</v>
      </c>
    </row>
    <row r="791" spans="1:28" x14ac:dyDescent="0.3">
      <c r="A791" s="5">
        <v>1172</v>
      </c>
      <c r="B791" s="5">
        <v>206</v>
      </c>
      <c r="C791">
        <v>1938</v>
      </c>
      <c r="D791" s="21">
        <v>14036</v>
      </c>
      <c r="E791" s="20" t="s">
        <v>1268</v>
      </c>
      <c r="F791" t="s">
        <v>135</v>
      </c>
      <c r="G791" t="s">
        <v>169</v>
      </c>
      <c r="H791" t="s">
        <v>170</v>
      </c>
      <c r="I791" t="s">
        <v>127</v>
      </c>
      <c r="J791" s="5">
        <v>3</v>
      </c>
      <c r="K791" s="5">
        <v>0</v>
      </c>
      <c r="L791" s="5">
        <f t="shared" si="61"/>
        <v>3</v>
      </c>
      <c r="M791" t="s">
        <v>91</v>
      </c>
      <c r="N791" t="s">
        <v>171</v>
      </c>
      <c r="O791" s="5">
        <v>0</v>
      </c>
      <c r="P791" s="5">
        <v>0</v>
      </c>
      <c r="Q791" s="5">
        <f t="shared" si="62"/>
        <v>0</v>
      </c>
      <c r="R791" s="5">
        <f t="shared" si="60"/>
        <v>3</v>
      </c>
      <c r="S791" t="str">
        <f t="shared" si="63"/>
        <v>Czechoslovakia</v>
      </c>
      <c r="T791" t="str">
        <f t="shared" si="64"/>
        <v>Home Team</v>
      </c>
      <c r="U791" s="5">
        <v>11000</v>
      </c>
      <c r="V791" s="5">
        <v>0</v>
      </c>
      <c r="W791" s="5">
        <v>0</v>
      </c>
      <c r="X791" t="s">
        <v>172</v>
      </c>
      <c r="Y791" t="s">
        <v>173</v>
      </c>
      <c r="Z791" t="s">
        <v>174</v>
      </c>
      <c r="AA791" t="s">
        <v>130</v>
      </c>
      <c r="AB791" t="s">
        <v>96</v>
      </c>
    </row>
    <row r="792" spans="1:28" x14ac:dyDescent="0.3">
      <c r="A792" s="5">
        <v>833</v>
      </c>
      <c r="B792" s="5">
        <v>293</v>
      </c>
      <c r="C792">
        <v>1982</v>
      </c>
      <c r="D792" s="21">
        <v>30117</v>
      </c>
      <c r="E792" s="20" t="s">
        <v>1284</v>
      </c>
      <c r="F792" t="s">
        <v>19</v>
      </c>
      <c r="G792" t="s">
        <v>542</v>
      </c>
      <c r="H792" t="s">
        <v>543</v>
      </c>
      <c r="I792" t="s">
        <v>48</v>
      </c>
      <c r="J792" s="5">
        <v>0</v>
      </c>
      <c r="K792" s="5">
        <v>0</v>
      </c>
      <c r="L792" s="5">
        <f t="shared" si="61"/>
        <v>0</v>
      </c>
      <c r="M792" t="s">
        <v>544</v>
      </c>
      <c r="N792" t="s">
        <v>24</v>
      </c>
      <c r="O792" s="5">
        <v>0</v>
      </c>
      <c r="P792" s="5">
        <v>0</v>
      </c>
      <c r="Q792" s="5">
        <f t="shared" si="62"/>
        <v>0</v>
      </c>
      <c r="R792" s="5">
        <f t="shared" si="60"/>
        <v>0</v>
      </c>
      <c r="S792" t="str">
        <f t="shared" si="63"/>
        <v>Cameroon</v>
      </c>
      <c r="T792" t="str">
        <f t="shared" si="64"/>
        <v>Away Team</v>
      </c>
      <c r="U792" s="5">
        <v>11000</v>
      </c>
      <c r="V792" s="5">
        <v>0</v>
      </c>
      <c r="W792" s="5">
        <v>0</v>
      </c>
      <c r="X792" t="s">
        <v>545</v>
      </c>
      <c r="Y792" t="s">
        <v>464</v>
      </c>
      <c r="Z792" t="s">
        <v>527</v>
      </c>
      <c r="AA792" t="s">
        <v>51</v>
      </c>
      <c r="AB792" t="s">
        <v>546</v>
      </c>
    </row>
    <row r="793" spans="1:28" x14ac:dyDescent="0.3">
      <c r="A793" s="5">
        <v>1544</v>
      </c>
      <c r="B793" s="5">
        <v>231</v>
      </c>
      <c r="C793">
        <v>1962</v>
      </c>
      <c r="D793" s="21">
        <v>22804</v>
      </c>
      <c r="E793" s="20" t="s">
        <v>1255</v>
      </c>
      <c r="F793" t="s">
        <v>46</v>
      </c>
      <c r="G793" t="s">
        <v>324</v>
      </c>
      <c r="H793" t="s">
        <v>325</v>
      </c>
      <c r="I793" t="s">
        <v>23</v>
      </c>
      <c r="J793" s="5">
        <v>3</v>
      </c>
      <c r="K793" s="5">
        <v>1</v>
      </c>
      <c r="L793" s="5">
        <f t="shared" si="61"/>
        <v>2</v>
      </c>
      <c r="M793" t="s">
        <v>127</v>
      </c>
      <c r="N793" t="s">
        <v>24</v>
      </c>
      <c r="O793" s="5">
        <v>0</v>
      </c>
      <c r="P793" s="5">
        <v>0</v>
      </c>
      <c r="Q793" s="5">
        <f t="shared" si="62"/>
        <v>0</v>
      </c>
      <c r="R793" s="5">
        <f t="shared" si="60"/>
        <v>4</v>
      </c>
      <c r="S793" t="str">
        <f t="shared" si="63"/>
        <v>Mexico</v>
      </c>
      <c r="T793" t="str">
        <f t="shared" si="64"/>
        <v>Home Team</v>
      </c>
      <c r="U793" s="5">
        <v>10648</v>
      </c>
      <c r="V793" s="5">
        <v>2</v>
      </c>
      <c r="W793" s="5">
        <v>1</v>
      </c>
      <c r="X793" t="s">
        <v>326</v>
      </c>
      <c r="Y793" t="s">
        <v>348</v>
      </c>
      <c r="Z793" t="s">
        <v>351</v>
      </c>
      <c r="AA793" t="s">
        <v>29</v>
      </c>
      <c r="AB793" t="s">
        <v>130</v>
      </c>
    </row>
    <row r="794" spans="1:28" x14ac:dyDescent="0.3">
      <c r="A794" s="5">
        <v>1421</v>
      </c>
      <c r="B794" s="5">
        <v>220</v>
      </c>
      <c r="C794">
        <v>1958</v>
      </c>
      <c r="D794" s="21">
        <v>21344</v>
      </c>
      <c r="E794" s="20" t="s">
        <v>1276</v>
      </c>
      <c r="F794" t="s">
        <v>19</v>
      </c>
      <c r="G794" t="s">
        <v>297</v>
      </c>
      <c r="H794" t="s">
        <v>298</v>
      </c>
      <c r="I794" t="s">
        <v>299</v>
      </c>
      <c r="J794" s="5">
        <v>1</v>
      </c>
      <c r="K794" s="5">
        <v>0</v>
      </c>
      <c r="L794" s="5">
        <f t="shared" si="61"/>
        <v>1</v>
      </c>
      <c r="M794" t="s">
        <v>127</v>
      </c>
      <c r="N794" t="s">
        <v>24</v>
      </c>
      <c r="O794" s="5">
        <v>0</v>
      </c>
      <c r="P794" s="5">
        <v>0</v>
      </c>
      <c r="Q794" s="5">
        <f t="shared" si="62"/>
        <v>0</v>
      </c>
      <c r="R794" s="5">
        <f t="shared" si="60"/>
        <v>1</v>
      </c>
      <c r="S794" t="str">
        <f t="shared" si="63"/>
        <v>Northern Ireland</v>
      </c>
      <c r="T794" t="str">
        <f t="shared" si="64"/>
        <v>Home Team</v>
      </c>
      <c r="U794" s="5">
        <v>10647</v>
      </c>
      <c r="V794" s="5">
        <v>1</v>
      </c>
      <c r="W794" s="5">
        <v>0</v>
      </c>
      <c r="X794" t="s">
        <v>300</v>
      </c>
      <c r="Y794" t="s">
        <v>217</v>
      </c>
      <c r="Z794" t="s">
        <v>301</v>
      </c>
      <c r="AA794" t="s">
        <v>302</v>
      </c>
      <c r="AB794" t="s">
        <v>130</v>
      </c>
    </row>
    <row r="795" spans="1:28" x14ac:dyDescent="0.3">
      <c r="A795" s="5">
        <v>1461</v>
      </c>
      <c r="B795" s="5">
        <v>231</v>
      </c>
      <c r="C795">
        <v>1962</v>
      </c>
      <c r="D795" s="21">
        <v>22796</v>
      </c>
      <c r="E795" s="20" t="s">
        <v>1255</v>
      </c>
      <c r="F795" t="s">
        <v>46</v>
      </c>
      <c r="G795" t="s">
        <v>324</v>
      </c>
      <c r="H795" t="s">
        <v>325</v>
      </c>
      <c r="I795" t="s">
        <v>40</v>
      </c>
      <c r="J795" s="5">
        <v>2</v>
      </c>
      <c r="K795" s="5">
        <v>0</v>
      </c>
      <c r="L795" s="5">
        <f t="shared" si="61"/>
        <v>2</v>
      </c>
      <c r="M795" t="s">
        <v>23</v>
      </c>
      <c r="N795" t="s">
        <v>24</v>
      </c>
      <c r="O795" s="5">
        <v>0</v>
      </c>
      <c r="P795" s="5">
        <v>0</v>
      </c>
      <c r="Q795" s="5">
        <f t="shared" si="62"/>
        <v>0</v>
      </c>
      <c r="R795" s="5">
        <f t="shared" si="60"/>
        <v>2</v>
      </c>
      <c r="S795" t="str">
        <f t="shared" si="63"/>
        <v>Brazil</v>
      </c>
      <c r="T795" t="str">
        <f t="shared" si="64"/>
        <v>Home Team</v>
      </c>
      <c r="U795" s="5">
        <v>10484</v>
      </c>
      <c r="V795" s="5">
        <v>0</v>
      </c>
      <c r="W795" s="5">
        <v>0</v>
      </c>
      <c r="X795" t="s">
        <v>326</v>
      </c>
      <c r="Y795" t="s">
        <v>249</v>
      </c>
      <c r="Z795" t="s">
        <v>327</v>
      </c>
      <c r="AA795" t="s">
        <v>45</v>
      </c>
      <c r="AB795" t="s">
        <v>29</v>
      </c>
    </row>
    <row r="796" spans="1:28" x14ac:dyDescent="0.3">
      <c r="A796" s="5">
        <v>1202</v>
      </c>
      <c r="B796" s="5">
        <v>208</v>
      </c>
      <c r="C796">
        <v>1950</v>
      </c>
      <c r="D796" s="21">
        <v>18443</v>
      </c>
      <c r="E796" s="20" t="s">
        <v>1255</v>
      </c>
      <c r="F796" t="s">
        <v>38</v>
      </c>
      <c r="G796" t="s">
        <v>202</v>
      </c>
      <c r="H796" t="s">
        <v>203</v>
      </c>
      <c r="I796" t="s">
        <v>32</v>
      </c>
      <c r="J796" s="5">
        <v>1</v>
      </c>
      <c r="K796" s="5">
        <v>0</v>
      </c>
      <c r="L796" s="5">
        <f t="shared" si="61"/>
        <v>1</v>
      </c>
      <c r="M796" t="s">
        <v>189</v>
      </c>
      <c r="N796" t="s">
        <v>24</v>
      </c>
      <c r="O796" s="5">
        <v>0</v>
      </c>
      <c r="P796" s="5">
        <v>0</v>
      </c>
      <c r="Q796" s="5">
        <f t="shared" si="62"/>
        <v>0</v>
      </c>
      <c r="R796" s="5">
        <f t="shared" si="60"/>
        <v>1</v>
      </c>
      <c r="S796" t="str">
        <f t="shared" si="63"/>
        <v>USA</v>
      </c>
      <c r="T796" t="str">
        <f t="shared" si="64"/>
        <v>Home Team</v>
      </c>
      <c r="U796" s="5">
        <v>10151</v>
      </c>
      <c r="V796" s="5">
        <v>1</v>
      </c>
      <c r="W796" s="5">
        <v>0</v>
      </c>
      <c r="X796" t="s">
        <v>84</v>
      </c>
      <c r="Y796" t="s">
        <v>143</v>
      </c>
      <c r="Z796" t="s">
        <v>204</v>
      </c>
      <c r="AA796" t="s">
        <v>32</v>
      </c>
      <c r="AB796" t="s">
        <v>193</v>
      </c>
    </row>
    <row r="797" spans="1:28" x14ac:dyDescent="0.3">
      <c r="A797" s="5">
        <v>1562</v>
      </c>
      <c r="B797" s="5">
        <v>231</v>
      </c>
      <c r="C797">
        <v>1962</v>
      </c>
      <c r="D797" s="21">
        <v>22803</v>
      </c>
      <c r="E797" s="20" t="s">
        <v>1255</v>
      </c>
      <c r="F797" t="s">
        <v>19</v>
      </c>
      <c r="G797" t="s">
        <v>317</v>
      </c>
      <c r="H797" t="s">
        <v>318</v>
      </c>
      <c r="I797" t="s">
        <v>271</v>
      </c>
      <c r="J797" s="5">
        <v>2</v>
      </c>
      <c r="K797" s="5">
        <v>1</v>
      </c>
      <c r="L797" s="5">
        <f t="shared" si="61"/>
        <v>1</v>
      </c>
      <c r="M797" t="s">
        <v>64</v>
      </c>
      <c r="N797" t="s">
        <v>24</v>
      </c>
      <c r="O797" s="5">
        <v>0</v>
      </c>
      <c r="P797" s="5">
        <v>0</v>
      </c>
      <c r="Q797" s="5">
        <f t="shared" si="62"/>
        <v>0</v>
      </c>
      <c r="R797" s="5">
        <f t="shared" si="60"/>
        <v>3</v>
      </c>
      <c r="S797" t="str">
        <f t="shared" si="63"/>
        <v>Soviet Union</v>
      </c>
      <c r="T797" t="str">
        <f t="shared" si="64"/>
        <v>Home Team</v>
      </c>
      <c r="U797" s="5">
        <v>9973</v>
      </c>
      <c r="V797" s="5">
        <v>1</v>
      </c>
      <c r="W797" s="5">
        <v>0</v>
      </c>
      <c r="X797" t="s">
        <v>345</v>
      </c>
      <c r="Y797" t="s">
        <v>320</v>
      </c>
      <c r="Z797" t="s">
        <v>295</v>
      </c>
      <c r="AA797" t="s">
        <v>274</v>
      </c>
      <c r="AB797" t="s">
        <v>65</v>
      </c>
    </row>
    <row r="798" spans="1:28" x14ac:dyDescent="0.3">
      <c r="A798" s="5">
        <v>1877</v>
      </c>
      <c r="B798" s="5">
        <v>250</v>
      </c>
      <c r="C798">
        <v>1970</v>
      </c>
      <c r="D798" s="21">
        <v>25730</v>
      </c>
      <c r="E798" s="20" t="s">
        <v>1258</v>
      </c>
      <c r="F798" t="s">
        <v>38</v>
      </c>
      <c r="G798" t="s">
        <v>414</v>
      </c>
      <c r="H798" t="s">
        <v>415</v>
      </c>
      <c r="I798" t="s">
        <v>120</v>
      </c>
      <c r="J798" s="5">
        <v>0</v>
      </c>
      <c r="K798" s="5">
        <v>0</v>
      </c>
      <c r="L798" s="5">
        <f t="shared" si="61"/>
        <v>0</v>
      </c>
      <c r="M798" t="s">
        <v>400</v>
      </c>
      <c r="N798" t="s">
        <v>24</v>
      </c>
      <c r="O798" s="5">
        <v>0</v>
      </c>
      <c r="P798" s="5">
        <v>0</v>
      </c>
      <c r="Q798" s="5">
        <f t="shared" si="62"/>
        <v>0</v>
      </c>
      <c r="R798" s="5">
        <f t="shared" si="60"/>
        <v>0</v>
      </c>
      <c r="S798" t="str">
        <f t="shared" si="63"/>
        <v>Israel</v>
      </c>
      <c r="T798" t="str">
        <f t="shared" si="64"/>
        <v>Away Team</v>
      </c>
      <c r="U798" s="5">
        <v>9890</v>
      </c>
      <c r="V798" s="5">
        <v>0</v>
      </c>
      <c r="W798" s="5">
        <v>0</v>
      </c>
      <c r="X798" t="s">
        <v>434</v>
      </c>
      <c r="Y798" t="s">
        <v>402</v>
      </c>
      <c r="Z798" t="s">
        <v>364</v>
      </c>
      <c r="AA798" t="s">
        <v>124</v>
      </c>
      <c r="AB798" t="s">
        <v>403</v>
      </c>
    </row>
    <row r="799" spans="1:28" x14ac:dyDescent="0.3">
      <c r="A799" s="5">
        <v>1450</v>
      </c>
      <c r="B799" s="5">
        <v>231</v>
      </c>
      <c r="C799">
        <v>1962</v>
      </c>
      <c r="D799" s="21">
        <v>22799</v>
      </c>
      <c r="E799" s="20" t="s">
        <v>1255</v>
      </c>
      <c r="F799" t="s">
        <v>30</v>
      </c>
      <c r="G799" t="s">
        <v>328</v>
      </c>
      <c r="H799" t="s">
        <v>329</v>
      </c>
      <c r="I799" t="s">
        <v>189</v>
      </c>
      <c r="J799" s="5">
        <v>3</v>
      </c>
      <c r="K799" s="5">
        <v>1</v>
      </c>
      <c r="L799" s="5">
        <f t="shared" si="61"/>
        <v>2</v>
      </c>
      <c r="M799" t="s">
        <v>52</v>
      </c>
      <c r="N799" t="s">
        <v>24</v>
      </c>
      <c r="O799" s="5">
        <v>0</v>
      </c>
      <c r="P799" s="5">
        <v>0</v>
      </c>
      <c r="Q799" s="5">
        <f t="shared" si="62"/>
        <v>0</v>
      </c>
      <c r="R799" s="5">
        <f t="shared" si="60"/>
        <v>4</v>
      </c>
      <c r="S799" t="str">
        <f t="shared" si="63"/>
        <v>England</v>
      </c>
      <c r="T799" t="str">
        <f t="shared" si="64"/>
        <v>Home Team</v>
      </c>
      <c r="U799" s="5">
        <v>9794</v>
      </c>
      <c r="V799" s="5">
        <v>2</v>
      </c>
      <c r="W799" s="5">
        <v>0</v>
      </c>
      <c r="X799" t="s">
        <v>266</v>
      </c>
      <c r="Y799" t="s">
        <v>347</v>
      </c>
      <c r="Z799" t="s">
        <v>332</v>
      </c>
      <c r="AA799" t="s">
        <v>193</v>
      </c>
      <c r="AB799" t="s">
        <v>55</v>
      </c>
    </row>
    <row r="800" spans="1:28" x14ac:dyDescent="0.3">
      <c r="A800" s="5">
        <v>1880</v>
      </c>
      <c r="B800" s="5">
        <v>250</v>
      </c>
      <c r="C800">
        <v>1970</v>
      </c>
      <c r="D800" s="21">
        <v>25726</v>
      </c>
      <c r="E800" s="20" t="s">
        <v>1278</v>
      </c>
      <c r="F800" t="s">
        <v>38</v>
      </c>
      <c r="G800" t="s">
        <v>414</v>
      </c>
      <c r="H800" t="s">
        <v>415</v>
      </c>
      <c r="I800" t="s">
        <v>99</v>
      </c>
      <c r="J800" s="5">
        <v>1</v>
      </c>
      <c r="K800" s="5">
        <v>1</v>
      </c>
      <c r="L800" s="5">
        <f t="shared" si="61"/>
        <v>0</v>
      </c>
      <c r="M800" t="s">
        <v>400</v>
      </c>
      <c r="N800" t="s">
        <v>24</v>
      </c>
      <c r="O800" s="5">
        <v>0</v>
      </c>
      <c r="P800" s="5">
        <v>0</v>
      </c>
      <c r="Q800" s="5">
        <f t="shared" si="62"/>
        <v>0</v>
      </c>
      <c r="R800" s="5">
        <f t="shared" si="60"/>
        <v>2</v>
      </c>
      <c r="S800" t="str">
        <f t="shared" si="63"/>
        <v>Israel</v>
      </c>
      <c r="T800" t="str">
        <f t="shared" si="64"/>
        <v>Away Team</v>
      </c>
      <c r="U800" s="5">
        <v>9624</v>
      </c>
      <c r="V800" s="5">
        <v>0</v>
      </c>
      <c r="W800" s="5">
        <v>0</v>
      </c>
      <c r="X800" t="s">
        <v>402</v>
      </c>
      <c r="Y800" t="s">
        <v>424</v>
      </c>
      <c r="Z800" t="s">
        <v>427</v>
      </c>
      <c r="AA800" t="s">
        <v>103</v>
      </c>
      <c r="AB800" t="s">
        <v>403</v>
      </c>
    </row>
    <row r="801" spans="1:28" x14ac:dyDescent="0.3">
      <c r="A801" s="5">
        <v>2454</v>
      </c>
      <c r="B801" s="5">
        <v>278</v>
      </c>
      <c r="C801">
        <v>1978</v>
      </c>
      <c r="D801" s="21">
        <v>28647</v>
      </c>
      <c r="E801" s="20" t="s">
        <v>1280</v>
      </c>
      <c r="F801" t="s">
        <v>38</v>
      </c>
      <c r="G801" t="s">
        <v>498</v>
      </c>
      <c r="H801" t="s">
        <v>499</v>
      </c>
      <c r="I801" t="s">
        <v>164</v>
      </c>
      <c r="J801" s="5">
        <v>1</v>
      </c>
      <c r="K801" s="5">
        <v>0</v>
      </c>
      <c r="L801" s="5">
        <f t="shared" si="61"/>
        <v>1</v>
      </c>
      <c r="M801" t="s">
        <v>500</v>
      </c>
      <c r="N801" t="s">
        <v>24</v>
      </c>
      <c r="O801" s="5">
        <v>0</v>
      </c>
      <c r="P801" s="5">
        <v>0</v>
      </c>
      <c r="Q801" s="5">
        <f t="shared" si="62"/>
        <v>0</v>
      </c>
      <c r="R801" s="5">
        <f t="shared" si="60"/>
        <v>1</v>
      </c>
      <c r="S801" t="str">
        <f t="shared" si="63"/>
        <v>Poland</v>
      </c>
      <c r="T801" t="str">
        <f t="shared" si="64"/>
        <v>Home Team</v>
      </c>
      <c r="U801" s="5">
        <v>9624</v>
      </c>
      <c r="V801" s="5">
        <v>1</v>
      </c>
      <c r="W801" s="5">
        <v>0</v>
      </c>
      <c r="X801" t="s">
        <v>514</v>
      </c>
      <c r="Y801" t="s">
        <v>439</v>
      </c>
      <c r="Z801" t="s">
        <v>477</v>
      </c>
      <c r="AA801" t="s">
        <v>168</v>
      </c>
      <c r="AB801" t="s">
        <v>504</v>
      </c>
    </row>
    <row r="802" spans="1:28" x14ac:dyDescent="0.3">
      <c r="A802" s="5">
        <v>1563</v>
      </c>
      <c r="B802" s="5">
        <v>231</v>
      </c>
      <c r="C802">
        <v>1962</v>
      </c>
      <c r="D802" s="21">
        <v>22797</v>
      </c>
      <c r="E802" s="20" t="s">
        <v>1255</v>
      </c>
      <c r="F802" t="s">
        <v>19</v>
      </c>
      <c r="G802" t="s">
        <v>317</v>
      </c>
      <c r="H802" t="s">
        <v>318</v>
      </c>
      <c r="I802" t="s">
        <v>271</v>
      </c>
      <c r="J802" s="5">
        <v>2</v>
      </c>
      <c r="K802" s="5">
        <v>0</v>
      </c>
      <c r="L802" s="5">
        <f t="shared" si="61"/>
        <v>2</v>
      </c>
      <c r="M802" t="s">
        <v>39</v>
      </c>
      <c r="N802" t="s">
        <v>24</v>
      </c>
      <c r="O802" s="5">
        <v>0</v>
      </c>
      <c r="P802" s="5">
        <v>0</v>
      </c>
      <c r="Q802" s="5">
        <f t="shared" si="62"/>
        <v>0</v>
      </c>
      <c r="R802" s="5">
        <f t="shared" si="60"/>
        <v>2</v>
      </c>
      <c r="S802" t="str">
        <f t="shared" si="63"/>
        <v>Soviet Union</v>
      </c>
      <c r="T802" t="str">
        <f t="shared" si="64"/>
        <v>Home Team</v>
      </c>
      <c r="U802" s="5">
        <v>9622</v>
      </c>
      <c r="V802" s="5">
        <v>0</v>
      </c>
      <c r="W802" s="5">
        <v>0</v>
      </c>
      <c r="X802" t="s">
        <v>295</v>
      </c>
      <c r="Y802" t="s">
        <v>321</v>
      </c>
      <c r="Z802" t="s">
        <v>339</v>
      </c>
      <c r="AA802" t="s">
        <v>274</v>
      </c>
      <c r="AB802" t="s">
        <v>44</v>
      </c>
    </row>
    <row r="803" spans="1:28" x14ac:dyDescent="0.3">
      <c r="A803" s="5">
        <v>1434</v>
      </c>
      <c r="B803" s="5">
        <v>220</v>
      </c>
      <c r="C803">
        <v>1958</v>
      </c>
      <c r="D803" s="21">
        <v>21344</v>
      </c>
      <c r="E803" s="20" t="s">
        <v>1276</v>
      </c>
      <c r="F803" t="s">
        <v>38</v>
      </c>
      <c r="G803" t="s">
        <v>289</v>
      </c>
      <c r="H803" t="s">
        <v>290</v>
      </c>
      <c r="I803" t="s">
        <v>39</v>
      </c>
      <c r="J803" s="5">
        <v>1</v>
      </c>
      <c r="K803" s="5">
        <v>1</v>
      </c>
      <c r="L803" s="5">
        <f t="shared" si="61"/>
        <v>0</v>
      </c>
      <c r="M803" t="s">
        <v>228</v>
      </c>
      <c r="N803" t="s">
        <v>24</v>
      </c>
      <c r="O803" s="5">
        <v>0</v>
      </c>
      <c r="P803" s="5">
        <v>0</v>
      </c>
      <c r="Q803" s="5">
        <f t="shared" si="62"/>
        <v>0</v>
      </c>
      <c r="R803" s="5">
        <f t="shared" si="60"/>
        <v>2</v>
      </c>
      <c r="S803" t="str">
        <f t="shared" si="63"/>
        <v>Scotland</v>
      </c>
      <c r="T803" t="str">
        <f t="shared" si="64"/>
        <v>Away Team</v>
      </c>
      <c r="U803" s="5">
        <v>9591</v>
      </c>
      <c r="V803" s="5">
        <v>1</v>
      </c>
      <c r="W803" s="5">
        <v>0</v>
      </c>
      <c r="X803" t="s">
        <v>234</v>
      </c>
      <c r="Y803" t="s">
        <v>256</v>
      </c>
      <c r="Z803" t="s">
        <v>291</v>
      </c>
      <c r="AA803" t="s">
        <v>44</v>
      </c>
      <c r="AB803" t="s">
        <v>231</v>
      </c>
    </row>
    <row r="804" spans="1:28" x14ac:dyDescent="0.3">
      <c r="A804" s="5">
        <v>1208</v>
      </c>
      <c r="B804" s="5">
        <v>208</v>
      </c>
      <c r="C804">
        <v>1950</v>
      </c>
      <c r="D804" s="21">
        <v>18439</v>
      </c>
      <c r="E804" s="20" t="s">
        <v>1255</v>
      </c>
      <c r="F804" t="s">
        <v>38</v>
      </c>
      <c r="G804" t="s">
        <v>194</v>
      </c>
      <c r="H804" t="s">
        <v>195</v>
      </c>
      <c r="I804" t="s">
        <v>113</v>
      </c>
      <c r="J804" s="5">
        <v>3</v>
      </c>
      <c r="K804" s="5">
        <v>1</v>
      </c>
      <c r="L804" s="5">
        <f t="shared" si="61"/>
        <v>2</v>
      </c>
      <c r="M804" t="s">
        <v>32</v>
      </c>
      <c r="N804" t="s">
        <v>24</v>
      </c>
      <c r="O804" s="5">
        <v>0</v>
      </c>
      <c r="P804" s="5">
        <v>0</v>
      </c>
      <c r="Q804" s="5">
        <f t="shared" si="62"/>
        <v>0</v>
      </c>
      <c r="R804" s="5">
        <f t="shared" si="60"/>
        <v>4</v>
      </c>
      <c r="S804" t="str">
        <f t="shared" si="63"/>
        <v>Spain</v>
      </c>
      <c r="T804" t="str">
        <f t="shared" si="64"/>
        <v>Home Team</v>
      </c>
      <c r="U804" s="5">
        <v>9511</v>
      </c>
      <c r="V804" s="5">
        <v>0</v>
      </c>
      <c r="W804" s="5">
        <v>1</v>
      </c>
      <c r="X804" t="s">
        <v>196</v>
      </c>
      <c r="Y804" t="s">
        <v>197</v>
      </c>
      <c r="Z804" t="s">
        <v>143</v>
      </c>
      <c r="AA804" t="s">
        <v>117</v>
      </c>
      <c r="AB804" t="s">
        <v>32</v>
      </c>
    </row>
    <row r="805" spans="1:28" x14ac:dyDescent="0.3">
      <c r="A805" s="5">
        <v>1095</v>
      </c>
      <c r="B805" s="5">
        <v>201</v>
      </c>
      <c r="C805">
        <v>1930</v>
      </c>
      <c r="D805" s="21">
        <v>11155</v>
      </c>
      <c r="E805" s="20" t="s">
        <v>1259</v>
      </c>
      <c r="F805" t="s">
        <v>19</v>
      </c>
      <c r="G805" t="s">
        <v>31</v>
      </c>
      <c r="H805" t="s">
        <v>21</v>
      </c>
      <c r="I805" t="s">
        <v>56</v>
      </c>
      <c r="J805" s="5">
        <v>3</v>
      </c>
      <c r="K805" s="5">
        <v>0</v>
      </c>
      <c r="L805" s="5">
        <f t="shared" si="61"/>
        <v>3</v>
      </c>
      <c r="M805" t="s">
        <v>23</v>
      </c>
      <c r="N805" t="s">
        <v>24</v>
      </c>
      <c r="O805" s="5">
        <v>0</v>
      </c>
      <c r="P805" s="5">
        <v>0</v>
      </c>
      <c r="Q805" s="5">
        <f t="shared" si="62"/>
        <v>0</v>
      </c>
      <c r="R805" s="5">
        <f t="shared" si="60"/>
        <v>3</v>
      </c>
      <c r="S805" t="str">
        <f t="shared" si="63"/>
        <v>Chile</v>
      </c>
      <c r="T805" t="str">
        <f t="shared" si="64"/>
        <v>Home Team</v>
      </c>
      <c r="U805" s="5">
        <v>9249</v>
      </c>
      <c r="V805" s="5">
        <v>1</v>
      </c>
      <c r="W805" s="5">
        <v>0</v>
      </c>
      <c r="X805" t="s">
        <v>26</v>
      </c>
      <c r="Y805" t="s">
        <v>57</v>
      </c>
      <c r="Z805" t="s">
        <v>49</v>
      </c>
      <c r="AA805" t="s">
        <v>58</v>
      </c>
      <c r="AB805" t="s">
        <v>29</v>
      </c>
    </row>
    <row r="806" spans="1:28" x14ac:dyDescent="0.3">
      <c r="A806" s="5">
        <v>1119</v>
      </c>
      <c r="B806" s="5">
        <v>204</v>
      </c>
      <c r="C806">
        <v>1934</v>
      </c>
      <c r="D806" s="21">
        <v>12566</v>
      </c>
      <c r="E806" s="20" t="s">
        <v>1264</v>
      </c>
      <c r="F806" t="s">
        <v>70</v>
      </c>
      <c r="G806" t="s">
        <v>79</v>
      </c>
      <c r="H806" t="s">
        <v>80</v>
      </c>
      <c r="I806" t="s">
        <v>81</v>
      </c>
      <c r="J806" s="5">
        <v>4</v>
      </c>
      <c r="K806" s="5">
        <v>2</v>
      </c>
      <c r="L806" s="5">
        <f t="shared" si="61"/>
        <v>2</v>
      </c>
      <c r="M806" t="s">
        <v>82</v>
      </c>
      <c r="N806" t="s">
        <v>24</v>
      </c>
      <c r="O806" s="5">
        <v>0</v>
      </c>
      <c r="P806" s="5">
        <v>0</v>
      </c>
      <c r="Q806" s="5">
        <f t="shared" si="62"/>
        <v>0</v>
      </c>
      <c r="R806" s="5">
        <f t="shared" si="60"/>
        <v>6</v>
      </c>
      <c r="S806" t="str">
        <f t="shared" si="63"/>
        <v>Hungary</v>
      </c>
      <c r="T806" t="str">
        <f t="shared" si="64"/>
        <v>Home Team</v>
      </c>
      <c r="U806" s="5">
        <v>9000</v>
      </c>
      <c r="V806" s="5">
        <v>2</v>
      </c>
      <c r="W806" s="5">
        <v>2</v>
      </c>
      <c r="X806" t="s">
        <v>83</v>
      </c>
      <c r="Y806" t="s">
        <v>84</v>
      </c>
      <c r="Z806" t="s">
        <v>85</v>
      </c>
      <c r="AA806" t="s">
        <v>86</v>
      </c>
      <c r="AB806" t="s">
        <v>87</v>
      </c>
    </row>
    <row r="807" spans="1:28" x14ac:dyDescent="0.3">
      <c r="A807" s="5">
        <v>1141</v>
      </c>
      <c r="B807" s="5">
        <v>204</v>
      </c>
      <c r="C807">
        <v>1934</v>
      </c>
      <c r="D807" s="21">
        <v>12566</v>
      </c>
      <c r="E807" s="20" t="s">
        <v>1264</v>
      </c>
      <c r="F807" t="s">
        <v>70</v>
      </c>
      <c r="G807" t="s">
        <v>125</v>
      </c>
      <c r="H807" t="s">
        <v>126</v>
      </c>
      <c r="I807" t="s">
        <v>127</v>
      </c>
      <c r="J807" s="5">
        <v>2</v>
      </c>
      <c r="K807" s="5">
        <v>1</v>
      </c>
      <c r="L807" s="5">
        <f t="shared" si="61"/>
        <v>1</v>
      </c>
      <c r="M807" t="s">
        <v>47</v>
      </c>
      <c r="N807" t="s">
        <v>24</v>
      </c>
      <c r="O807" s="5">
        <v>0</v>
      </c>
      <c r="P807" s="5">
        <v>0</v>
      </c>
      <c r="Q807" s="5">
        <f t="shared" si="62"/>
        <v>0</v>
      </c>
      <c r="R807" s="5">
        <f t="shared" si="60"/>
        <v>3</v>
      </c>
      <c r="S807" t="str">
        <f t="shared" si="63"/>
        <v>Czechoslovakia</v>
      </c>
      <c r="T807" t="str">
        <f t="shared" si="64"/>
        <v>Home Team</v>
      </c>
      <c r="U807" s="5">
        <v>9000</v>
      </c>
      <c r="V807" s="5">
        <v>0</v>
      </c>
      <c r="W807" s="5">
        <v>1</v>
      </c>
      <c r="X807" t="s">
        <v>49</v>
      </c>
      <c r="Y807" t="s">
        <v>128</v>
      </c>
      <c r="Z807" t="s">
        <v>129</v>
      </c>
      <c r="AA807" t="s">
        <v>130</v>
      </c>
      <c r="AB807" t="s">
        <v>50</v>
      </c>
    </row>
    <row r="808" spans="1:28" x14ac:dyDescent="0.3">
      <c r="A808" s="5">
        <v>1173</v>
      </c>
      <c r="B808" s="5">
        <v>206</v>
      </c>
      <c r="C808">
        <v>1938</v>
      </c>
      <c r="D808" s="21">
        <v>14036</v>
      </c>
      <c r="E808" s="20" t="s">
        <v>1267</v>
      </c>
      <c r="F808" t="s">
        <v>135</v>
      </c>
      <c r="G808" t="s">
        <v>139</v>
      </c>
      <c r="H808" t="s">
        <v>140</v>
      </c>
      <c r="I808" t="s">
        <v>81</v>
      </c>
      <c r="J808" s="5">
        <v>6</v>
      </c>
      <c r="K808" s="5">
        <v>0</v>
      </c>
      <c r="L808" s="5">
        <f t="shared" si="61"/>
        <v>6</v>
      </c>
      <c r="M808" t="s">
        <v>141</v>
      </c>
      <c r="N808" t="s">
        <v>24</v>
      </c>
      <c r="O808" s="5">
        <v>0</v>
      </c>
      <c r="P808" s="5">
        <v>0</v>
      </c>
      <c r="Q808" s="5">
        <f t="shared" si="62"/>
        <v>0</v>
      </c>
      <c r="R808" s="5">
        <f t="shared" si="60"/>
        <v>6</v>
      </c>
      <c r="S808" t="str">
        <f t="shared" si="63"/>
        <v>Hungary</v>
      </c>
      <c r="T808" t="str">
        <f t="shared" si="64"/>
        <v>Home Team</v>
      </c>
      <c r="U808" s="5">
        <v>9000</v>
      </c>
      <c r="V808" s="5">
        <v>4</v>
      </c>
      <c r="W808" s="5">
        <v>0</v>
      </c>
      <c r="X808" t="s">
        <v>142</v>
      </c>
      <c r="Y808" t="s">
        <v>143</v>
      </c>
      <c r="Z808" t="s">
        <v>144</v>
      </c>
      <c r="AA808" t="s">
        <v>86</v>
      </c>
      <c r="AB808" t="s">
        <v>145</v>
      </c>
    </row>
    <row r="809" spans="1:28" x14ac:dyDescent="0.3">
      <c r="A809" s="5">
        <v>1564</v>
      </c>
      <c r="B809" s="5">
        <v>231</v>
      </c>
      <c r="C809">
        <v>1962</v>
      </c>
      <c r="D809" s="21">
        <v>22799</v>
      </c>
      <c r="E809" s="20" t="s">
        <v>1255</v>
      </c>
      <c r="F809" t="s">
        <v>19</v>
      </c>
      <c r="G809" t="s">
        <v>317</v>
      </c>
      <c r="H809" t="s">
        <v>318</v>
      </c>
      <c r="I809" t="s">
        <v>39</v>
      </c>
      <c r="J809" s="5">
        <v>3</v>
      </c>
      <c r="K809" s="5">
        <v>1</v>
      </c>
      <c r="L809" s="5">
        <f t="shared" si="61"/>
        <v>2</v>
      </c>
      <c r="M809" t="s">
        <v>64</v>
      </c>
      <c r="N809" t="s">
        <v>24</v>
      </c>
      <c r="O809" s="5">
        <v>0</v>
      </c>
      <c r="P809" s="5">
        <v>0</v>
      </c>
      <c r="Q809" s="5">
        <f t="shared" si="62"/>
        <v>0</v>
      </c>
      <c r="R809" s="5">
        <f t="shared" si="60"/>
        <v>4</v>
      </c>
      <c r="S809" t="str">
        <f t="shared" si="63"/>
        <v>Yugoslavia</v>
      </c>
      <c r="T809" t="str">
        <f t="shared" si="64"/>
        <v>Home Team</v>
      </c>
      <c r="U809" s="5">
        <v>8829</v>
      </c>
      <c r="V809" s="5">
        <v>2</v>
      </c>
      <c r="W809" s="5">
        <v>1</v>
      </c>
      <c r="X809" t="s">
        <v>322</v>
      </c>
      <c r="Y809" t="s">
        <v>295</v>
      </c>
      <c r="Z809" t="s">
        <v>345</v>
      </c>
      <c r="AA809" t="s">
        <v>44</v>
      </c>
      <c r="AB809" t="s">
        <v>65</v>
      </c>
    </row>
    <row r="810" spans="1:28" x14ac:dyDescent="0.3">
      <c r="A810" s="5">
        <v>1194</v>
      </c>
      <c r="B810" s="5">
        <v>208</v>
      </c>
      <c r="C810">
        <v>1950</v>
      </c>
      <c r="D810" s="21">
        <v>18446</v>
      </c>
      <c r="E810" s="20" t="s">
        <v>1255</v>
      </c>
      <c r="F810" t="s">
        <v>38</v>
      </c>
      <c r="G810" t="s">
        <v>218</v>
      </c>
      <c r="H810" t="s">
        <v>219</v>
      </c>
      <c r="I810" t="s">
        <v>56</v>
      </c>
      <c r="J810" s="5">
        <v>5</v>
      </c>
      <c r="K810" s="5">
        <v>2</v>
      </c>
      <c r="L810" s="5">
        <f t="shared" si="61"/>
        <v>3</v>
      </c>
      <c r="M810" t="s">
        <v>32</v>
      </c>
      <c r="N810" t="s">
        <v>24</v>
      </c>
      <c r="O810" s="5">
        <v>0</v>
      </c>
      <c r="P810" s="5">
        <v>0</v>
      </c>
      <c r="Q810" s="5">
        <f t="shared" si="62"/>
        <v>0</v>
      </c>
      <c r="R810" s="5">
        <f t="shared" si="60"/>
        <v>7</v>
      </c>
      <c r="S810" t="str">
        <f t="shared" si="63"/>
        <v>Chile</v>
      </c>
      <c r="T810" t="str">
        <f t="shared" si="64"/>
        <v>Home Team</v>
      </c>
      <c r="U810" s="5">
        <v>8501</v>
      </c>
      <c r="V810" s="5">
        <v>2</v>
      </c>
      <c r="W810" s="5">
        <v>0</v>
      </c>
      <c r="X810" t="s">
        <v>191</v>
      </c>
      <c r="Y810" t="s">
        <v>220</v>
      </c>
      <c r="Z810" t="s">
        <v>213</v>
      </c>
      <c r="AA810" t="s">
        <v>58</v>
      </c>
      <c r="AB810" t="s">
        <v>32</v>
      </c>
    </row>
    <row r="811" spans="1:28" x14ac:dyDescent="0.3">
      <c r="A811" s="5">
        <v>1478</v>
      </c>
      <c r="B811" s="5">
        <v>231</v>
      </c>
      <c r="C811">
        <v>1962</v>
      </c>
      <c r="D811" s="21">
        <v>22800</v>
      </c>
      <c r="E811" s="20" t="s">
        <v>1255</v>
      </c>
      <c r="F811" t="s">
        <v>19</v>
      </c>
      <c r="G811" t="s">
        <v>317</v>
      </c>
      <c r="H811" t="s">
        <v>318</v>
      </c>
      <c r="I811" t="s">
        <v>271</v>
      </c>
      <c r="J811" s="5">
        <v>4</v>
      </c>
      <c r="K811" s="5">
        <v>4</v>
      </c>
      <c r="L811" s="5">
        <f t="shared" si="61"/>
        <v>0</v>
      </c>
      <c r="M811" t="s">
        <v>319</v>
      </c>
      <c r="N811" t="s">
        <v>24</v>
      </c>
      <c r="O811" s="5">
        <v>0</v>
      </c>
      <c r="P811" s="5">
        <v>0</v>
      </c>
      <c r="Q811" s="5">
        <f t="shared" si="62"/>
        <v>0</v>
      </c>
      <c r="R811" s="5">
        <f t="shared" si="60"/>
        <v>8</v>
      </c>
      <c r="S811" t="str">
        <f t="shared" si="63"/>
        <v>Colombia</v>
      </c>
      <c r="T811" t="str">
        <f t="shared" si="64"/>
        <v>Away Team</v>
      </c>
      <c r="U811" s="5">
        <v>8040</v>
      </c>
      <c r="V811" s="5">
        <v>3</v>
      </c>
      <c r="W811" s="5">
        <v>1</v>
      </c>
      <c r="X811" t="s">
        <v>321</v>
      </c>
      <c r="Y811" t="s">
        <v>320</v>
      </c>
      <c r="Z811" t="s">
        <v>339</v>
      </c>
      <c r="AA811" t="s">
        <v>274</v>
      </c>
      <c r="AB811" t="s">
        <v>323</v>
      </c>
    </row>
    <row r="812" spans="1:28" x14ac:dyDescent="0.3">
      <c r="A812" s="5">
        <v>1108</v>
      </c>
      <c r="B812" s="5">
        <v>204</v>
      </c>
      <c r="C812">
        <v>1934</v>
      </c>
      <c r="D812" s="21">
        <v>12566</v>
      </c>
      <c r="E812" s="20" t="s">
        <v>1264</v>
      </c>
      <c r="F812" t="s">
        <v>70</v>
      </c>
      <c r="G812" t="s">
        <v>104</v>
      </c>
      <c r="H812" t="s">
        <v>105</v>
      </c>
      <c r="I812" t="s">
        <v>106</v>
      </c>
      <c r="J812" s="5">
        <v>5</v>
      </c>
      <c r="K812" s="5">
        <v>2</v>
      </c>
      <c r="L812" s="5">
        <f t="shared" si="61"/>
        <v>3</v>
      </c>
      <c r="M812" t="s">
        <v>33</v>
      </c>
      <c r="N812" t="s">
        <v>24</v>
      </c>
      <c r="O812" s="5">
        <v>0</v>
      </c>
      <c r="P812" s="5">
        <v>0</v>
      </c>
      <c r="Q812" s="5">
        <f t="shared" si="62"/>
        <v>0</v>
      </c>
      <c r="R812" s="5">
        <f t="shared" si="60"/>
        <v>7</v>
      </c>
      <c r="S812" t="str">
        <f t="shared" si="63"/>
        <v>Germany</v>
      </c>
      <c r="T812" t="str">
        <f t="shared" si="64"/>
        <v>Home Team</v>
      </c>
      <c r="U812" s="5">
        <v>8000</v>
      </c>
      <c r="V812" s="5">
        <v>1</v>
      </c>
      <c r="W812" s="5">
        <v>2</v>
      </c>
      <c r="X812" t="s">
        <v>107</v>
      </c>
      <c r="Y812" t="s">
        <v>108</v>
      </c>
      <c r="Z812" t="s">
        <v>109</v>
      </c>
      <c r="AA812" t="s">
        <v>110</v>
      </c>
      <c r="AB812" t="s">
        <v>37</v>
      </c>
    </row>
    <row r="813" spans="1:28" x14ac:dyDescent="0.3">
      <c r="A813" s="5">
        <v>1157</v>
      </c>
      <c r="B813" s="5">
        <v>206</v>
      </c>
      <c r="C813">
        <v>1938</v>
      </c>
      <c r="D813" s="21">
        <v>14040</v>
      </c>
      <c r="E813" s="20" t="s">
        <v>1265</v>
      </c>
      <c r="F813" t="s">
        <v>135</v>
      </c>
      <c r="G813" t="s">
        <v>150</v>
      </c>
      <c r="H813" t="s">
        <v>151</v>
      </c>
      <c r="I813" t="s">
        <v>152</v>
      </c>
      <c r="J813" s="5">
        <v>2</v>
      </c>
      <c r="K813" s="5">
        <v>1</v>
      </c>
      <c r="L813" s="5">
        <f t="shared" si="61"/>
        <v>1</v>
      </c>
      <c r="M813" t="s">
        <v>47</v>
      </c>
      <c r="N813" t="s">
        <v>24</v>
      </c>
      <c r="O813" s="5">
        <v>0</v>
      </c>
      <c r="P813" s="5">
        <v>0</v>
      </c>
      <c r="Q813" s="5">
        <f t="shared" si="62"/>
        <v>0</v>
      </c>
      <c r="R813" s="5">
        <f t="shared" si="60"/>
        <v>3</v>
      </c>
      <c r="S813" t="str">
        <f t="shared" si="63"/>
        <v>Cuba</v>
      </c>
      <c r="T813" t="str">
        <f t="shared" si="64"/>
        <v>Home Team</v>
      </c>
      <c r="U813" s="5">
        <v>8000</v>
      </c>
      <c r="V813" s="5">
        <v>0</v>
      </c>
      <c r="W813" s="5">
        <v>1</v>
      </c>
      <c r="X813" t="s">
        <v>114</v>
      </c>
      <c r="Y813" t="s">
        <v>175</v>
      </c>
      <c r="Z813" t="s">
        <v>138</v>
      </c>
      <c r="AA813" t="s">
        <v>155</v>
      </c>
      <c r="AB813" t="s">
        <v>50</v>
      </c>
    </row>
    <row r="814" spans="1:28" x14ac:dyDescent="0.3">
      <c r="A814" s="5">
        <v>1231</v>
      </c>
      <c r="B814" s="5">
        <v>209</v>
      </c>
      <c r="C814">
        <v>1950</v>
      </c>
      <c r="D814" s="21">
        <v>18457</v>
      </c>
      <c r="E814" s="20" t="s">
        <v>1255</v>
      </c>
      <c r="F814" t="s">
        <v>221</v>
      </c>
      <c r="G814" t="s">
        <v>198</v>
      </c>
      <c r="H814" t="s">
        <v>199</v>
      </c>
      <c r="I814" t="s">
        <v>64</v>
      </c>
      <c r="J814" s="5">
        <v>3</v>
      </c>
      <c r="K814" s="5">
        <v>2</v>
      </c>
      <c r="L814" s="5">
        <f t="shared" si="61"/>
        <v>1</v>
      </c>
      <c r="M814" t="s">
        <v>99</v>
      </c>
      <c r="N814" t="s">
        <v>24</v>
      </c>
      <c r="O814" s="5">
        <v>0</v>
      </c>
      <c r="P814" s="5">
        <v>0</v>
      </c>
      <c r="Q814" s="5">
        <f t="shared" si="62"/>
        <v>0</v>
      </c>
      <c r="R814" s="5">
        <f t="shared" si="60"/>
        <v>5</v>
      </c>
      <c r="S814" t="str">
        <f t="shared" si="63"/>
        <v>Uruguay</v>
      </c>
      <c r="T814" t="str">
        <f t="shared" si="64"/>
        <v>Home Team</v>
      </c>
      <c r="U814" s="5">
        <v>7987</v>
      </c>
      <c r="V814" s="5">
        <v>1</v>
      </c>
      <c r="W814" s="5">
        <v>2</v>
      </c>
      <c r="X814" t="s">
        <v>204</v>
      </c>
      <c r="Y814" t="s">
        <v>93</v>
      </c>
      <c r="Z814" t="s">
        <v>207</v>
      </c>
      <c r="AA814" t="s">
        <v>65</v>
      </c>
      <c r="AB814" t="s">
        <v>103</v>
      </c>
    </row>
    <row r="815" spans="1:28" x14ac:dyDescent="0.3">
      <c r="A815" s="5">
        <v>1451</v>
      </c>
      <c r="B815" s="5">
        <v>231</v>
      </c>
      <c r="C815">
        <v>1962</v>
      </c>
      <c r="D815" s="21">
        <v>22803</v>
      </c>
      <c r="E815" s="20" t="s">
        <v>1255</v>
      </c>
      <c r="F815" t="s">
        <v>30</v>
      </c>
      <c r="G815" t="s">
        <v>328</v>
      </c>
      <c r="H815" t="s">
        <v>329</v>
      </c>
      <c r="I815" t="s">
        <v>81</v>
      </c>
      <c r="J815" s="5">
        <v>0</v>
      </c>
      <c r="K815" s="5">
        <v>0</v>
      </c>
      <c r="L815" s="5">
        <f t="shared" si="61"/>
        <v>0</v>
      </c>
      <c r="M815" t="s">
        <v>52</v>
      </c>
      <c r="N815" t="s">
        <v>24</v>
      </c>
      <c r="O815" s="5">
        <v>0</v>
      </c>
      <c r="P815" s="5">
        <v>0</v>
      </c>
      <c r="Q815" s="5">
        <f t="shared" si="62"/>
        <v>0</v>
      </c>
      <c r="R815" s="5">
        <f t="shared" si="60"/>
        <v>0</v>
      </c>
      <c r="S815" t="str">
        <f t="shared" si="63"/>
        <v>Argentina</v>
      </c>
      <c r="T815" t="str">
        <f t="shared" si="64"/>
        <v>Away Team</v>
      </c>
      <c r="U815" s="5">
        <v>7945</v>
      </c>
      <c r="V815" s="5">
        <v>0</v>
      </c>
      <c r="W815" s="5">
        <v>0</v>
      </c>
      <c r="X815" t="s">
        <v>338</v>
      </c>
      <c r="Y815" t="s">
        <v>352</v>
      </c>
      <c r="Z815" t="s">
        <v>287</v>
      </c>
      <c r="AA815" t="s">
        <v>86</v>
      </c>
      <c r="AB815" t="s">
        <v>55</v>
      </c>
    </row>
    <row r="816" spans="1:28" x14ac:dyDescent="0.3">
      <c r="A816" s="5">
        <v>1490</v>
      </c>
      <c r="B816" s="5">
        <v>231</v>
      </c>
      <c r="C816">
        <v>1962</v>
      </c>
      <c r="D816" s="21">
        <v>22797</v>
      </c>
      <c r="E816" s="20" t="s">
        <v>1255</v>
      </c>
      <c r="F816" t="s">
        <v>30</v>
      </c>
      <c r="G816" t="s">
        <v>328</v>
      </c>
      <c r="H816" t="s">
        <v>329</v>
      </c>
      <c r="I816" t="s">
        <v>81</v>
      </c>
      <c r="J816" s="5">
        <v>2</v>
      </c>
      <c r="K816" s="5">
        <v>1</v>
      </c>
      <c r="L816" s="5">
        <f t="shared" si="61"/>
        <v>1</v>
      </c>
      <c r="M816" t="s">
        <v>189</v>
      </c>
      <c r="N816" t="s">
        <v>24</v>
      </c>
      <c r="O816" s="5">
        <v>0</v>
      </c>
      <c r="P816" s="5">
        <v>0</v>
      </c>
      <c r="Q816" s="5">
        <f t="shared" si="62"/>
        <v>0</v>
      </c>
      <c r="R816" s="5">
        <f t="shared" si="60"/>
        <v>3</v>
      </c>
      <c r="S816" t="str">
        <f t="shared" si="63"/>
        <v>Hungary</v>
      </c>
      <c r="T816" t="str">
        <f t="shared" si="64"/>
        <v>Home Team</v>
      </c>
      <c r="U816" s="5">
        <v>7938</v>
      </c>
      <c r="V816" s="5">
        <v>1</v>
      </c>
      <c r="W816" s="5">
        <v>0</v>
      </c>
      <c r="X816" t="s">
        <v>341</v>
      </c>
      <c r="Y816" t="s">
        <v>337</v>
      </c>
      <c r="Z816" t="s">
        <v>342</v>
      </c>
      <c r="AA816" t="s">
        <v>86</v>
      </c>
      <c r="AB816" t="s">
        <v>193</v>
      </c>
    </row>
    <row r="817" spans="1:28" x14ac:dyDescent="0.3">
      <c r="A817" s="5">
        <v>2408</v>
      </c>
      <c r="B817" s="5">
        <v>278</v>
      </c>
      <c r="C817">
        <v>1978</v>
      </c>
      <c r="D817" s="21">
        <v>28648</v>
      </c>
      <c r="E817" s="20" t="s">
        <v>1280</v>
      </c>
      <c r="F817" t="s">
        <v>30</v>
      </c>
      <c r="G817" t="s">
        <v>510</v>
      </c>
      <c r="H817" t="s">
        <v>511</v>
      </c>
      <c r="I817" t="s">
        <v>228</v>
      </c>
      <c r="J817" s="5">
        <v>1</v>
      </c>
      <c r="K817" s="5">
        <v>1</v>
      </c>
      <c r="L817" s="5">
        <f t="shared" si="61"/>
        <v>0</v>
      </c>
      <c r="M817" t="s">
        <v>517</v>
      </c>
      <c r="N817" t="s">
        <v>24</v>
      </c>
      <c r="O817" s="5">
        <v>0</v>
      </c>
      <c r="P817" s="5">
        <v>0</v>
      </c>
      <c r="Q817" s="5">
        <f t="shared" si="62"/>
        <v>0</v>
      </c>
      <c r="R817" s="5">
        <f t="shared" si="60"/>
        <v>2</v>
      </c>
      <c r="S817" t="str">
        <f t="shared" si="63"/>
        <v>IR Iran</v>
      </c>
      <c r="T817" t="str">
        <f t="shared" si="64"/>
        <v>Away Team</v>
      </c>
      <c r="U817" s="5">
        <v>7938</v>
      </c>
      <c r="V817" s="5">
        <v>1</v>
      </c>
      <c r="W817" s="5">
        <v>0</v>
      </c>
      <c r="X817" t="s">
        <v>448</v>
      </c>
      <c r="Y817" t="s">
        <v>464</v>
      </c>
      <c r="Z817" t="s">
        <v>526</v>
      </c>
      <c r="AA817" t="s">
        <v>231</v>
      </c>
      <c r="AB817" t="s">
        <v>519</v>
      </c>
    </row>
    <row r="818" spans="1:28" x14ac:dyDescent="0.3">
      <c r="A818" s="5">
        <v>1479</v>
      </c>
      <c r="B818" s="5">
        <v>231</v>
      </c>
      <c r="C818">
        <v>1962</v>
      </c>
      <c r="D818" s="21">
        <v>22796</v>
      </c>
      <c r="E818" s="20" t="s">
        <v>1255</v>
      </c>
      <c r="F818" t="s">
        <v>19</v>
      </c>
      <c r="G818" t="s">
        <v>317</v>
      </c>
      <c r="H818" t="s">
        <v>318</v>
      </c>
      <c r="I818" t="s">
        <v>64</v>
      </c>
      <c r="J818" s="5">
        <v>2</v>
      </c>
      <c r="K818" s="5">
        <v>1</v>
      </c>
      <c r="L818" s="5">
        <f t="shared" si="61"/>
        <v>1</v>
      </c>
      <c r="M818" t="s">
        <v>319</v>
      </c>
      <c r="N818" t="s">
        <v>24</v>
      </c>
      <c r="O818" s="5">
        <v>0</v>
      </c>
      <c r="P818" s="5">
        <v>0</v>
      </c>
      <c r="Q818" s="5">
        <f t="shared" si="62"/>
        <v>0</v>
      </c>
      <c r="R818" s="5">
        <f t="shared" si="60"/>
        <v>3</v>
      </c>
      <c r="S818" t="str">
        <f t="shared" si="63"/>
        <v>Uruguay</v>
      </c>
      <c r="T818" t="str">
        <f t="shared" si="64"/>
        <v>Home Team</v>
      </c>
      <c r="U818" s="5">
        <v>7908</v>
      </c>
      <c r="V818" s="5">
        <v>0</v>
      </c>
      <c r="W818" s="5">
        <v>1</v>
      </c>
      <c r="X818" t="s">
        <v>320</v>
      </c>
      <c r="Y818" t="s">
        <v>321</v>
      </c>
      <c r="Z818" t="s">
        <v>322</v>
      </c>
      <c r="AA818" t="s">
        <v>65</v>
      </c>
      <c r="AB818" t="s">
        <v>323</v>
      </c>
    </row>
    <row r="819" spans="1:28" x14ac:dyDescent="0.3">
      <c r="A819" s="5">
        <v>1228</v>
      </c>
      <c r="B819" s="5">
        <v>208</v>
      </c>
      <c r="C819">
        <v>1950</v>
      </c>
      <c r="D819" s="21">
        <v>18443</v>
      </c>
      <c r="E819" s="20" t="s">
        <v>1269</v>
      </c>
      <c r="F819" t="s">
        <v>46</v>
      </c>
      <c r="G819" t="s">
        <v>194</v>
      </c>
      <c r="H819" t="s">
        <v>195</v>
      </c>
      <c r="I819" t="s">
        <v>99</v>
      </c>
      <c r="J819" s="5">
        <v>2</v>
      </c>
      <c r="K819" s="5">
        <v>2</v>
      </c>
      <c r="L819" s="5">
        <f t="shared" si="61"/>
        <v>0</v>
      </c>
      <c r="M819" t="s">
        <v>61</v>
      </c>
      <c r="N819" t="s">
        <v>24</v>
      </c>
      <c r="O819" s="5">
        <v>0</v>
      </c>
      <c r="P819" s="5">
        <v>0</v>
      </c>
      <c r="Q819" s="5">
        <f t="shared" si="62"/>
        <v>0</v>
      </c>
      <c r="R819" s="5">
        <f t="shared" si="60"/>
        <v>4</v>
      </c>
      <c r="S819" t="str">
        <f t="shared" si="63"/>
        <v>Paraguay</v>
      </c>
      <c r="T819" t="str">
        <f t="shared" si="64"/>
        <v>Away Team</v>
      </c>
      <c r="U819" s="5">
        <v>7903</v>
      </c>
      <c r="V819" s="5">
        <v>2</v>
      </c>
      <c r="W819" s="5">
        <v>1</v>
      </c>
      <c r="X819" t="s">
        <v>214</v>
      </c>
      <c r="Y819" t="s">
        <v>215</v>
      </c>
      <c r="Z819" t="s">
        <v>216</v>
      </c>
      <c r="AA819" t="s">
        <v>103</v>
      </c>
      <c r="AB819" t="s">
        <v>62</v>
      </c>
    </row>
    <row r="820" spans="1:28" x14ac:dyDescent="0.3">
      <c r="A820" s="5">
        <v>1470</v>
      </c>
      <c r="B820" s="5">
        <v>231</v>
      </c>
      <c r="C820">
        <v>1962</v>
      </c>
      <c r="D820" s="21">
        <v>22800</v>
      </c>
      <c r="E820" s="20" t="s">
        <v>1255</v>
      </c>
      <c r="F820" t="s">
        <v>30</v>
      </c>
      <c r="G820" t="s">
        <v>328</v>
      </c>
      <c r="H820" t="s">
        <v>329</v>
      </c>
      <c r="I820" t="s">
        <v>81</v>
      </c>
      <c r="J820" s="5">
        <v>6</v>
      </c>
      <c r="K820" s="5">
        <v>1</v>
      </c>
      <c r="L820" s="5">
        <f t="shared" si="61"/>
        <v>5</v>
      </c>
      <c r="M820" t="s">
        <v>330</v>
      </c>
      <c r="N820" t="s">
        <v>24</v>
      </c>
      <c r="O820" s="5">
        <v>0</v>
      </c>
      <c r="P820" s="5">
        <v>0</v>
      </c>
      <c r="Q820" s="5">
        <f t="shared" si="62"/>
        <v>0</v>
      </c>
      <c r="R820" s="5">
        <f t="shared" si="60"/>
        <v>7</v>
      </c>
      <c r="S820" t="str">
        <f t="shared" si="63"/>
        <v>Hungary</v>
      </c>
      <c r="T820" t="str">
        <f t="shared" si="64"/>
        <v>Home Team</v>
      </c>
      <c r="U820" s="5">
        <v>7442</v>
      </c>
      <c r="V820" s="5">
        <v>4</v>
      </c>
      <c r="W820" s="5">
        <v>0</v>
      </c>
      <c r="X820" t="s">
        <v>287</v>
      </c>
      <c r="Y820" t="s">
        <v>343</v>
      </c>
      <c r="Z820" t="s">
        <v>350</v>
      </c>
      <c r="AA820" t="s">
        <v>86</v>
      </c>
      <c r="AB820" t="s">
        <v>333</v>
      </c>
    </row>
    <row r="821" spans="1:28" x14ac:dyDescent="0.3">
      <c r="A821" s="5">
        <v>1230</v>
      </c>
      <c r="B821" s="5">
        <v>208</v>
      </c>
      <c r="C821">
        <v>1950</v>
      </c>
      <c r="D821" s="21">
        <v>18439</v>
      </c>
      <c r="E821" s="20" t="s">
        <v>1255</v>
      </c>
      <c r="F821" t="s">
        <v>19</v>
      </c>
      <c r="G821" t="s">
        <v>202</v>
      </c>
      <c r="H821" t="s">
        <v>203</v>
      </c>
      <c r="I821" t="s">
        <v>39</v>
      </c>
      <c r="J821" s="5">
        <v>3</v>
      </c>
      <c r="K821" s="5">
        <v>0</v>
      </c>
      <c r="L821" s="5">
        <f t="shared" si="61"/>
        <v>3</v>
      </c>
      <c r="M821" t="s">
        <v>90</v>
      </c>
      <c r="N821" t="s">
        <v>24</v>
      </c>
      <c r="O821" s="5">
        <v>0</v>
      </c>
      <c r="P821" s="5">
        <v>0</v>
      </c>
      <c r="Q821" s="5">
        <f t="shared" si="62"/>
        <v>0</v>
      </c>
      <c r="R821" s="5">
        <f t="shared" si="60"/>
        <v>3</v>
      </c>
      <c r="S821" t="str">
        <f t="shared" si="63"/>
        <v>Yugoslavia</v>
      </c>
      <c r="T821" t="str">
        <f t="shared" si="64"/>
        <v>Home Team</v>
      </c>
      <c r="U821" s="5">
        <v>7336</v>
      </c>
      <c r="V821" s="5">
        <v>0</v>
      </c>
      <c r="W821" s="5">
        <v>0</v>
      </c>
      <c r="X821" t="s">
        <v>204</v>
      </c>
      <c r="Y821" t="s">
        <v>92</v>
      </c>
      <c r="Z821" t="s">
        <v>84</v>
      </c>
      <c r="AA821" t="s">
        <v>44</v>
      </c>
      <c r="AB821" t="s">
        <v>95</v>
      </c>
    </row>
    <row r="822" spans="1:28" x14ac:dyDescent="0.3">
      <c r="A822" s="5">
        <v>1480</v>
      </c>
      <c r="B822" s="5">
        <v>231</v>
      </c>
      <c r="C822">
        <v>1962</v>
      </c>
      <c r="D822" s="21">
        <v>22804</v>
      </c>
      <c r="E822" s="20" t="s">
        <v>1255</v>
      </c>
      <c r="F822" t="s">
        <v>19</v>
      </c>
      <c r="G822" t="s">
        <v>317</v>
      </c>
      <c r="H822" t="s">
        <v>318</v>
      </c>
      <c r="I822" t="s">
        <v>39</v>
      </c>
      <c r="J822" s="5">
        <v>5</v>
      </c>
      <c r="K822" s="5">
        <v>0</v>
      </c>
      <c r="L822" s="5">
        <f t="shared" si="61"/>
        <v>5</v>
      </c>
      <c r="M822" t="s">
        <v>319</v>
      </c>
      <c r="N822" t="s">
        <v>24</v>
      </c>
      <c r="O822" s="5">
        <v>0</v>
      </c>
      <c r="P822" s="5">
        <v>0</v>
      </c>
      <c r="Q822" s="5">
        <f t="shared" si="62"/>
        <v>0</v>
      </c>
      <c r="R822" s="5">
        <f t="shared" si="60"/>
        <v>5</v>
      </c>
      <c r="S822" t="str">
        <f t="shared" si="63"/>
        <v>Yugoslavia</v>
      </c>
      <c r="T822" t="str">
        <f t="shared" si="64"/>
        <v>Home Team</v>
      </c>
      <c r="U822" s="5">
        <v>7167</v>
      </c>
      <c r="V822" s="5">
        <v>2</v>
      </c>
      <c r="W822" s="5">
        <v>0</v>
      </c>
      <c r="X822" t="s">
        <v>339</v>
      </c>
      <c r="Y822" t="s">
        <v>345</v>
      </c>
      <c r="Z822" t="s">
        <v>322</v>
      </c>
      <c r="AA822" t="s">
        <v>44</v>
      </c>
      <c r="AB822" t="s">
        <v>323</v>
      </c>
    </row>
    <row r="823" spans="1:28" x14ac:dyDescent="0.3">
      <c r="A823" s="5">
        <v>1447</v>
      </c>
      <c r="B823" s="5">
        <v>231</v>
      </c>
      <c r="C823">
        <v>1962</v>
      </c>
      <c r="D823" s="21">
        <v>22796</v>
      </c>
      <c r="E823" s="20" t="s">
        <v>1255</v>
      </c>
      <c r="F823" t="s">
        <v>30</v>
      </c>
      <c r="G823" t="s">
        <v>328</v>
      </c>
      <c r="H823" t="s">
        <v>329</v>
      </c>
      <c r="I823" t="s">
        <v>52</v>
      </c>
      <c r="J823" s="5">
        <v>1</v>
      </c>
      <c r="K823" s="5">
        <v>0</v>
      </c>
      <c r="L823" s="5">
        <f t="shared" si="61"/>
        <v>1</v>
      </c>
      <c r="M823" t="s">
        <v>330</v>
      </c>
      <c r="N823" t="s">
        <v>24</v>
      </c>
      <c r="O823" s="5">
        <v>0</v>
      </c>
      <c r="P823" s="5">
        <v>0</v>
      </c>
      <c r="Q823" s="5">
        <f t="shared" si="62"/>
        <v>0</v>
      </c>
      <c r="R823" s="5">
        <f t="shared" si="60"/>
        <v>1</v>
      </c>
      <c r="S823" t="str">
        <f t="shared" si="63"/>
        <v>Argentina</v>
      </c>
      <c r="T823" t="str">
        <f t="shared" si="64"/>
        <v>Home Team</v>
      </c>
      <c r="U823" s="5">
        <v>7134</v>
      </c>
      <c r="V823" s="5">
        <v>1</v>
      </c>
      <c r="W823" s="5">
        <v>0</v>
      </c>
      <c r="X823" t="s">
        <v>287</v>
      </c>
      <c r="Y823" t="s">
        <v>331</v>
      </c>
      <c r="Z823" t="s">
        <v>332</v>
      </c>
      <c r="AA823" t="s">
        <v>55</v>
      </c>
      <c r="AB823" t="s">
        <v>333</v>
      </c>
    </row>
    <row r="824" spans="1:28" x14ac:dyDescent="0.3">
      <c r="A824" s="5">
        <v>1105</v>
      </c>
      <c r="B824" s="5">
        <v>3491</v>
      </c>
      <c r="C824">
        <v>1934</v>
      </c>
      <c r="D824" s="21">
        <v>12577</v>
      </c>
      <c r="E824" s="20" t="s">
        <v>1265</v>
      </c>
      <c r="F824" t="s">
        <v>133</v>
      </c>
      <c r="G824" t="s">
        <v>79</v>
      </c>
      <c r="H824" t="s">
        <v>80</v>
      </c>
      <c r="I824" t="s">
        <v>106</v>
      </c>
      <c r="J824" s="5">
        <v>3</v>
      </c>
      <c r="K824" s="5">
        <v>2</v>
      </c>
      <c r="L824" s="5">
        <f t="shared" si="61"/>
        <v>1</v>
      </c>
      <c r="M824" t="s">
        <v>73</v>
      </c>
      <c r="N824" t="s">
        <v>24</v>
      </c>
      <c r="O824" s="5">
        <v>0</v>
      </c>
      <c r="P824" s="5">
        <v>0</v>
      </c>
      <c r="Q824" s="5">
        <f t="shared" si="62"/>
        <v>0</v>
      </c>
      <c r="R824" s="5">
        <f t="shared" si="60"/>
        <v>5</v>
      </c>
      <c r="S824" t="str">
        <f t="shared" si="63"/>
        <v>Germany</v>
      </c>
      <c r="T824" t="str">
        <f t="shared" si="64"/>
        <v>Home Team</v>
      </c>
      <c r="U824" s="5">
        <v>7000</v>
      </c>
      <c r="V824" s="5">
        <v>3</v>
      </c>
      <c r="W824" s="5">
        <v>1</v>
      </c>
      <c r="X824" t="s">
        <v>101</v>
      </c>
      <c r="Y824" t="s">
        <v>76</v>
      </c>
      <c r="Z824" t="s">
        <v>122</v>
      </c>
      <c r="AA824" t="s">
        <v>110</v>
      </c>
      <c r="AB824" t="s">
        <v>78</v>
      </c>
    </row>
    <row r="825" spans="1:28" x14ac:dyDescent="0.3">
      <c r="A825" s="5">
        <v>1156</v>
      </c>
      <c r="B825" s="5">
        <v>206</v>
      </c>
      <c r="C825">
        <v>1938</v>
      </c>
      <c r="D825" s="21">
        <v>14036</v>
      </c>
      <c r="E825" s="20" t="s">
        <v>1267</v>
      </c>
      <c r="F825" t="s">
        <v>135</v>
      </c>
      <c r="G825" t="s">
        <v>150</v>
      </c>
      <c r="H825" t="s">
        <v>151</v>
      </c>
      <c r="I825" t="s">
        <v>152</v>
      </c>
      <c r="J825" s="5">
        <v>3</v>
      </c>
      <c r="K825" s="5">
        <v>3</v>
      </c>
      <c r="L825" s="5">
        <f t="shared" si="61"/>
        <v>0</v>
      </c>
      <c r="M825" t="s">
        <v>47</v>
      </c>
      <c r="N825" t="s">
        <v>24</v>
      </c>
      <c r="O825" s="5">
        <v>0</v>
      </c>
      <c r="P825" s="5">
        <v>0</v>
      </c>
      <c r="Q825" s="5">
        <f t="shared" si="62"/>
        <v>0</v>
      </c>
      <c r="R825" s="5">
        <f t="shared" si="60"/>
        <v>6</v>
      </c>
      <c r="S825" t="str">
        <f t="shared" si="63"/>
        <v>Romania</v>
      </c>
      <c r="T825" t="str">
        <f t="shared" si="64"/>
        <v>Away Team</v>
      </c>
      <c r="U825" s="5">
        <v>7000</v>
      </c>
      <c r="V825" s="5">
        <v>0</v>
      </c>
      <c r="W825" s="5">
        <v>0</v>
      </c>
      <c r="X825" t="s">
        <v>128</v>
      </c>
      <c r="Y825" t="s">
        <v>153</v>
      </c>
      <c r="Z825" t="s">
        <v>154</v>
      </c>
      <c r="AA825" t="s">
        <v>155</v>
      </c>
      <c r="AB825" t="s">
        <v>50</v>
      </c>
    </row>
    <row r="826" spans="1:28" x14ac:dyDescent="0.3">
      <c r="A826" s="5">
        <v>1158</v>
      </c>
      <c r="B826" s="5">
        <v>429</v>
      </c>
      <c r="C826">
        <v>1938</v>
      </c>
      <c r="D826" s="21">
        <v>14043</v>
      </c>
      <c r="E826" s="20" t="s">
        <v>1267</v>
      </c>
      <c r="F826" t="s">
        <v>131</v>
      </c>
      <c r="G826" t="s">
        <v>181</v>
      </c>
      <c r="H826" t="s">
        <v>182</v>
      </c>
      <c r="I826" t="s">
        <v>99</v>
      </c>
      <c r="J826" s="5">
        <v>8</v>
      </c>
      <c r="K826" s="5">
        <v>0</v>
      </c>
      <c r="L826" s="5">
        <f t="shared" si="61"/>
        <v>8</v>
      </c>
      <c r="M826" t="s">
        <v>152</v>
      </c>
      <c r="N826" t="s">
        <v>24</v>
      </c>
      <c r="O826" s="5">
        <v>0</v>
      </c>
      <c r="P826" s="5">
        <v>0</v>
      </c>
      <c r="Q826" s="5">
        <f t="shared" si="62"/>
        <v>0</v>
      </c>
      <c r="R826" s="5">
        <f t="shared" si="60"/>
        <v>8</v>
      </c>
      <c r="S826" t="str">
        <f t="shared" si="63"/>
        <v>Sweden</v>
      </c>
      <c r="T826" t="str">
        <f t="shared" si="64"/>
        <v>Home Team</v>
      </c>
      <c r="U826" s="5">
        <v>7000</v>
      </c>
      <c r="V826" s="5">
        <v>4</v>
      </c>
      <c r="W826" s="5">
        <v>0</v>
      </c>
      <c r="X826" t="s">
        <v>149</v>
      </c>
      <c r="Y826" t="s">
        <v>144</v>
      </c>
      <c r="Z826" t="s">
        <v>174</v>
      </c>
      <c r="AA826" t="s">
        <v>103</v>
      </c>
      <c r="AB826" t="s">
        <v>155</v>
      </c>
    </row>
    <row r="827" spans="1:28" x14ac:dyDescent="0.3">
      <c r="A827" s="5">
        <v>1422</v>
      </c>
      <c r="B827" s="5">
        <v>220</v>
      </c>
      <c r="C827">
        <v>1958</v>
      </c>
      <c r="D827" s="21">
        <v>21353</v>
      </c>
      <c r="E827" s="20" t="s">
        <v>1276</v>
      </c>
      <c r="F827" t="s">
        <v>19</v>
      </c>
      <c r="G827" t="s">
        <v>275</v>
      </c>
      <c r="H827" t="s">
        <v>276</v>
      </c>
      <c r="I827" t="s">
        <v>299</v>
      </c>
      <c r="J827" s="5">
        <v>2</v>
      </c>
      <c r="K827" s="5">
        <v>1</v>
      </c>
      <c r="L827" s="5">
        <f t="shared" si="61"/>
        <v>1</v>
      </c>
      <c r="M827" t="s">
        <v>127</v>
      </c>
      <c r="N827" t="s">
        <v>315</v>
      </c>
      <c r="O827" s="5">
        <v>0</v>
      </c>
      <c r="P827" s="5">
        <v>0</v>
      </c>
      <c r="Q827" s="5">
        <f t="shared" si="62"/>
        <v>0</v>
      </c>
      <c r="R827" s="5">
        <f t="shared" si="60"/>
        <v>3</v>
      </c>
      <c r="S827" t="str">
        <f t="shared" si="63"/>
        <v>Northern Ireland</v>
      </c>
      <c r="T827" t="str">
        <f t="shared" si="64"/>
        <v>Home Team</v>
      </c>
      <c r="U827" s="5">
        <v>6196</v>
      </c>
      <c r="V827" s="5">
        <v>0</v>
      </c>
      <c r="W827" s="5">
        <v>0</v>
      </c>
      <c r="X827" t="s">
        <v>294</v>
      </c>
      <c r="Y827" t="s">
        <v>301</v>
      </c>
      <c r="Z827" t="s">
        <v>278</v>
      </c>
      <c r="AA827" t="s">
        <v>302</v>
      </c>
      <c r="AB827" t="s">
        <v>130</v>
      </c>
    </row>
    <row r="828" spans="1:28" x14ac:dyDescent="0.3">
      <c r="A828" s="5">
        <v>1559</v>
      </c>
      <c r="B828" s="5">
        <v>514</v>
      </c>
      <c r="C828">
        <v>1962</v>
      </c>
      <c r="D828" s="21">
        <v>22810</v>
      </c>
      <c r="E828" s="20" t="s">
        <v>1260</v>
      </c>
      <c r="F828" t="s">
        <v>68</v>
      </c>
      <c r="G828" t="s">
        <v>324</v>
      </c>
      <c r="H828" t="s">
        <v>325</v>
      </c>
      <c r="I828" t="s">
        <v>127</v>
      </c>
      <c r="J828" s="5">
        <v>3</v>
      </c>
      <c r="K828" s="5">
        <v>1</v>
      </c>
      <c r="L828" s="5">
        <f t="shared" si="61"/>
        <v>2</v>
      </c>
      <c r="M828" t="s">
        <v>39</v>
      </c>
      <c r="N828" t="s">
        <v>24</v>
      </c>
      <c r="O828" s="5">
        <v>0</v>
      </c>
      <c r="P828" s="5">
        <v>0</v>
      </c>
      <c r="Q828" s="5">
        <f t="shared" si="62"/>
        <v>0</v>
      </c>
      <c r="R828" s="5">
        <f t="shared" si="60"/>
        <v>4</v>
      </c>
      <c r="S828" t="str">
        <f t="shared" si="63"/>
        <v>Czechoslovakia</v>
      </c>
      <c r="T828" t="str">
        <f t="shared" si="64"/>
        <v>Home Team</v>
      </c>
      <c r="U828" s="5">
        <v>5890</v>
      </c>
      <c r="V828" s="5">
        <v>0</v>
      </c>
      <c r="W828" s="5">
        <v>0</v>
      </c>
      <c r="X828" t="s">
        <v>326</v>
      </c>
      <c r="Y828" t="s">
        <v>249</v>
      </c>
      <c r="Z828" t="s">
        <v>345</v>
      </c>
      <c r="AA828" t="s">
        <v>130</v>
      </c>
      <c r="AB828" t="s">
        <v>44</v>
      </c>
    </row>
    <row r="829" spans="1:28" x14ac:dyDescent="0.3">
      <c r="A829" s="5">
        <v>1464</v>
      </c>
      <c r="B829" s="5">
        <v>231</v>
      </c>
      <c r="C829">
        <v>1962</v>
      </c>
      <c r="D829" s="21">
        <v>22804</v>
      </c>
      <c r="E829" s="20" t="s">
        <v>1255</v>
      </c>
      <c r="F829" t="s">
        <v>30</v>
      </c>
      <c r="G829" t="s">
        <v>328</v>
      </c>
      <c r="H829" t="s">
        <v>329</v>
      </c>
      <c r="I829" t="s">
        <v>189</v>
      </c>
      <c r="J829" s="5">
        <v>0</v>
      </c>
      <c r="K829" s="5">
        <v>0</v>
      </c>
      <c r="L829" s="5">
        <f t="shared" si="61"/>
        <v>0</v>
      </c>
      <c r="M829" t="s">
        <v>330</v>
      </c>
      <c r="N829" t="s">
        <v>24</v>
      </c>
      <c r="O829" s="5">
        <v>0</v>
      </c>
      <c r="P829" s="5">
        <v>0</v>
      </c>
      <c r="Q829" s="5">
        <f t="shared" si="62"/>
        <v>0</v>
      </c>
      <c r="R829" s="5">
        <f t="shared" si="60"/>
        <v>0</v>
      </c>
      <c r="S829" t="str">
        <f t="shared" si="63"/>
        <v>Bulgaria</v>
      </c>
      <c r="T829" t="str">
        <f t="shared" si="64"/>
        <v>Away Team</v>
      </c>
      <c r="U829" s="5">
        <v>5700</v>
      </c>
      <c r="V829" s="5">
        <v>0</v>
      </c>
      <c r="W829" s="5">
        <v>0</v>
      </c>
      <c r="X829" t="s">
        <v>337</v>
      </c>
      <c r="Y829" t="s">
        <v>347</v>
      </c>
      <c r="Z829" t="s">
        <v>352</v>
      </c>
      <c r="AA829" t="s">
        <v>193</v>
      </c>
      <c r="AB829" t="s">
        <v>333</v>
      </c>
    </row>
    <row r="830" spans="1:28" x14ac:dyDescent="0.3">
      <c r="A830" s="5">
        <v>1185</v>
      </c>
      <c r="B830" s="5">
        <v>208</v>
      </c>
      <c r="C830">
        <v>1950</v>
      </c>
      <c r="D830" s="21">
        <v>18446</v>
      </c>
      <c r="E830" s="20" t="s">
        <v>1255</v>
      </c>
      <c r="F830" t="s">
        <v>30</v>
      </c>
      <c r="G830" t="s">
        <v>202</v>
      </c>
      <c r="H830" t="s">
        <v>203</v>
      </c>
      <c r="I830" t="s">
        <v>64</v>
      </c>
      <c r="J830" s="5">
        <v>8</v>
      </c>
      <c r="K830" s="5">
        <v>0</v>
      </c>
      <c r="L830" s="5">
        <f t="shared" si="61"/>
        <v>8</v>
      </c>
      <c r="M830" t="s">
        <v>59</v>
      </c>
      <c r="N830" t="s">
        <v>24</v>
      </c>
      <c r="O830" s="5">
        <v>0</v>
      </c>
      <c r="P830" s="5">
        <v>0</v>
      </c>
      <c r="Q830" s="5">
        <f t="shared" si="62"/>
        <v>0</v>
      </c>
      <c r="R830" s="5">
        <f t="shared" si="60"/>
        <v>8</v>
      </c>
      <c r="S830" t="str">
        <f t="shared" si="63"/>
        <v>Uruguay</v>
      </c>
      <c r="T830" t="str">
        <f t="shared" si="64"/>
        <v>Home Team</v>
      </c>
      <c r="U830" s="5">
        <v>5284</v>
      </c>
      <c r="V830" s="5">
        <v>4</v>
      </c>
      <c r="W830" s="5">
        <v>0</v>
      </c>
      <c r="X830" t="s">
        <v>186</v>
      </c>
      <c r="Y830" t="s">
        <v>196</v>
      </c>
      <c r="Z830" t="s">
        <v>215</v>
      </c>
      <c r="AA830" t="s">
        <v>65</v>
      </c>
      <c r="AB830" t="s">
        <v>60</v>
      </c>
    </row>
    <row r="831" spans="1:28" x14ac:dyDescent="0.3">
      <c r="A831" s="5">
        <v>1096</v>
      </c>
      <c r="B831" s="5">
        <v>201</v>
      </c>
      <c r="C831">
        <v>1930</v>
      </c>
      <c r="D831" s="21">
        <v>11152</v>
      </c>
      <c r="E831" s="20" t="s">
        <v>1255</v>
      </c>
      <c r="F831" t="s">
        <v>19</v>
      </c>
      <c r="G831" t="s">
        <v>20</v>
      </c>
      <c r="H831" t="s">
        <v>21</v>
      </c>
      <c r="I831" t="s">
        <v>22</v>
      </c>
      <c r="J831" s="5">
        <v>4</v>
      </c>
      <c r="K831" s="5">
        <v>1</v>
      </c>
      <c r="L831" s="5">
        <f t="shared" si="61"/>
        <v>3</v>
      </c>
      <c r="M831" t="s">
        <v>23</v>
      </c>
      <c r="N831" t="s">
        <v>24</v>
      </c>
      <c r="O831" s="5">
        <v>0</v>
      </c>
      <c r="P831" s="5">
        <v>0</v>
      </c>
      <c r="Q831" s="5">
        <f t="shared" si="62"/>
        <v>0</v>
      </c>
      <c r="R831" s="5">
        <f t="shared" si="60"/>
        <v>5</v>
      </c>
      <c r="S831" t="str">
        <f t="shared" si="63"/>
        <v>France</v>
      </c>
      <c r="T831" t="str">
        <f t="shared" si="64"/>
        <v>Home Team</v>
      </c>
      <c r="U831" s="5">
        <v>4444</v>
      </c>
      <c r="V831" s="5">
        <v>3</v>
      </c>
      <c r="W831" s="5">
        <v>0</v>
      </c>
      <c r="X831" t="s">
        <v>25</v>
      </c>
      <c r="Y831" t="s">
        <v>26</v>
      </c>
      <c r="Z831" t="s">
        <v>27</v>
      </c>
      <c r="AA831" t="s">
        <v>28</v>
      </c>
      <c r="AB831" t="s">
        <v>29</v>
      </c>
    </row>
    <row r="832" spans="1:28" x14ac:dyDescent="0.3">
      <c r="A832" s="5">
        <v>1304</v>
      </c>
      <c r="B832" s="5">
        <v>211</v>
      </c>
      <c r="C832">
        <v>1954</v>
      </c>
      <c r="D832" s="21">
        <v>19895</v>
      </c>
      <c r="E832" s="20" t="s">
        <v>1267</v>
      </c>
      <c r="F832" t="s">
        <v>38</v>
      </c>
      <c r="G832" t="s">
        <v>232</v>
      </c>
      <c r="H832" t="s">
        <v>233</v>
      </c>
      <c r="I832" t="s">
        <v>241</v>
      </c>
      <c r="J832" s="5">
        <v>7</v>
      </c>
      <c r="K832" s="5">
        <v>0</v>
      </c>
      <c r="L832" s="5">
        <f t="shared" si="61"/>
        <v>7</v>
      </c>
      <c r="M832" t="s">
        <v>246</v>
      </c>
      <c r="N832" t="s">
        <v>24</v>
      </c>
      <c r="O832" s="5">
        <v>0</v>
      </c>
      <c r="P832" s="5">
        <v>0</v>
      </c>
      <c r="Q832" s="5">
        <f t="shared" si="62"/>
        <v>0</v>
      </c>
      <c r="R832" s="5">
        <f t="shared" si="60"/>
        <v>7</v>
      </c>
      <c r="S832" t="str">
        <f t="shared" si="63"/>
        <v>Turkey</v>
      </c>
      <c r="T832" t="str">
        <f t="shared" si="64"/>
        <v>Home Team</v>
      </c>
      <c r="U832" s="5">
        <v>4000</v>
      </c>
      <c r="V832" s="5">
        <v>4</v>
      </c>
      <c r="W832" s="5">
        <v>0</v>
      </c>
      <c r="X832" t="s">
        <v>212</v>
      </c>
      <c r="Y832" t="s">
        <v>256</v>
      </c>
      <c r="Z832" t="s">
        <v>235</v>
      </c>
      <c r="AA832" t="s">
        <v>245</v>
      </c>
      <c r="AB832" t="s">
        <v>250</v>
      </c>
    </row>
    <row r="833" spans="1:28" x14ac:dyDescent="0.3">
      <c r="A833" s="5">
        <v>1222</v>
      </c>
      <c r="B833" s="5">
        <v>208</v>
      </c>
      <c r="C833">
        <v>1950</v>
      </c>
      <c r="D833" s="21">
        <v>18446</v>
      </c>
      <c r="E833" s="20" t="s">
        <v>1270</v>
      </c>
      <c r="F833" t="s">
        <v>19</v>
      </c>
      <c r="G833" t="s">
        <v>208</v>
      </c>
      <c r="H833" t="s">
        <v>209</v>
      </c>
      <c r="I833" t="s">
        <v>90</v>
      </c>
      <c r="J833" s="5">
        <v>2</v>
      </c>
      <c r="K833" s="5">
        <v>1</v>
      </c>
      <c r="L833" s="5">
        <f t="shared" si="61"/>
        <v>1</v>
      </c>
      <c r="M833" t="s">
        <v>23</v>
      </c>
      <c r="N833" t="s">
        <v>24</v>
      </c>
      <c r="O833" s="5">
        <v>0</v>
      </c>
      <c r="P833" s="5">
        <v>0</v>
      </c>
      <c r="Q833" s="5">
        <f t="shared" si="62"/>
        <v>0</v>
      </c>
      <c r="R833" s="5">
        <f t="shared" si="60"/>
        <v>3</v>
      </c>
      <c r="S833" t="str">
        <f t="shared" si="63"/>
        <v>Switzerland</v>
      </c>
      <c r="T833" t="str">
        <f t="shared" si="64"/>
        <v>Home Team</v>
      </c>
      <c r="U833" s="5">
        <v>3580</v>
      </c>
      <c r="V833" s="5">
        <v>2</v>
      </c>
      <c r="W833" s="5">
        <v>0</v>
      </c>
      <c r="X833" t="s">
        <v>92</v>
      </c>
      <c r="Y833" t="s">
        <v>192</v>
      </c>
      <c r="Z833" t="s">
        <v>206</v>
      </c>
      <c r="AA833" t="s">
        <v>95</v>
      </c>
      <c r="AB833" t="s">
        <v>29</v>
      </c>
    </row>
    <row r="834" spans="1:28" x14ac:dyDescent="0.3">
      <c r="A834" s="5">
        <v>1129</v>
      </c>
      <c r="B834" s="5">
        <v>418</v>
      </c>
      <c r="C834">
        <v>1934</v>
      </c>
      <c r="D834" s="21">
        <v>12570</v>
      </c>
      <c r="E834" s="20" t="s">
        <v>1264</v>
      </c>
      <c r="F834" t="s">
        <v>131</v>
      </c>
      <c r="G834" t="s">
        <v>88</v>
      </c>
      <c r="H834" t="s">
        <v>89</v>
      </c>
      <c r="I834" t="s">
        <v>106</v>
      </c>
      <c r="J834" s="5">
        <v>2</v>
      </c>
      <c r="K834" s="5">
        <v>1</v>
      </c>
      <c r="L834" s="5">
        <f t="shared" si="61"/>
        <v>1</v>
      </c>
      <c r="M834" t="s">
        <v>99</v>
      </c>
      <c r="N834" t="s">
        <v>24</v>
      </c>
      <c r="O834" s="5">
        <v>0</v>
      </c>
      <c r="P834" s="5">
        <v>0</v>
      </c>
      <c r="Q834" s="5">
        <f t="shared" si="62"/>
        <v>0</v>
      </c>
      <c r="R834" s="5">
        <f t="shared" si="60"/>
        <v>3</v>
      </c>
      <c r="S834" t="str">
        <f t="shared" si="63"/>
        <v>Germany</v>
      </c>
      <c r="T834" t="str">
        <f t="shared" si="64"/>
        <v>Home Team</v>
      </c>
      <c r="U834" s="5">
        <v>3000</v>
      </c>
      <c r="V834" s="5">
        <v>0</v>
      </c>
      <c r="W834" s="5">
        <v>0</v>
      </c>
      <c r="X834" t="s">
        <v>83</v>
      </c>
      <c r="Y834" t="s">
        <v>121</v>
      </c>
      <c r="Z834" t="s">
        <v>75</v>
      </c>
      <c r="AA834" t="s">
        <v>110</v>
      </c>
      <c r="AB834" t="s">
        <v>103</v>
      </c>
    </row>
    <row r="835" spans="1:28" x14ac:dyDescent="0.3">
      <c r="A835" s="5">
        <v>1408</v>
      </c>
      <c r="B835" s="5">
        <v>220</v>
      </c>
      <c r="C835">
        <v>1958</v>
      </c>
      <c r="D835" s="21">
        <v>21353</v>
      </c>
      <c r="E835" s="20" t="s">
        <v>1276</v>
      </c>
      <c r="F835" t="s">
        <v>46</v>
      </c>
      <c r="G835" t="s">
        <v>264</v>
      </c>
      <c r="H835" t="s">
        <v>265</v>
      </c>
      <c r="I835" t="s">
        <v>281</v>
      </c>
      <c r="J835" s="5">
        <v>2</v>
      </c>
      <c r="K835" s="5">
        <v>1</v>
      </c>
      <c r="L835" s="5">
        <f t="shared" ref="L835:L837" si="65">J835-K835</f>
        <v>1</v>
      </c>
      <c r="M835" t="s">
        <v>81</v>
      </c>
      <c r="N835" t="s">
        <v>24</v>
      </c>
      <c r="O835" s="5">
        <v>0</v>
      </c>
      <c r="P835" s="5">
        <v>0</v>
      </c>
      <c r="Q835" s="5">
        <f t="shared" ref="Q835:Q837" si="66">O835-P835</f>
        <v>0</v>
      </c>
      <c r="R835" s="5">
        <f t="shared" si="60"/>
        <v>3</v>
      </c>
      <c r="S835" t="str">
        <f t="shared" ref="S835:S837" si="67">IF(OR(L835&gt;0,Q835&gt;0),I835,M835)</f>
        <v>Wales</v>
      </c>
      <c r="T835" t="str">
        <f t="shared" ref="T835:T837" si="68">IF(OR(L835&gt;0,Q835&gt;0),"Home Team","Away Team")</f>
        <v>Home Team</v>
      </c>
      <c r="U835" s="5">
        <v>2823</v>
      </c>
      <c r="V835" s="5">
        <v>0</v>
      </c>
      <c r="W835" s="5">
        <v>1</v>
      </c>
      <c r="X835" t="s">
        <v>266</v>
      </c>
      <c r="Y835" t="s">
        <v>282</v>
      </c>
      <c r="Z835" t="s">
        <v>268</v>
      </c>
      <c r="AA835" t="s">
        <v>284</v>
      </c>
      <c r="AB835" t="s">
        <v>86</v>
      </c>
    </row>
    <row r="836" spans="1:28" x14ac:dyDescent="0.3">
      <c r="A836" s="5">
        <v>1098</v>
      </c>
      <c r="B836" s="5">
        <v>201</v>
      </c>
      <c r="C836">
        <v>1930</v>
      </c>
      <c r="D836" s="21">
        <v>11153</v>
      </c>
      <c r="E836" s="20" t="s">
        <v>1257</v>
      </c>
      <c r="F836" t="s">
        <v>46</v>
      </c>
      <c r="G836" t="s">
        <v>20</v>
      </c>
      <c r="H836" t="s">
        <v>21</v>
      </c>
      <c r="I836" t="s">
        <v>47</v>
      </c>
      <c r="J836" s="5">
        <v>3</v>
      </c>
      <c r="K836" s="5">
        <v>1</v>
      </c>
      <c r="L836" s="5">
        <f t="shared" si="65"/>
        <v>2</v>
      </c>
      <c r="M836" t="s">
        <v>48</v>
      </c>
      <c r="N836" t="s">
        <v>24</v>
      </c>
      <c r="O836" s="5">
        <v>0</v>
      </c>
      <c r="P836" s="5">
        <v>0</v>
      </c>
      <c r="Q836" s="5">
        <f t="shared" si="66"/>
        <v>0</v>
      </c>
      <c r="R836" s="5">
        <f t="shared" si="60"/>
        <v>4</v>
      </c>
      <c r="S836" t="str">
        <f t="shared" si="67"/>
        <v>Romania</v>
      </c>
      <c r="T836" t="str">
        <f t="shared" si="68"/>
        <v>Home Team</v>
      </c>
      <c r="U836" s="5">
        <v>2549</v>
      </c>
      <c r="V836" s="5">
        <v>1</v>
      </c>
      <c r="W836" s="5">
        <v>0</v>
      </c>
      <c r="X836" t="s">
        <v>36</v>
      </c>
      <c r="Y836" t="s">
        <v>49</v>
      </c>
      <c r="Z836" t="s">
        <v>35</v>
      </c>
      <c r="AA836" t="s">
        <v>50</v>
      </c>
      <c r="AB836" t="s">
        <v>51</v>
      </c>
    </row>
    <row r="837" spans="1:28" x14ac:dyDescent="0.3">
      <c r="A837" s="5">
        <v>1094</v>
      </c>
      <c r="B837" s="5">
        <v>201</v>
      </c>
      <c r="C837">
        <v>1930</v>
      </c>
      <c r="D837" s="21">
        <v>11158</v>
      </c>
      <c r="E837" s="20" t="s">
        <v>1261</v>
      </c>
      <c r="F837" t="s">
        <v>19</v>
      </c>
      <c r="G837" t="s">
        <v>63</v>
      </c>
      <c r="H837" t="s">
        <v>21</v>
      </c>
      <c r="I837" t="s">
        <v>56</v>
      </c>
      <c r="J837" s="5">
        <v>1</v>
      </c>
      <c r="K837" s="5">
        <v>0</v>
      </c>
      <c r="L837" s="5">
        <f t="shared" si="65"/>
        <v>1</v>
      </c>
      <c r="M837" t="s">
        <v>22</v>
      </c>
      <c r="N837" t="s">
        <v>24</v>
      </c>
      <c r="O837" s="5">
        <v>0</v>
      </c>
      <c r="P837" s="5">
        <v>0</v>
      </c>
      <c r="Q837" s="5">
        <f t="shared" si="66"/>
        <v>0</v>
      </c>
      <c r="R837" s="5">
        <f t="shared" si="60"/>
        <v>1</v>
      </c>
      <c r="S837" t="str">
        <f t="shared" si="67"/>
        <v>Chile</v>
      </c>
      <c r="T837" t="str">
        <f t="shared" si="68"/>
        <v>Home Team</v>
      </c>
      <c r="U837" s="5">
        <v>2000</v>
      </c>
      <c r="V837" s="5">
        <v>0</v>
      </c>
      <c r="W837" s="5">
        <v>0</v>
      </c>
      <c r="X837" t="s">
        <v>41</v>
      </c>
      <c r="Y837" t="s">
        <v>25</v>
      </c>
      <c r="Z837" t="s">
        <v>27</v>
      </c>
      <c r="AA837" t="s">
        <v>58</v>
      </c>
      <c r="AB837" t="s">
        <v>28</v>
      </c>
    </row>
  </sheetData>
  <sortState xmlns:xlrd2="http://schemas.microsoft.com/office/spreadsheetml/2017/richdata2" ref="A2:AB837">
    <sortCondition descending="1" ref="U2:U837"/>
  </sortState>
  <conditionalFormatting sqref="A2:AB837">
    <cfRule type="expression" dxfId="3" priority="1">
      <formula>OR($K2&gt;$J2,$P2&gt;$O2)</formula>
    </cfRule>
    <cfRule type="expression" dxfId="2" priority="2">
      <formula>$J2&gt;3</formula>
    </cfRule>
  </conditionalFormatting>
  <dataValidations count="2">
    <dataValidation type="whole" operator="greaterThanOrEqual" allowBlank="1" showInputMessage="1" showErrorMessage="1" errorTitle="Wrong Input" error="Goals Value should be 0 or any positve Number" sqref="J3:J837 J2" xr:uid="{A0748340-6ABD-48EA-9982-36C919EC68B1}">
      <formula1>0</formula1>
    </dataValidation>
    <dataValidation type="whole" operator="greaterThanOrEqual" allowBlank="1" showInputMessage="1" showErrorMessage="1" errorTitle="WRONG INPUT" error="Goals Value should be 0 or any positve Number" sqref="K2:L837" xr:uid="{5EBF65DD-B895-41BA-9226-4224AA87F95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F291-299D-4515-B09C-BA03678DBCE5}">
  <dimension ref="A1:A20"/>
  <sheetViews>
    <sheetView workbookViewId="0">
      <selection activeCell="A24" sqref="A24"/>
    </sheetView>
  </sheetViews>
  <sheetFormatPr defaultRowHeight="14.4" x14ac:dyDescent="0.3"/>
  <cols>
    <col min="1" max="1" width="86.77734375" bestFit="1" customWidth="1"/>
  </cols>
  <sheetData>
    <row r="1" spans="1:1" x14ac:dyDescent="0.3">
      <c r="A1" s="1" t="s">
        <v>1211</v>
      </c>
    </row>
    <row r="2" spans="1:1" x14ac:dyDescent="0.3">
      <c r="A2" s="1" t="s">
        <v>1212</v>
      </c>
    </row>
    <row r="3" spans="1:1" x14ac:dyDescent="0.3">
      <c r="A3" s="1" t="s">
        <v>1213</v>
      </c>
    </row>
    <row r="4" spans="1:1" x14ac:dyDescent="0.3">
      <c r="A4" s="1" t="s">
        <v>1214</v>
      </c>
    </row>
    <row r="5" spans="1:1" x14ac:dyDescent="0.3">
      <c r="A5" s="1" t="s">
        <v>1215</v>
      </c>
    </row>
    <row r="6" spans="1:1" x14ac:dyDescent="0.3">
      <c r="A6" s="1" t="s">
        <v>1216</v>
      </c>
    </row>
    <row r="7" spans="1:1" x14ac:dyDescent="0.3">
      <c r="A7" s="1" t="s">
        <v>1217</v>
      </c>
    </row>
    <row r="8" spans="1:1" x14ac:dyDescent="0.3">
      <c r="A8" s="1" t="s">
        <v>1218</v>
      </c>
    </row>
    <row r="9" spans="1:1" x14ac:dyDescent="0.3">
      <c r="A9" s="1" t="s">
        <v>1219</v>
      </c>
    </row>
    <row r="10" spans="1:1" x14ac:dyDescent="0.3">
      <c r="A10" s="1" t="s">
        <v>1220</v>
      </c>
    </row>
    <row r="11" spans="1:1" x14ac:dyDescent="0.3">
      <c r="A11" s="1" t="s">
        <v>1221</v>
      </c>
    </row>
    <row r="12" spans="1:1" x14ac:dyDescent="0.3">
      <c r="A12" s="1" t="s">
        <v>1222</v>
      </c>
    </row>
    <row r="13" spans="1:1" x14ac:dyDescent="0.3">
      <c r="A13" s="1" t="s">
        <v>1223</v>
      </c>
    </row>
    <row r="14" spans="1:1" x14ac:dyDescent="0.3">
      <c r="A14" s="1" t="s">
        <v>1224</v>
      </c>
    </row>
    <row r="15" spans="1:1" x14ac:dyDescent="0.3">
      <c r="A15" s="1" t="s">
        <v>1225</v>
      </c>
    </row>
    <row r="16" spans="1:1" x14ac:dyDescent="0.3">
      <c r="A16" s="1" t="s">
        <v>1226</v>
      </c>
    </row>
    <row r="17" spans="1:1" x14ac:dyDescent="0.3">
      <c r="A17" s="1" t="s">
        <v>1227</v>
      </c>
    </row>
    <row r="18" spans="1:1" x14ac:dyDescent="0.3">
      <c r="A18" s="1" t="s">
        <v>1228</v>
      </c>
    </row>
    <row r="19" spans="1:1" x14ac:dyDescent="0.3">
      <c r="A19" s="1" t="s">
        <v>1229</v>
      </c>
    </row>
    <row r="20" spans="1:1" x14ac:dyDescent="0.3">
      <c r="A20" s="1" t="s">
        <v>1230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52E-C9FF-4F3D-9C9B-5B076C920502}">
  <dimension ref="A1:D37"/>
  <sheetViews>
    <sheetView zoomScale="96" zoomScaleNormal="96" workbookViewId="0">
      <selection activeCell="A32" sqref="A32"/>
    </sheetView>
  </sheetViews>
  <sheetFormatPr defaultRowHeight="14.4" x14ac:dyDescent="0.3"/>
  <cols>
    <col min="1" max="1" width="173.109375" bestFit="1" customWidth="1"/>
    <col min="2" max="2" width="23.5546875" customWidth="1"/>
    <col min="3" max="3" width="25.6640625" customWidth="1"/>
    <col min="4" max="4" width="16.6640625" bestFit="1" customWidth="1"/>
  </cols>
  <sheetData>
    <row r="1" spans="1:4" ht="15.6" x14ac:dyDescent="0.3">
      <c r="A1" s="2" t="s">
        <v>1231</v>
      </c>
    </row>
    <row r="2" spans="1:4" x14ac:dyDescent="0.3">
      <c r="A2" s="3"/>
    </row>
    <row r="3" spans="1:4" x14ac:dyDescent="0.3">
      <c r="A3" s="4" t="s">
        <v>1232</v>
      </c>
      <c r="B3" s="11">
        <f>AVERAGE(WorldCupMatches!U2:U837)</f>
        <v>44857.308612440189</v>
      </c>
    </row>
    <row r="4" spans="1:4" x14ac:dyDescent="0.3">
      <c r="A4" s="4" t="s">
        <v>1233</v>
      </c>
      <c r="B4" s="1" t="s">
        <v>1366</v>
      </c>
    </row>
    <row r="6" spans="1:4" ht="15.6" x14ac:dyDescent="0.3">
      <c r="A6" s="2" t="s">
        <v>1234</v>
      </c>
    </row>
    <row r="7" spans="1:4" x14ac:dyDescent="0.3">
      <c r="A7" s="3"/>
    </row>
    <row r="8" spans="1:4" x14ac:dyDescent="0.3">
      <c r="A8" s="4" t="s">
        <v>1235</v>
      </c>
      <c r="B8" s="11">
        <f>AVERAGEIF(WorldCupMatches!H2:H837,WorldCupMatches!H61,WorldCupMatches!J2:J837)</f>
        <v>3.2777777777777777</v>
      </c>
    </row>
    <row r="9" spans="1:4" x14ac:dyDescent="0.3">
      <c r="A9" s="4" t="s">
        <v>1236</v>
      </c>
      <c r="B9" s="1" t="s">
        <v>1296</v>
      </c>
    </row>
    <row r="11" spans="1:4" ht="15.6" x14ac:dyDescent="0.3">
      <c r="A11" s="2" t="s">
        <v>1237</v>
      </c>
    </row>
    <row r="12" spans="1:4" x14ac:dyDescent="0.3">
      <c r="A12" s="3"/>
    </row>
    <row r="13" spans="1:4" x14ac:dyDescent="0.3">
      <c r="A13" s="4" t="s">
        <v>1238</v>
      </c>
      <c r="B13" s="1">
        <f>COUNTIF(WorldCupMatches!J2:J837,"&gt;3")</f>
        <v>108</v>
      </c>
      <c r="C13" s="1" t="s">
        <v>1296</v>
      </c>
    </row>
    <row r="14" spans="1:4" x14ac:dyDescent="0.3">
      <c r="A14" s="4" t="s">
        <v>1239</v>
      </c>
      <c r="B14" s="1" t="s">
        <v>1296</v>
      </c>
      <c r="C14" s="11">
        <f>COUNTIF(WorldCupMatches!Q2:Q837,"&lt;0")+COUNTIF(WorldCupMatches!L2:L837,"&lt;0")</f>
        <v>182</v>
      </c>
      <c r="D14" s="11">
        <f>AVERAGEIFS(WorldCupMatches!U2:U837,WorldCupMatches!L2:L837,"&lt;0") + AVERAGEIFS(WorldCupMatches!U2:U837,WorldCupMatches!Q2:Q837,"&lt;0")</f>
        <v>106519.09888357257</v>
      </c>
    </row>
    <row r="16" spans="1:4" ht="15.6" x14ac:dyDescent="0.3">
      <c r="A16" s="2" t="s">
        <v>1240</v>
      </c>
    </row>
    <row r="17" spans="1:2" x14ac:dyDescent="0.3">
      <c r="A17" s="3"/>
    </row>
    <row r="18" spans="1:2" x14ac:dyDescent="0.3">
      <c r="A18" s="4" t="s">
        <v>1241</v>
      </c>
      <c r="B18" s="1" t="s">
        <v>1321</v>
      </c>
    </row>
    <row r="19" spans="1:2" x14ac:dyDescent="0.3">
      <c r="A19" s="4" t="s">
        <v>1242</v>
      </c>
      <c r="B19" s="1" t="s">
        <v>1321</v>
      </c>
    </row>
    <row r="21" spans="1:2" ht="15.6" x14ac:dyDescent="0.3">
      <c r="A21" s="2" t="s">
        <v>1243</v>
      </c>
    </row>
    <row r="22" spans="1:2" x14ac:dyDescent="0.3">
      <c r="A22" s="3"/>
    </row>
    <row r="23" spans="1:2" x14ac:dyDescent="0.3">
      <c r="A23" s="4" t="s">
        <v>1244</v>
      </c>
      <c r="B23" s="1" t="s">
        <v>1324</v>
      </c>
    </row>
    <row r="24" spans="1:2" x14ac:dyDescent="0.3">
      <c r="A24" s="4" t="s">
        <v>1245</v>
      </c>
      <c r="B24" s="1" t="s">
        <v>1324</v>
      </c>
    </row>
    <row r="25" spans="1:2" x14ac:dyDescent="0.3">
      <c r="A25" s="4" t="s">
        <v>1246</v>
      </c>
      <c r="B25" s="1" t="s">
        <v>1324</v>
      </c>
    </row>
    <row r="27" spans="1:2" ht="15.6" x14ac:dyDescent="0.3">
      <c r="A27" s="2" t="s">
        <v>1247</v>
      </c>
    </row>
    <row r="28" spans="1:2" x14ac:dyDescent="0.3">
      <c r="A28" s="3"/>
    </row>
    <row r="29" spans="1:2" x14ac:dyDescent="0.3">
      <c r="A29" s="4" t="s">
        <v>1248</v>
      </c>
      <c r="B29" s="1" t="s">
        <v>1295</v>
      </c>
    </row>
    <row r="30" spans="1:2" x14ac:dyDescent="0.3">
      <c r="A30" s="4" t="s">
        <v>1249</v>
      </c>
      <c r="B30" s="1" t="s">
        <v>1295</v>
      </c>
    </row>
    <row r="32" spans="1:2" ht="15.6" x14ac:dyDescent="0.3">
      <c r="A32" s="2" t="s">
        <v>1250</v>
      </c>
    </row>
    <row r="33" spans="1:2" x14ac:dyDescent="0.3">
      <c r="A33" s="3"/>
    </row>
    <row r="34" spans="1:2" x14ac:dyDescent="0.3">
      <c r="A34" s="4" t="s">
        <v>1251</v>
      </c>
      <c r="B34" s="1" t="s">
        <v>1296</v>
      </c>
    </row>
    <row r="35" spans="1:2" x14ac:dyDescent="0.3">
      <c r="A35" s="4" t="s">
        <v>1252</v>
      </c>
      <c r="B35" s="1" t="s">
        <v>1295</v>
      </c>
    </row>
    <row r="37" spans="1:2" x14ac:dyDescent="0.3">
      <c r="A37" s="1" t="s">
        <v>1253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5295-1C6F-4EF8-AB5B-E8201BD74E52}">
  <dimension ref="A2:K30"/>
  <sheetViews>
    <sheetView topLeftCell="A4" workbookViewId="0">
      <selection activeCell="K15" sqref="K15"/>
    </sheetView>
  </sheetViews>
  <sheetFormatPr defaultRowHeight="14.4" x14ac:dyDescent="0.3"/>
  <cols>
    <col min="2" max="2" width="6.44140625" customWidth="1"/>
    <col min="3" max="3" width="9.44140625" customWidth="1"/>
    <col min="4" max="4" width="16.21875" customWidth="1"/>
    <col min="5" max="5" width="16.109375" customWidth="1"/>
    <col min="6" max="7" width="5" bestFit="1" customWidth="1"/>
    <col min="8" max="8" width="6.88671875" customWidth="1"/>
    <col min="9" max="9" width="6.109375" customWidth="1"/>
    <col min="10" max="10" width="18.33203125" customWidth="1"/>
    <col min="11" max="11" width="19.77734375" customWidth="1"/>
    <col min="12" max="12" width="5" bestFit="1" customWidth="1"/>
    <col min="13" max="13" width="12.44140625" bestFit="1" customWidth="1"/>
    <col min="14" max="14" width="16.33203125" bestFit="1" customWidth="1"/>
    <col min="15" max="22" width="5" bestFit="1" customWidth="1"/>
    <col min="23" max="23" width="10.5546875" bestFit="1" customWidth="1"/>
    <col min="24" max="24" width="12" bestFit="1" customWidth="1"/>
    <col min="25" max="25" width="10.21875" bestFit="1" customWidth="1"/>
    <col min="26" max="26" width="12" bestFit="1" customWidth="1"/>
  </cols>
  <sheetData>
    <row r="2" spans="1:11" x14ac:dyDescent="0.3">
      <c r="A2" s="1"/>
    </row>
    <row r="6" spans="1:11" x14ac:dyDescent="0.3">
      <c r="C6" s="1" t="s">
        <v>1384</v>
      </c>
      <c r="D6" s="9" t="s">
        <v>0</v>
      </c>
      <c r="E6" t="s">
        <v>1317</v>
      </c>
      <c r="I6" s="1" t="s">
        <v>1383</v>
      </c>
      <c r="J6" s="9" t="s">
        <v>1</v>
      </c>
      <c r="K6" t="s">
        <v>1320</v>
      </c>
    </row>
    <row r="7" spans="1:11" x14ac:dyDescent="0.3">
      <c r="D7" s="10">
        <v>1930</v>
      </c>
      <c r="E7" s="23">
        <v>70</v>
      </c>
      <c r="J7" s="10" t="s">
        <v>69</v>
      </c>
      <c r="K7" s="5">
        <v>76470.263157894733</v>
      </c>
    </row>
    <row r="8" spans="1:11" x14ac:dyDescent="0.3">
      <c r="D8" s="10">
        <v>1934</v>
      </c>
      <c r="E8" s="23">
        <v>70</v>
      </c>
      <c r="J8" s="10" t="s">
        <v>135</v>
      </c>
      <c r="K8" s="5">
        <v>16120.333333333334</v>
      </c>
    </row>
    <row r="9" spans="1:11" x14ac:dyDescent="0.3">
      <c r="D9" s="10">
        <v>1938</v>
      </c>
      <c r="E9" s="23">
        <v>84</v>
      </c>
      <c r="J9" s="10" t="s">
        <v>19</v>
      </c>
      <c r="K9" s="5">
        <v>41664.06451612903</v>
      </c>
    </row>
    <row r="10" spans="1:11" x14ac:dyDescent="0.3">
      <c r="D10" s="10">
        <v>1950</v>
      </c>
      <c r="E10" s="23">
        <v>88</v>
      </c>
      <c r="J10" s="10" t="s">
        <v>38</v>
      </c>
      <c r="K10" s="5">
        <v>34241.762711864409</v>
      </c>
    </row>
    <row r="11" spans="1:11" x14ac:dyDescent="0.3">
      <c r="D11" s="10">
        <v>1954</v>
      </c>
      <c r="E11" s="23">
        <v>140</v>
      </c>
      <c r="J11" s="10" t="s">
        <v>46</v>
      </c>
      <c r="K11" s="5">
        <v>34271.410714285717</v>
      </c>
    </row>
    <row r="12" spans="1:11" x14ac:dyDescent="0.3">
      <c r="D12" s="10">
        <v>1958</v>
      </c>
      <c r="E12" s="23">
        <v>126</v>
      </c>
      <c r="J12" s="10" t="s">
        <v>30</v>
      </c>
      <c r="K12" s="5">
        <v>25915.745454545453</v>
      </c>
    </row>
    <row r="13" spans="1:11" x14ac:dyDescent="0.3">
      <c r="D13" s="10">
        <v>1962</v>
      </c>
      <c r="E13" s="23">
        <v>89</v>
      </c>
      <c r="J13" s="10" t="s">
        <v>568</v>
      </c>
      <c r="K13" s="5">
        <v>35354</v>
      </c>
    </row>
    <row r="14" spans="1:11" x14ac:dyDescent="0.3">
      <c r="D14" s="10">
        <v>1966</v>
      </c>
      <c r="E14" s="23">
        <v>89</v>
      </c>
      <c r="J14" s="10" t="s">
        <v>221</v>
      </c>
      <c r="K14" s="5">
        <v>65658.583333333328</v>
      </c>
    </row>
    <row r="15" spans="1:11" x14ac:dyDescent="0.3">
      <c r="D15" s="10">
        <v>1970</v>
      </c>
      <c r="E15" s="23">
        <v>95</v>
      </c>
      <c r="J15" s="10" t="s">
        <v>490</v>
      </c>
      <c r="K15" s="5">
        <v>54321.35</v>
      </c>
    </row>
    <row r="16" spans="1:11" x14ac:dyDescent="0.3">
      <c r="D16" s="10">
        <v>1974</v>
      </c>
      <c r="E16" s="23">
        <v>97</v>
      </c>
      <c r="J16" s="10" t="s">
        <v>489</v>
      </c>
      <c r="K16" s="5">
        <v>51367.866666666669</v>
      </c>
    </row>
    <row r="17" spans="4:11" x14ac:dyDescent="0.3">
      <c r="D17" s="10">
        <v>1978</v>
      </c>
      <c r="E17" s="23">
        <v>102</v>
      </c>
      <c r="J17" s="10" t="s">
        <v>608</v>
      </c>
      <c r="K17" s="5">
        <v>45514.9375</v>
      </c>
    </row>
    <row r="18" spans="4:11" x14ac:dyDescent="0.3">
      <c r="D18" s="10">
        <v>1982</v>
      </c>
      <c r="E18" s="23">
        <v>146</v>
      </c>
      <c r="J18" s="10" t="s">
        <v>613</v>
      </c>
      <c r="K18" s="5">
        <v>45427.333333333336</v>
      </c>
    </row>
    <row r="19" spans="4:11" x14ac:dyDescent="0.3">
      <c r="D19" s="10">
        <v>1986</v>
      </c>
      <c r="E19" s="23">
        <v>132</v>
      </c>
      <c r="J19" s="10" t="s">
        <v>642</v>
      </c>
      <c r="K19" s="5">
        <v>45675.916666666664</v>
      </c>
    </row>
    <row r="20" spans="4:11" x14ac:dyDescent="0.3">
      <c r="D20" s="10">
        <v>1990</v>
      </c>
      <c r="E20" s="23">
        <v>115</v>
      </c>
      <c r="J20" s="10" t="s">
        <v>624</v>
      </c>
      <c r="K20" s="5">
        <v>42840.875</v>
      </c>
    </row>
    <row r="21" spans="4:11" x14ac:dyDescent="0.3">
      <c r="D21" s="10">
        <v>1994</v>
      </c>
      <c r="E21" s="23">
        <v>141</v>
      </c>
      <c r="J21" s="10" t="s">
        <v>833</v>
      </c>
      <c r="K21" s="5">
        <v>48533.166666666664</v>
      </c>
    </row>
    <row r="22" spans="4:11" x14ac:dyDescent="0.3">
      <c r="D22" s="10">
        <v>1998</v>
      </c>
      <c r="E22" s="23">
        <v>171</v>
      </c>
      <c r="J22" s="10" t="s">
        <v>817</v>
      </c>
      <c r="K22" s="5">
        <v>46747.033333333333</v>
      </c>
    </row>
    <row r="23" spans="4:11" x14ac:dyDescent="0.3">
      <c r="D23" s="10">
        <v>2002</v>
      </c>
      <c r="E23" s="23">
        <v>161</v>
      </c>
      <c r="J23" s="10" t="s">
        <v>133</v>
      </c>
      <c r="K23" s="5">
        <v>50847.866666666669</v>
      </c>
    </row>
    <row r="24" spans="4:11" x14ac:dyDescent="0.3">
      <c r="D24" s="10">
        <v>2006</v>
      </c>
      <c r="E24" s="23">
        <v>147</v>
      </c>
      <c r="J24" s="10" t="s">
        <v>1210</v>
      </c>
      <c r="K24" s="5">
        <v>68034</v>
      </c>
    </row>
    <row r="25" spans="4:11" x14ac:dyDescent="0.3">
      <c r="D25" s="10">
        <v>2010</v>
      </c>
      <c r="E25" s="23">
        <v>145</v>
      </c>
      <c r="J25" s="10" t="s">
        <v>70</v>
      </c>
      <c r="K25" s="5">
        <v>16875</v>
      </c>
    </row>
    <row r="26" spans="4:11" x14ac:dyDescent="0.3">
      <c r="D26" s="10">
        <v>2014</v>
      </c>
      <c r="E26" s="23">
        <v>171</v>
      </c>
      <c r="J26" s="10" t="s">
        <v>131</v>
      </c>
      <c r="K26" s="5">
        <v>44543.903225806454</v>
      </c>
    </row>
    <row r="27" spans="4:11" x14ac:dyDescent="0.3">
      <c r="D27" s="10" t="s">
        <v>1319</v>
      </c>
      <c r="E27" s="23">
        <v>2379</v>
      </c>
      <c r="J27" s="10" t="s">
        <v>659</v>
      </c>
      <c r="K27" s="5">
        <v>51459.390625</v>
      </c>
    </row>
    <row r="28" spans="4:11" x14ac:dyDescent="0.3">
      <c r="J28" s="10" t="s">
        <v>68</v>
      </c>
      <c r="K28" s="5">
        <v>58956.23529411765</v>
      </c>
    </row>
    <row r="29" spans="4:11" x14ac:dyDescent="0.3">
      <c r="J29" s="10" t="s">
        <v>971</v>
      </c>
      <c r="K29" s="5">
        <v>57741.5</v>
      </c>
    </row>
    <row r="30" spans="4:11" x14ac:dyDescent="0.3">
      <c r="J30" s="10" t="s">
        <v>1319</v>
      </c>
      <c r="K30" s="5">
        <v>44857.308612440189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307A-5D2C-41A9-B888-7AF6017E939F}">
  <dimension ref="B1:D208"/>
  <sheetViews>
    <sheetView topLeftCell="A54" zoomScale="89" zoomScaleNormal="89" workbookViewId="0">
      <selection activeCell="K65" sqref="K65"/>
    </sheetView>
  </sheetViews>
  <sheetFormatPr defaultRowHeight="14.4" x14ac:dyDescent="0.3"/>
  <cols>
    <col min="2" max="2" width="12.44140625" bestFit="1" customWidth="1"/>
    <col min="3" max="3" width="22.33203125" bestFit="1" customWidth="1"/>
    <col min="4" max="4" width="21.6640625" bestFit="1" customWidth="1"/>
    <col min="5" max="42" width="22.33203125" bestFit="1" customWidth="1"/>
    <col min="43" max="43" width="26.88671875" bestFit="1" customWidth="1"/>
    <col min="44" max="44" width="26.21875" bestFit="1" customWidth="1"/>
    <col min="45" max="45" width="6.44140625" bestFit="1" customWidth="1"/>
    <col min="46" max="46" width="3.6640625" bestFit="1" customWidth="1"/>
    <col min="47" max="50" width="2" bestFit="1" customWidth="1"/>
    <col min="51" max="51" width="6.44140625" bestFit="1" customWidth="1"/>
    <col min="52" max="52" width="3.6640625" bestFit="1" customWidth="1"/>
    <col min="53" max="53" width="2" bestFit="1" customWidth="1"/>
    <col min="54" max="54" width="6.44140625" bestFit="1" customWidth="1"/>
    <col min="55" max="55" width="3.6640625" bestFit="1" customWidth="1"/>
    <col min="56" max="56" width="6.44140625" bestFit="1" customWidth="1"/>
    <col min="57" max="57" width="4.6640625" bestFit="1" customWidth="1"/>
    <col min="58" max="58" width="7.44140625" bestFit="1" customWidth="1"/>
    <col min="59" max="59" width="8.6640625" bestFit="1" customWidth="1"/>
    <col min="60" max="60" width="11.44140625" bestFit="1" customWidth="1"/>
    <col min="61" max="61" width="10.5546875" bestFit="1" customWidth="1"/>
  </cols>
  <sheetData>
    <row r="1" spans="2:4" x14ac:dyDescent="0.3">
      <c r="B1" s="9" t="s">
        <v>0</v>
      </c>
      <c r="C1" t="s">
        <v>1322</v>
      </c>
      <c r="D1" t="s">
        <v>1323</v>
      </c>
    </row>
    <row r="2" spans="2:4" x14ac:dyDescent="0.3">
      <c r="B2" s="10">
        <v>1930</v>
      </c>
      <c r="C2">
        <v>59</v>
      </c>
      <c r="D2">
        <v>11</v>
      </c>
    </row>
    <row r="3" spans="2:4" x14ac:dyDescent="0.3">
      <c r="B3" s="10">
        <v>1934</v>
      </c>
      <c r="C3">
        <v>48</v>
      </c>
      <c r="D3">
        <v>22</v>
      </c>
    </row>
    <row r="4" spans="2:4" x14ac:dyDescent="0.3">
      <c r="B4" s="10">
        <v>1938</v>
      </c>
      <c r="C4">
        <v>61</v>
      </c>
      <c r="D4">
        <v>23</v>
      </c>
    </row>
    <row r="5" spans="2:4" x14ac:dyDescent="0.3">
      <c r="B5" s="10">
        <v>1950</v>
      </c>
      <c r="C5">
        <v>69</v>
      </c>
      <c r="D5">
        <v>19</v>
      </c>
    </row>
    <row r="6" spans="2:4" x14ac:dyDescent="0.3">
      <c r="B6" s="10">
        <v>1954</v>
      </c>
      <c r="C6">
        <v>109</v>
      </c>
      <c r="D6">
        <v>31</v>
      </c>
    </row>
    <row r="7" spans="2:4" x14ac:dyDescent="0.3">
      <c r="B7" s="10">
        <v>1958</v>
      </c>
      <c r="C7">
        <v>88</v>
      </c>
      <c r="D7">
        <v>38</v>
      </c>
    </row>
    <row r="8" spans="2:4" x14ac:dyDescent="0.3">
      <c r="B8" s="10">
        <v>1962</v>
      </c>
      <c r="C8">
        <v>69</v>
      </c>
      <c r="D8">
        <v>20</v>
      </c>
    </row>
    <row r="9" spans="2:4" x14ac:dyDescent="0.3">
      <c r="B9" s="10">
        <v>1966</v>
      </c>
      <c r="C9">
        <v>69</v>
      </c>
      <c r="D9">
        <v>20</v>
      </c>
    </row>
    <row r="10" spans="2:4" x14ac:dyDescent="0.3">
      <c r="B10" s="10">
        <v>1970</v>
      </c>
      <c r="C10">
        <v>72</v>
      </c>
      <c r="D10">
        <v>23</v>
      </c>
    </row>
    <row r="11" spans="2:4" x14ac:dyDescent="0.3">
      <c r="B11" s="10">
        <v>1974</v>
      </c>
      <c r="C11">
        <v>51</v>
      </c>
      <c r="D11">
        <v>46</v>
      </c>
    </row>
    <row r="12" spans="2:4" x14ac:dyDescent="0.3">
      <c r="B12" s="10">
        <v>1978</v>
      </c>
      <c r="C12">
        <v>79</v>
      </c>
      <c r="D12">
        <v>23</v>
      </c>
    </row>
    <row r="13" spans="2:4" x14ac:dyDescent="0.3">
      <c r="B13" s="10">
        <v>1982</v>
      </c>
      <c r="C13">
        <v>97</v>
      </c>
      <c r="D13">
        <v>49</v>
      </c>
    </row>
    <row r="14" spans="2:4" x14ac:dyDescent="0.3">
      <c r="B14" s="10">
        <v>1986</v>
      </c>
      <c r="C14">
        <v>74</v>
      </c>
      <c r="D14">
        <v>58</v>
      </c>
    </row>
    <row r="15" spans="2:4" x14ac:dyDescent="0.3">
      <c r="B15" s="10">
        <v>1990</v>
      </c>
      <c r="C15">
        <v>67</v>
      </c>
      <c r="D15">
        <v>48</v>
      </c>
    </row>
    <row r="16" spans="2:4" x14ac:dyDescent="0.3">
      <c r="B16" s="10">
        <v>1994</v>
      </c>
      <c r="C16">
        <v>83</v>
      </c>
      <c r="D16">
        <v>58</v>
      </c>
    </row>
    <row r="17" spans="2:4" x14ac:dyDescent="0.3">
      <c r="B17" s="10">
        <v>1998</v>
      </c>
      <c r="C17">
        <v>98</v>
      </c>
      <c r="D17">
        <v>73</v>
      </c>
    </row>
    <row r="18" spans="2:4" x14ac:dyDescent="0.3">
      <c r="B18" s="10">
        <v>2002</v>
      </c>
      <c r="C18">
        <v>89</v>
      </c>
      <c r="D18">
        <v>72</v>
      </c>
    </row>
    <row r="19" spans="2:4" x14ac:dyDescent="0.3">
      <c r="B19" s="10">
        <v>2006</v>
      </c>
      <c r="C19">
        <v>86</v>
      </c>
      <c r="D19">
        <v>61</v>
      </c>
    </row>
    <row r="20" spans="2:4" x14ac:dyDescent="0.3">
      <c r="B20" s="10">
        <v>2010</v>
      </c>
      <c r="C20">
        <v>76</v>
      </c>
      <c r="D20">
        <v>69</v>
      </c>
    </row>
    <row r="21" spans="2:4" x14ac:dyDescent="0.3">
      <c r="B21" s="10">
        <v>2014</v>
      </c>
      <c r="C21">
        <v>81</v>
      </c>
      <c r="D21">
        <v>90</v>
      </c>
    </row>
    <row r="22" spans="2:4" x14ac:dyDescent="0.3">
      <c r="B22" s="10" t="s">
        <v>1319</v>
      </c>
      <c r="C22">
        <v>1525</v>
      </c>
      <c r="D22">
        <v>854</v>
      </c>
    </row>
    <row r="27" spans="2:4" x14ac:dyDescent="0.3">
      <c r="B27" s="24" t="s">
        <v>0</v>
      </c>
      <c r="C27" s="5" t="s">
        <v>1320</v>
      </c>
    </row>
    <row r="28" spans="2:4" x14ac:dyDescent="0.3">
      <c r="B28" s="25">
        <v>1930</v>
      </c>
      <c r="C28" s="5">
        <v>32808.277777777781</v>
      </c>
    </row>
    <row r="29" spans="2:4" x14ac:dyDescent="0.3">
      <c r="B29" s="25">
        <v>1934</v>
      </c>
      <c r="C29" s="5">
        <v>21352.941176470587</v>
      </c>
    </row>
    <row r="30" spans="2:4" x14ac:dyDescent="0.3">
      <c r="B30" s="25">
        <v>1938</v>
      </c>
      <c r="C30" s="5">
        <v>20872.222222222223</v>
      </c>
    </row>
    <row r="31" spans="2:4" x14ac:dyDescent="0.3">
      <c r="B31" s="25">
        <v>1950</v>
      </c>
      <c r="C31" s="5">
        <v>47511.181818181816</v>
      </c>
    </row>
    <row r="32" spans="2:4" x14ac:dyDescent="0.3">
      <c r="B32" s="25">
        <v>1954</v>
      </c>
      <c r="C32" s="5">
        <v>29561.807692307691</v>
      </c>
    </row>
    <row r="33" spans="2:3" x14ac:dyDescent="0.3">
      <c r="B33" s="25">
        <v>1958</v>
      </c>
      <c r="C33" s="5">
        <v>23423.142857142859</v>
      </c>
    </row>
    <row r="34" spans="2:3" x14ac:dyDescent="0.3">
      <c r="B34" s="25">
        <v>1962</v>
      </c>
      <c r="C34" s="5">
        <v>27911.625</v>
      </c>
    </row>
    <row r="35" spans="2:3" x14ac:dyDescent="0.3">
      <c r="B35" s="25">
        <v>1966</v>
      </c>
      <c r="C35" s="5">
        <v>48847.96875</v>
      </c>
    </row>
    <row r="36" spans="2:3" x14ac:dyDescent="0.3">
      <c r="B36" s="25">
        <v>1970</v>
      </c>
      <c r="C36" s="5">
        <v>50124.21875</v>
      </c>
    </row>
    <row r="37" spans="2:3" x14ac:dyDescent="0.3">
      <c r="B37" s="25">
        <v>1974</v>
      </c>
      <c r="C37" s="5">
        <v>49098.76315789474</v>
      </c>
    </row>
    <row r="38" spans="2:3" x14ac:dyDescent="0.3">
      <c r="B38" s="25">
        <v>1978</v>
      </c>
      <c r="C38" s="5">
        <v>40678.710526315786</v>
      </c>
    </row>
    <row r="39" spans="2:3" x14ac:dyDescent="0.3">
      <c r="B39" s="25">
        <v>1982</v>
      </c>
      <c r="C39" s="5">
        <v>40571.596153846156</v>
      </c>
    </row>
    <row r="40" spans="2:3" x14ac:dyDescent="0.3">
      <c r="B40" s="25">
        <v>1986</v>
      </c>
      <c r="C40" s="5">
        <v>46039.057692307695</v>
      </c>
    </row>
    <row r="41" spans="2:3" x14ac:dyDescent="0.3">
      <c r="B41" s="25">
        <v>1990</v>
      </c>
      <c r="C41" s="5">
        <v>48388.75</v>
      </c>
    </row>
    <row r="42" spans="2:3" x14ac:dyDescent="0.3">
      <c r="B42" s="25">
        <v>1994</v>
      </c>
      <c r="C42" s="5">
        <v>68991.11538461539</v>
      </c>
    </row>
    <row r="43" spans="2:3" x14ac:dyDescent="0.3">
      <c r="B43" s="25">
        <v>1998</v>
      </c>
      <c r="C43" s="5">
        <v>43517.1875</v>
      </c>
    </row>
    <row r="44" spans="2:3" x14ac:dyDescent="0.3">
      <c r="B44" s="25">
        <v>2002</v>
      </c>
      <c r="C44" s="5">
        <v>42268.703125</v>
      </c>
    </row>
    <row r="45" spans="2:3" x14ac:dyDescent="0.3">
      <c r="B45" s="25">
        <v>2006</v>
      </c>
      <c r="C45" s="5">
        <v>52491.234375</v>
      </c>
    </row>
    <row r="46" spans="2:3" x14ac:dyDescent="0.3">
      <c r="B46" s="25">
        <v>2010</v>
      </c>
      <c r="C46" s="5">
        <v>49669.625</v>
      </c>
    </row>
    <row r="47" spans="2:3" x14ac:dyDescent="0.3">
      <c r="B47" s="25">
        <v>2014</v>
      </c>
      <c r="C47" s="5">
        <v>53591.765625</v>
      </c>
    </row>
    <row r="48" spans="2:3" x14ac:dyDescent="0.3">
      <c r="B48" s="25" t="s">
        <v>1319</v>
      </c>
      <c r="C48" s="5">
        <v>44857.308612440189</v>
      </c>
    </row>
    <row r="56" spans="2:3" x14ac:dyDescent="0.3">
      <c r="B56" s="9" t="s">
        <v>3</v>
      </c>
      <c r="C56" t="s">
        <v>1325</v>
      </c>
    </row>
    <row r="57" spans="2:3" x14ac:dyDescent="0.3">
      <c r="B57" s="10" t="s">
        <v>591</v>
      </c>
      <c r="C57">
        <v>3</v>
      </c>
    </row>
    <row r="58" spans="2:3" x14ac:dyDescent="0.3">
      <c r="B58" s="10" t="s">
        <v>182</v>
      </c>
      <c r="C58">
        <v>1</v>
      </c>
    </row>
    <row r="59" spans="2:3" x14ac:dyDescent="0.3">
      <c r="B59" s="10" t="s">
        <v>318</v>
      </c>
      <c r="C59">
        <v>7</v>
      </c>
    </row>
    <row r="60" spans="2:3" x14ac:dyDescent="0.3">
      <c r="B60" s="10" t="s">
        <v>532</v>
      </c>
      <c r="C60">
        <v>8</v>
      </c>
    </row>
    <row r="61" spans="2:3" x14ac:dyDescent="0.3">
      <c r="B61" s="10" t="s">
        <v>666</v>
      </c>
      <c r="C61">
        <v>5</v>
      </c>
    </row>
    <row r="62" spans="2:3" x14ac:dyDescent="0.3">
      <c r="B62" s="10" t="s">
        <v>252</v>
      </c>
      <c r="C62">
        <v>6</v>
      </c>
    </row>
    <row r="63" spans="2:3" x14ac:dyDescent="0.3">
      <c r="B63" s="10" t="s">
        <v>203</v>
      </c>
      <c r="C63">
        <v>9</v>
      </c>
    </row>
    <row r="64" spans="2:3" x14ac:dyDescent="0.3">
      <c r="B64" s="10" t="s">
        <v>1031</v>
      </c>
      <c r="C64">
        <v>6</v>
      </c>
    </row>
    <row r="65" spans="2:3" x14ac:dyDescent="0.3">
      <c r="B65" s="10" t="s">
        <v>441</v>
      </c>
      <c r="C65">
        <v>3</v>
      </c>
    </row>
    <row r="66" spans="2:3" x14ac:dyDescent="0.3">
      <c r="B66" s="10" t="s">
        <v>223</v>
      </c>
      <c r="C66">
        <v>5</v>
      </c>
    </row>
    <row r="67" spans="2:3" x14ac:dyDescent="0.3">
      <c r="B67" s="10" t="s">
        <v>566</v>
      </c>
      <c r="C67">
        <v>3</v>
      </c>
    </row>
    <row r="68" spans="2:3" x14ac:dyDescent="0.3">
      <c r="B68" s="10" t="s">
        <v>381</v>
      </c>
      <c r="C68">
        <v>3</v>
      </c>
    </row>
    <row r="69" spans="2:3" x14ac:dyDescent="0.3">
      <c r="B69" s="10" t="s">
        <v>98</v>
      </c>
      <c r="C69">
        <v>6</v>
      </c>
    </row>
    <row r="70" spans="2:3" x14ac:dyDescent="0.3">
      <c r="B70" s="10" t="s">
        <v>307</v>
      </c>
      <c r="C70">
        <v>2</v>
      </c>
    </row>
    <row r="71" spans="2:3" x14ac:dyDescent="0.3">
      <c r="B71" s="10" t="s">
        <v>177</v>
      </c>
      <c r="C71">
        <v>9</v>
      </c>
    </row>
    <row r="72" spans="2:3" x14ac:dyDescent="0.3">
      <c r="B72" s="10" t="s">
        <v>755</v>
      </c>
      <c r="C72">
        <v>6</v>
      </c>
    </row>
    <row r="73" spans="2:3" x14ac:dyDescent="0.3">
      <c r="B73" s="10" t="s">
        <v>1166</v>
      </c>
      <c r="C73">
        <v>7</v>
      </c>
    </row>
    <row r="74" spans="2:3" x14ac:dyDescent="0.3">
      <c r="B74" s="10" t="s">
        <v>492</v>
      </c>
      <c r="C74">
        <v>12</v>
      </c>
    </row>
    <row r="75" spans="2:3" x14ac:dyDescent="0.3">
      <c r="B75" s="10" t="s">
        <v>885</v>
      </c>
      <c r="C75">
        <v>3</v>
      </c>
    </row>
    <row r="76" spans="2:3" x14ac:dyDescent="0.3">
      <c r="B76" s="10" t="s">
        <v>687</v>
      </c>
      <c r="C76">
        <v>3</v>
      </c>
    </row>
    <row r="77" spans="2:3" x14ac:dyDescent="0.3">
      <c r="B77" s="10" t="s">
        <v>1059</v>
      </c>
      <c r="C77">
        <v>8</v>
      </c>
    </row>
    <row r="78" spans="2:3" x14ac:dyDescent="0.3">
      <c r="B78" s="10" t="s">
        <v>715</v>
      </c>
      <c r="C78">
        <v>5</v>
      </c>
    </row>
    <row r="79" spans="2:3" x14ac:dyDescent="0.3">
      <c r="B79" s="10" t="s">
        <v>1005</v>
      </c>
      <c r="C79">
        <v>5</v>
      </c>
    </row>
    <row r="80" spans="2:3" x14ac:dyDescent="0.3">
      <c r="B80" s="10" t="s">
        <v>147</v>
      </c>
      <c r="C80">
        <v>3</v>
      </c>
    </row>
    <row r="81" spans="2:3" x14ac:dyDescent="0.3">
      <c r="B81" s="10" t="s">
        <v>511</v>
      </c>
      <c r="C81">
        <v>8</v>
      </c>
    </row>
    <row r="82" spans="2:3" x14ac:dyDescent="0.3">
      <c r="B82" s="10" t="s">
        <v>1143</v>
      </c>
      <c r="C82">
        <v>4</v>
      </c>
    </row>
    <row r="83" spans="2:3" x14ac:dyDescent="0.3">
      <c r="B83" s="10" t="s">
        <v>195</v>
      </c>
      <c r="C83">
        <v>6</v>
      </c>
    </row>
    <row r="84" spans="2:3" x14ac:dyDescent="0.3">
      <c r="B84" s="10" t="s">
        <v>931</v>
      </c>
      <c r="C84">
        <v>4</v>
      </c>
    </row>
    <row r="85" spans="2:3" x14ac:dyDescent="0.3">
      <c r="B85" s="10" t="s">
        <v>968</v>
      </c>
      <c r="C85">
        <v>3</v>
      </c>
    </row>
    <row r="86" spans="2:3" x14ac:dyDescent="0.3">
      <c r="B86" s="10" t="s">
        <v>711</v>
      </c>
      <c r="C86">
        <v>6</v>
      </c>
    </row>
    <row r="87" spans="2:3" x14ac:dyDescent="0.3">
      <c r="B87" s="10" t="s">
        <v>720</v>
      </c>
      <c r="C87">
        <v>4</v>
      </c>
    </row>
    <row r="88" spans="2:3" x14ac:dyDescent="0.3">
      <c r="B88" s="10" t="s">
        <v>466</v>
      </c>
      <c r="C88">
        <v>5</v>
      </c>
    </row>
    <row r="89" spans="2:3" x14ac:dyDescent="0.3">
      <c r="B89" s="10" t="s">
        <v>454</v>
      </c>
      <c r="C89">
        <v>10</v>
      </c>
    </row>
    <row r="90" spans="2:3" x14ac:dyDescent="0.3">
      <c r="B90" s="10" t="s">
        <v>1086</v>
      </c>
      <c r="C90">
        <v>7</v>
      </c>
    </row>
    <row r="91" spans="2:3" x14ac:dyDescent="0.3">
      <c r="B91" s="10" t="s">
        <v>548</v>
      </c>
      <c r="C91">
        <v>3</v>
      </c>
    </row>
    <row r="92" spans="2:3" x14ac:dyDescent="0.3">
      <c r="B92" s="10" t="s">
        <v>312</v>
      </c>
      <c r="C92">
        <v>1</v>
      </c>
    </row>
    <row r="93" spans="2:3" x14ac:dyDescent="0.3">
      <c r="B93" s="10" t="s">
        <v>105</v>
      </c>
      <c r="C93">
        <v>7</v>
      </c>
    </row>
    <row r="94" spans="2:3" x14ac:dyDescent="0.3">
      <c r="B94" s="10" t="s">
        <v>1152</v>
      </c>
      <c r="C94">
        <v>6</v>
      </c>
    </row>
    <row r="95" spans="2:3" x14ac:dyDescent="0.3">
      <c r="B95" s="10" t="s">
        <v>438</v>
      </c>
      <c r="C95">
        <v>10</v>
      </c>
    </row>
    <row r="96" spans="2:3" x14ac:dyDescent="0.3">
      <c r="B96" s="10" t="s">
        <v>484</v>
      </c>
      <c r="C96">
        <v>10</v>
      </c>
    </row>
    <row r="97" spans="2:3" x14ac:dyDescent="0.3">
      <c r="B97" s="10" t="s">
        <v>233</v>
      </c>
      <c r="C97">
        <v>4</v>
      </c>
    </row>
    <row r="98" spans="2:3" x14ac:dyDescent="0.3">
      <c r="B98" s="10" t="s">
        <v>112</v>
      </c>
      <c r="C98">
        <v>5</v>
      </c>
    </row>
    <row r="99" spans="2:3" x14ac:dyDescent="0.3">
      <c r="B99" s="10" t="s">
        <v>559</v>
      </c>
      <c r="C99">
        <v>3</v>
      </c>
    </row>
    <row r="100" spans="2:3" x14ac:dyDescent="0.3">
      <c r="B100" s="10" t="s">
        <v>270</v>
      </c>
      <c r="C100">
        <v>7</v>
      </c>
    </row>
    <row r="101" spans="2:3" x14ac:dyDescent="0.3">
      <c r="B101" s="10" t="s">
        <v>410</v>
      </c>
      <c r="C101">
        <v>17</v>
      </c>
    </row>
    <row r="102" spans="2:3" x14ac:dyDescent="0.3">
      <c r="B102" s="10" t="s">
        <v>894</v>
      </c>
      <c r="C102">
        <v>3</v>
      </c>
    </row>
    <row r="103" spans="2:3" x14ac:dyDescent="0.3">
      <c r="B103" s="10" t="s">
        <v>298</v>
      </c>
      <c r="C103">
        <v>2</v>
      </c>
    </row>
    <row r="104" spans="2:3" x14ac:dyDescent="0.3">
      <c r="B104" s="10" t="s">
        <v>445</v>
      </c>
      <c r="C104">
        <v>8</v>
      </c>
    </row>
    <row r="105" spans="2:3" x14ac:dyDescent="0.3">
      <c r="B105" s="10" t="s">
        <v>461</v>
      </c>
      <c r="C105">
        <v>9</v>
      </c>
    </row>
    <row r="106" spans="2:3" x14ac:dyDescent="0.3">
      <c r="B106" s="10" t="s">
        <v>310</v>
      </c>
      <c r="C106">
        <v>2</v>
      </c>
    </row>
    <row r="107" spans="2:3" x14ac:dyDescent="0.3">
      <c r="B107" s="10" t="s">
        <v>880</v>
      </c>
      <c r="C107">
        <v>3</v>
      </c>
    </row>
    <row r="108" spans="2:3" x14ac:dyDescent="0.3">
      <c r="B108" s="10" t="s">
        <v>949</v>
      </c>
      <c r="C108">
        <v>3</v>
      </c>
    </row>
    <row r="109" spans="2:3" x14ac:dyDescent="0.3">
      <c r="B109" s="10" t="s">
        <v>617</v>
      </c>
      <c r="C109">
        <v>3</v>
      </c>
    </row>
    <row r="110" spans="2:3" x14ac:dyDescent="0.3">
      <c r="B110" s="10" t="s">
        <v>945</v>
      </c>
      <c r="C110">
        <v>3</v>
      </c>
    </row>
    <row r="111" spans="2:3" x14ac:dyDescent="0.3">
      <c r="B111" s="10" t="s">
        <v>940</v>
      </c>
      <c r="C111">
        <v>3</v>
      </c>
    </row>
    <row r="112" spans="2:3" x14ac:dyDescent="0.3">
      <c r="B112" s="10" t="s">
        <v>1054</v>
      </c>
      <c r="C112">
        <v>15</v>
      </c>
    </row>
    <row r="113" spans="2:3" x14ac:dyDescent="0.3">
      <c r="B113" s="10" t="s">
        <v>1012</v>
      </c>
      <c r="C113">
        <v>5</v>
      </c>
    </row>
    <row r="114" spans="2:3" x14ac:dyDescent="0.3">
      <c r="B114" s="10" t="s">
        <v>922</v>
      </c>
      <c r="C114">
        <v>3</v>
      </c>
    </row>
    <row r="115" spans="2:3" x14ac:dyDescent="0.3">
      <c r="B115" s="10" t="s">
        <v>543</v>
      </c>
      <c r="C115">
        <v>3</v>
      </c>
    </row>
    <row r="116" spans="2:3" x14ac:dyDescent="0.3">
      <c r="B116" s="10" t="s">
        <v>237</v>
      </c>
      <c r="C116">
        <v>5</v>
      </c>
    </row>
    <row r="117" spans="2:3" x14ac:dyDescent="0.3">
      <c r="B117" s="10" t="s">
        <v>170</v>
      </c>
      <c r="C117">
        <v>1</v>
      </c>
    </row>
    <row r="118" spans="2:3" x14ac:dyDescent="0.3">
      <c r="B118" s="10" t="s">
        <v>995</v>
      </c>
      <c r="C118">
        <v>5</v>
      </c>
    </row>
    <row r="119" spans="2:3" x14ac:dyDescent="0.3">
      <c r="B119" s="10" t="s">
        <v>795</v>
      </c>
      <c r="C119">
        <v>6</v>
      </c>
    </row>
    <row r="120" spans="2:3" x14ac:dyDescent="0.3">
      <c r="B120" s="10" t="s">
        <v>405</v>
      </c>
      <c r="C120">
        <v>11</v>
      </c>
    </row>
    <row r="121" spans="2:3" x14ac:dyDescent="0.3">
      <c r="B121" s="10" t="s">
        <v>180</v>
      </c>
      <c r="C121">
        <v>1</v>
      </c>
    </row>
    <row r="122" spans="2:3" x14ac:dyDescent="0.3">
      <c r="B122" s="10" t="s">
        <v>363</v>
      </c>
      <c r="C122">
        <v>5</v>
      </c>
    </row>
    <row r="123" spans="2:3" x14ac:dyDescent="0.3">
      <c r="B123" s="10" t="s">
        <v>356</v>
      </c>
      <c r="C123">
        <v>10</v>
      </c>
    </row>
    <row r="124" spans="2:3" x14ac:dyDescent="0.3">
      <c r="B124" s="10" t="s">
        <v>730</v>
      </c>
      <c r="C124">
        <v>8</v>
      </c>
    </row>
    <row r="125" spans="2:3" x14ac:dyDescent="0.3">
      <c r="B125" s="10" t="s">
        <v>262</v>
      </c>
      <c r="C125">
        <v>1</v>
      </c>
    </row>
    <row r="126" spans="2:3" x14ac:dyDescent="0.3">
      <c r="B126" s="10" t="s">
        <v>810</v>
      </c>
      <c r="C126">
        <v>6</v>
      </c>
    </row>
    <row r="127" spans="2:3" x14ac:dyDescent="0.3">
      <c r="B127" s="10" t="s">
        <v>603</v>
      </c>
      <c r="C127">
        <v>7</v>
      </c>
    </row>
    <row r="128" spans="2:3" x14ac:dyDescent="0.3">
      <c r="B128" s="10" t="s">
        <v>552</v>
      </c>
      <c r="C128">
        <v>3</v>
      </c>
    </row>
    <row r="129" spans="2:3" x14ac:dyDescent="0.3">
      <c r="B129" s="10" t="s">
        <v>276</v>
      </c>
      <c r="C129">
        <v>4</v>
      </c>
    </row>
    <row r="130" spans="2:3" x14ac:dyDescent="0.3">
      <c r="B130" s="10" t="s">
        <v>1157</v>
      </c>
      <c r="C130">
        <v>4</v>
      </c>
    </row>
    <row r="131" spans="2:3" x14ac:dyDescent="0.3">
      <c r="B131" s="10" t="s">
        <v>374</v>
      </c>
      <c r="C131">
        <v>3</v>
      </c>
    </row>
    <row r="132" spans="2:3" x14ac:dyDescent="0.3">
      <c r="B132" s="10" t="s">
        <v>1092</v>
      </c>
      <c r="C132">
        <v>6</v>
      </c>
    </row>
    <row r="133" spans="2:3" x14ac:dyDescent="0.3">
      <c r="B133" s="10" t="s">
        <v>496</v>
      </c>
      <c r="C133">
        <v>6</v>
      </c>
    </row>
    <row r="134" spans="2:3" x14ac:dyDescent="0.3">
      <c r="B134" s="10" t="s">
        <v>157</v>
      </c>
      <c r="C134">
        <v>9</v>
      </c>
    </row>
    <row r="135" spans="2:3" x14ac:dyDescent="0.3">
      <c r="B135" s="10" t="s">
        <v>516</v>
      </c>
      <c r="C135">
        <v>6</v>
      </c>
    </row>
    <row r="136" spans="2:3" x14ac:dyDescent="0.3">
      <c r="B136" s="10" t="s">
        <v>396</v>
      </c>
      <c r="C136">
        <v>23</v>
      </c>
    </row>
    <row r="137" spans="2:3" x14ac:dyDescent="0.3">
      <c r="B137" s="10" t="s">
        <v>368</v>
      </c>
      <c r="C137">
        <v>3</v>
      </c>
    </row>
    <row r="138" spans="2:3" x14ac:dyDescent="0.3">
      <c r="B138" s="10" t="s">
        <v>89</v>
      </c>
      <c r="C138">
        <v>9</v>
      </c>
    </row>
    <row r="139" spans="2:3" x14ac:dyDescent="0.3">
      <c r="B139" s="10" t="s">
        <v>626</v>
      </c>
      <c r="C139">
        <v>8</v>
      </c>
    </row>
    <row r="140" spans="2:3" x14ac:dyDescent="0.3">
      <c r="B140" s="10" t="s">
        <v>21</v>
      </c>
      <c r="C140">
        <v>18</v>
      </c>
    </row>
    <row r="141" spans="2:3" x14ac:dyDescent="0.3">
      <c r="B141" s="10" t="s">
        <v>781</v>
      </c>
      <c r="C141">
        <v>6</v>
      </c>
    </row>
    <row r="142" spans="2:3" x14ac:dyDescent="0.3">
      <c r="B142" s="10" t="s">
        <v>470</v>
      </c>
      <c r="C142">
        <v>11</v>
      </c>
    </row>
    <row r="143" spans="2:3" x14ac:dyDescent="0.3">
      <c r="B143" s="10" t="s">
        <v>805</v>
      </c>
      <c r="C143">
        <v>6</v>
      </c>
    </row>
    <row r="144" spans="2:3" x14ac:dyDescent="0.3">
      <c r="B144" s="10" t="s">
        <v>80</v>
      </c>
      <c r="C144">
        <v>7</v>
      </c>
    </row>
    <row r="145" spans="2:3" x14ac:dyDescent="0.3">
      <c r="B145" s="10" t="s">
        <v>1134</v>
      </c>
      <c r="C145">
        <v>4</v>
      </c>
    </row>
    <row r="146" spans="2:3" x14ac:dyDescent="0.3">
      <c r="B146" s="10" t="s">
        <v>1064</v>
      </c>
      <c r="C146">
        <v>8</v>
      </c>
    </row>
    <row r="147" spans="2:3" x14ac:dyDescent="0.3">
      <c r="B147" s="10" t="s">
        <v>1106</v>
      </c>
      <c r="C147">
        <v>4</v>
      </c>
    </row>
    <row r="148" spans="2:3" x14ac:dyDescent="0.3">
      <c r="B148" s="10" t="s">
        <v>725</v>
      </c>
      <c r="C148">
        <v>7</v>
      </c>
    </row>
    <row r="149" spans="2:3" x14ac:dyDescent="0.3">
      <c r="B149" s="10" t="s">
        <v>644</v>
      </c>
      <c r="C149">
        <v>3</v>
      </c>
    </row>
    <row r="150" spans="2:3" x14ac:dyDescent="0.3">
      <c r="B150" s="10" t="s">
        <v>870</v>
      </c>
      <c r="C150">
        <v>3</v>
      </c>
    </row>
    <row r="151" spans="2:3" x14ac:dyDescent="0.3">
      <c r="B151" s="10" t="s">
        <v>286</v>
      </c>
      <c r="C151">
        <v>3</v>
      </c>
    </row>
    <row r="152" spans="2:3" x14ac:dyDescent="0.3">
      <c r="B152" s="10" t="s">
        <v>1000</v>
      </c>
      <c r="C152">
        <v>5</v>
      </c>
    </row>
    <row r="153" spans="2:3" x14ac:dyDescent="0.3">
      <c r="B153" s="10" t="s">
        <v>958</v>
      </c>
      <c r="C153">
        <v>3</v>
      </c>
    </row>
    <row r="154" spans="2:3" x14ac:dyDescent="0.3">
      <c r="B154" s="10" t="s">
        <v>314</v>
      </c>
      <c r="C154">
        <v>1</v>
      </c>
    </row>
    <row r="155" spans="2:3" x14ac:dyDescent="0.3">
      <c r="B155" s="10" t="s">
        <v>734</v>
      </c>
      <c r="C155">
        <v>5</v>
      </c>
    </row>
    <row r="156" spans="2:3" x14ac:dyDescent="0.3">
      <c r="B156" s="10" t="s">
        <v>966</v>
      </c>
      <c r="C156">
        <v>3</v>
      </c>
    </row>
    <row r="157" spans="2:3" x14ac:dyDescent="0.3">
      <c r="B157" s="10" t="s">
        <v>576</v>
      </c>
      <c r="C157">
        <v>3</v>
      </c>
    </row>
    <row r="158" spans="2:3" x14ac:dyDescent="0.3">
      <c r="B158" s="10" t="s">
        <v>692</v>
      </c>
      <c r="C158">
        <v>3</v>
      </c>
    </row>
    <row r="159" spans="2:3" x14ac:dyDescent="0.3">
      <c r="B159" s="10" t="s">
        <v>137</v>
      </c>
      <c r="C159">
        <v>9</v>
      </c>
    </row>
    <row r="160" spans="2:3" x14ac:dyDescent="0.3">
      <c r="B160" s="10" t="s">
        <v>1072</v>
      </c>
      <c r="C160">
        <v>6</v>
      </c>
    </row>
    <row r="161" spans="2:3" x14ac:dyDescent="0.3">
      <c r="B161" s="10" t="s">
        <v>1076</v>
      </c>
      <c r="C161">
        <v>4</v>
      </c>
    </row>
    <row r="162" spans="2:3" x14ac:dyDescent="0.3">
      <c r="B162" s="10" t="s">
        <v>209</v>
      </c>
      <c r="C162">
        <v>7</v>
      </c>
    </row>
    <row r="163" spans="2:3" x14ac:dyDescent="0.3">
      <c r="B163" s="10" t="s">
        <v>399</v>
      </c>
      <c r="C163">
        <v>8</v>
      </c>
    </row>
    <row r="164" spans="2:3" x14ac:dyDescent="0.3">
      <c r="B164" s="10" t="s">
        <v>651</v>
      </c>
      <c r="C164">
        <v>4</v>
      </c>
    </row>
    <row r="165" spans="2:3" x14ac:dyDescent="0.3">
      <c r="B165" s="10" t="s">
        <v>329</v>
      </c>
      <c r="C165">
        <v>7</v>
      </c>
    </row>
    <row r="166" spans="2:3" x14ac:dyDescent="0.3">
      <c r="B166" s="10" t="s">
        <v>219</v>
      </c>
      <c r="C166">
        <v>6</v>
      </c>
    </row>
    <row r="167" spans="2:3" x14ac:dyDescent="0.3">
      <c r="B167" s="10" t="s">
        <v>140</v>
      </c>
      <c r="C167">
        <v>1</v>
      </c>
    </row>
    <row r="168" spans="2:3" x14ac:dyDescent="0.3">
      <c r="B168" s="10" t="s">
        <v>955</v>
      </c>
      <c r="C168">
        <v>3</v>
      </c>
    </row>
    <row r="169" spans="2:3" x14ac:dyDescent="0.3">
      <c r="B169" s="10" t="s">
        <v>185</v>
      </c>
      <c r="C169">
        <v>15</v>
      </c>
    </row>
    <row r="170" spans="2:3" x14ac:dyDescent="0.3">
      <c r="B170" s="10" t="s">
        <v>119</v>
      </c>
      <c r="C170">
        <v>9</v>
      </c>
    </row>
    <row r="171" spans="2:3" x14ac:dyDescent="0.3">
      <c r="B171" s="10" t="s">
        <v>499</v>
      </c>
      <c r="C171">
        <v>6</v>
      </c>
    </row>
    <row r="172" spans="2:3" x14ac:dyDescent="0.3">
      <c r="B172" s="10" t="s">
        <v>776</v>
      </c>
      <c r="C172">
        <v>9</v>
      </c>
    </row>
    <row r="173" spans="2:3" x14ac:dyDescent="0.3">
      <c r="B173" s="10" t="s">
        <v>823</v>
      </c>
      <c r="C173">
        <v>6</v>
      </c>
    </row>
    <row r="174" spans="2:3" x14ac:dyDescent="0.3">
      <c r="B174" s="10" t="s">
        <v>890</v>
      </c>
      <c r="C174">
        <v>4</v>
      </c>
    </row>
    <row r="175" spans="2:3" x14ac:dyDescent="0.3">
      <c r="B175" s="10" t="s">
        <v>1138</v>
      </c>
      <c r="C175">
        <v>6</v>
      </c>
    </row>
    <row r="176" spans="2:3" x14ac:dyDescent="0.3">
      <c r="B176" s="10" t="s">
        <v>748</v>
      </c>
      <c r="C176">
        <v>6</v>
      </c>
    </row>
    <row r="177" spans="2:3" x14ac:dyDescent="0.3">
      <c r="B177" s="10" t="s">
        <v>280</v>
      </c>
      <c r="C177">
        <v>2</v>
      </c>
    </row>
    <row r="178" spans="2:3" x14ac:dyDescent="0.3">
      <c r="B178" s="10" t="s">
        <v>335</v>
      </c>
      <c r="C178">
        <v>10</v>
      </c>
    </row>
    <row r="179" spans="2:3" x14ac:dyDescent="0.3">
      <c r="B179" s="10" t="s">
        <v>199</v>
      </c>
      <c r="C179">
        <v>12</v>
      </c>
    </row>
    <row r="180" spans="2:3" x14ac:dyDescent="0.3">
      <c r="B180" s="10" t="s">
        <v>875</v>
      </c>
      <c r="C180">
        <v>3</v>
      </c>
    </row>
    <row r="181" spans="2:3" x14ac:dyDescent="0.3">
      <c r="B181" s="10" t="s">
        <v>860</v>
      </c>
      <c r="C181">
        <v>3</v>
      </c>
    </row>
    <row r="182" spans="2:3" x14ac:dyDescent="0.3">
      <c r="B182" s="10" t="s">
        <v>538</v>
      </c>
      <c r="C182">
        <v>4</v>
      </c>
    </row>
    <row r="183" spans="2:3" x14ac:dyDescent="0.3">
      <c r="B183" s="10" t="s">
        <v>359</v>
      </c>
      <c r="C183">
        <v>4</v>
      </c>
    </row>
    <row r="184" spans="2:3" x14ac:dyDescent="0.3">
      <c r="B184" s="10" t="s">
        <v>963</v>
      </c>
      <c r="C184">
        <v>3</v>
      </c>
    </row>
    <row r="185" spans="2:3" x14ac:dyDescent="0.3">
      <c r="B185" s="10" t="s">
        <v>265</v>
      </c>
      <c r="C185">
        <v>8</v>
      </c>
    </row>
    <row r="186" spans="2:3" x14ac:dyDescent="0.3">
      <c r="B186" s="10" t="s">
        <v>163</v>
      </c>
      <c r="C186">
        <v>1</v>
      </c>
    </row>
    <row r="187" spans="2:3" x14ac:dyDescent="0.3">
      <c r="B187" s="10" t="s">
        <v>476</v>
      </c>
      <c r="C187">
        <v>10</v>
      </c>
    </row>
    <row r="188" spans="2:3" x14ac:dyDescent="0.3">
      <c r="B188" s="10" t="s">
        <v>384</v>
      </c>
      <c r="C188">
        <v>4</v>
      </c>
    </row>
    <row r="189" spans="2:3" x14ac:dyDescent="0.3">
      <c r="B189" s="10" t="s">
        <v>926</v>
      </c>
      <c r="C189">
        <v>4</v>
      </c>
    </row>
    <row r="190" spans="2:3" x14ac:dyDescent="0.3">
      <c r="B190" s="10" t="s">
        <v>415</v>
      </c>
      <c r="C190">
        <v>7</v>
      </c>
    </row>
    <row r="191" spans="2:3" x14ac:dyDescent="0.3">
      <c r="B191" s="10" t="s">
        <v>151</v>
      </c>
      <c r="C191">
        <v>8</v>
      </c>
    </row>
    <row r="192" spans="2:3" x14ac:dyDescent="0.3">
      <c r="B192" s="10" t="s">
        <v>126</v>
      </c>
      <c r="C192">
        <v>1</v>
      </c>
    </row>
    <row r="193" spans="2:3" x14ac:dyDescent="0.3">
      <c r="B193" s="10" t="s">
        <v>1079</v>
      </c>
      <c r="C193">
        <v>6</v>
      </c>
    </row>
    <row r="194" spans="2:3" x14ac:dyDescent="0.3">
      <c r="B194" s="10" t="s">
        <v>72</v>
      </c>
      <c r="C194">
        <v>7</v>
      </c>
    </row>
    <row r="195" spans="2:3" x14ac:dyDescent="0.3">
      <c r="B195" s="10" t="s">
        <v>293</v>
      </c>
      <c r="C195">
        <v>1</v>
      </c>
    </row>
    <row r="196" spans="2:3" x14ac:dyDescent="0.3">
      <c r="B196" s="10" t="s">
        <v>694</v>
      </c>
      <c r="C196">
        <v>3</v>
      </c>
    </row>
    <row r="197" spans="2:3" x14ac:dyDescent="0.3">
      <c r="B197" s="10" t="s">
        <v>866</v>
      </c>
      <c r="C197">
        <v>3</v>
      </c>
    </row>
    <row r="198" spans="2:3" x14ac:dyDescent="0.3">
      <c r="B198" s="10" t="s">
        <v>570</v>
      </c>
      <c r="C198">
        <v>3</v>
      </c>
    </row>
    <row r="199" spans="2:3" x14ac:dyDescent="0.3">
      <c r="B199" s="10" t="s">
        <v>579</v>
      </c>
      <c r="C199">
        <v>3</v>
      </c>
    </row>
    <row r="200" spans="2:3" x14ac:dyDescent="0.3">
      <c r="B200" s="10" t="s">
        <v>290</v>
      </c>
      <c r="C200">
        <v>2</v>
      </c>
    </row>
    <row r="201" spans="2:3" x14ac:dyDescent="0.3">
      <c r="B201" s="10" t="s">
        <v>690</v>
      </c>
      <c r="C201">
        <v>4</v>
      </c>
    </row>
    <row r="202" spans="2:3" x14ac:dyDescent="0.3">
      <c r="B202" s="10" t="s">
        <v>535</v>
      </c>
      <c r="C202">
        <v>3</v>
      </c>
    </row>
    <row r="203" spans="2:3" x14ac:dyDescent="0.3">
      <c r="B203" s="10" t="s">
        <v>325</v>
      </c>
      <c r="C203">
        <v>8</v>
      </c>
    </row>
    <row r="204" spans="2:3" x14ac:dyDescent="0.3">
      <c r="B204" s="10" t="s">
        <v>739</v>
      </c>
      <c r="C204">
        <v>5</v>
      </c>
    </row>
    <row r="205" spans="2:3" x14ac:dyDescent="0.3">
      <c r="B205" s="10" t="s">
        <v>952</v>
      </c>
      <c r="C205">
        <v>4</v>
      </c>
    </row>
    <row r="206" spans="2:3" x14ac:dyDescent="0.3">
      <c r="B206" s="10" t="s">
        <v>586</v>
      </c>
      <c r="C206">
        <v>3</v>
      </c>
    </row>
    <row r="207" spans="2:3" x14ac:dyDescent="0.3">
      <c r="B207" s="10" t="s">
        <v>227</v>
      </c>
      <c r="C207">
        <v>5</v>
      </c>
    </row>
    <row r="208" spans="2:3" x14ac:dyDescent="0.3">
      <c r="B208" s="10" t="s">
        <v>1319</v>
      </c>
      <c r="C208">
        <v>836</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3224-94B6-48C7-88B1-B221AB821AFA}">
  <dimension ref="A2:L875"/>
  <sheetViews>
    <sheetView topLeftCell="A6" workbookViewId="0">
      <selection activeCell="I19" sqref="I19"/>
    </sheetView>
  </sheetViews>
  <sheetFormatPr defaultRowHeight="14.4" x14ac:dyDescent="0.3"/>
  <cols>
    <col min="3" max="3" width="11.44140625" customWidth="1"/>
    <col min="4" max="4" width="17.6640625" customWidth="1"/>
    <col min="5" max="5" width="14.5546875" customWidth="1"/>
    <col min="6" max="6" width="10.6640625" customWidth="1"/>
    <col min="7" max="7" width="11.6640625" customWidth="1"/>
    <col min="8" max="8" width="19" customWidth="1"/>
    <col min="9" max="9" width="19.6640625" customWidth="1"/>
    <col min="10" max="10" width="13.77734375" customWidth="1"/>
    <col min="11" max="11" width="16" customWidth="1"/>
    <col min="12" max="12" width="14.5546875" customWidth="1"/>
    <col min="18" max="18" width="10" customWidth="1"/>
  </cols>
  <sheetData>
    <row r="2" spans="1:9" x14ac:dyDescent="0.3">
      <c r="B2" s="22" t="s">
        <v>1385</v>
      </c>
      <c r="C2" s="22"/>
      <c r="D2" s="22"/>
      <c r="E2" s="22"/>
      <c r="F2" s="22"/>
      <c r="G2" s="22"/>
      <c r="H2" s="22"/>
      <c r="I2" s="22"/>
    </row>
    <row r="4" spans="1:9" x14ac:dyDescent="0.3">
      <c r="C4" s="26" t="s">
        <v>1294</v>
      </c>
      <c r="D4" s="26"/>
      <c r="E4" s="26"/>
      <c r="F4" s="26"/>
    </row>
    <row r="5" spans="1:9" x14ac:dyDescent="0.3">
      <c r="A5" s="6" t="s">
        <v>16</v>
      </c>
      <c r="B5" s="6" t="s">
        <v>15</v>
      </c>
      <c r="C5" s="7" t="s">
        <v>0</v>
      </c>
      <c r="D5" s="6" t="s">
        <v>5</v>
      </c>
      <c r="E5" s="6" t="s">
        <v>6</v>
      </c>
      <c r="F5" s="6" t="s">
        <v>1254</v>
      </c>
      <c r="G5" s="6" t="s">
        <v>9</v>
      </c>
      <c r="H5" s="6" t="s">
        <v>10</v>
      </c>
      <c r="I5" s="6" t="s">
        <v>11</v>
      </c>
    </row>
    <row r="6" spans="1:9" x14ac:dyDescent="0.3">
      <c r="A6" s="7">
        <f>COUNT(WorldCupMatches!A2:A837)</f>
        <v>836</v>
      </c>
      <c r="B6" s="7">
        <f>COUNT(WorldCupMatches!B2:B837)</f>
        <v>836</v>
      </c>
      <c r="C6" s="7">
        <f>COUNT(WorldCupMatches!C2:C837)</f>
        <v>836</v>
      </c>
      <c r="D6" s="7">
        <f>COUNT(WorldCupMatches!J2:J837)</f>
        <v>836</v>
      </c>
      <c r="E6" s="7">
        <f>COUNT(WorldCupMatches!K2:K837)</f>
        <v>836</v>
      </c>
      <c r="F6" s="7">
        <f>COUNT(WorldCupMatches!R2:R837)</f>
        <v>836</v>
      </c>
      <c r="G6" s="7">
        <f>COUNT(WorldCupMatches!U2:U837)</f>
        <v>836</v>
      </c>
      <c r="H6" s="7">
        <f>COUNT(WorldCupMatches!V2:V837)</f>
        <v>836</v>
      </c>
      <c r="I6" s="7">
        <f>COUNT(WorldCupMatches!W2:W837)</f>
        <v>836</v>
      </c>
    </row>
    <row r="7" spans="1:9" x14ac:dyDescent="0.3">
      <c r="A7" s="8">
        <f>1-A6/$A$6</f>
        <v>0</v>
      </c>
      <c r="B7" s="8">
        <f>1-B6/$A$6</f>
        <v>0</v>
      </c>
      <c r="C7" s="8">
        <f>1-C6/$A$6</f>
        <v>0</v>
      </c>
      <c r="D7" s="8">
        <f>1-D6/$A$6</f>
        <v>0</v>
      </c>
      <c r="E7" s="8">
        <f>1-E6/$A$6</f>
        <v>0</v>
      </c>
      <c r="F7" s="8">
        <f>1-F6/$A$6</f>
        <v>0</v>
      </c>
      <c r="G7" s="8">
        <f>1-G6/$A$6</f>
        <v>0</v>
      </c>
      <c r="H7" s="8">
        <f>1-H6/$A$6</f>
        <v>0</v>
      </c>
      <c r="I7" s="8">
        <f>1-I6/$A$6</f>
        <v>0</v>
      </c>
    </row>
    <row r="9" spans="1:9" x14ac:dyDescent="0.3">
      <c r="D9" s="22" t="s">
        <v>1326</v>
      </c>
      <c r="E9" s="22"/>
      <c r="F9" s="22"/>
      <c r="G9" s="22"/>
      <c r="H9" s="22"/>
    </row>
    <row r="11" spans="1:9" x14ac:dyDescent="0.3">
      <c r="E11" s="12">
        <f>CORREL(WorldCupMatches!U2:U837,WorldCupMatches!R2:R837)</f>
        <v>-0.10941900930025404</v>
      </c>
    </row>
    <row r="14" spans="1:9" x14ac:dyDescent="0.3">
      <c r="D14" s="22" t="s">
        <v>1351</v>
      </c>
      <c r="E14" s="22"/>
      <c r="F14" s="22"/>
      <c r="G14" s="22"/>
      <c r="H14" s="22"/>
    </row>
    <row r="16" spans="1:9" x14ac:dyDescent="0.3">
      <c r="D16" t="s">
        <v>1327</v>
      </c>
    </row>
    <row r="17" spans="4:12" ht="15" thickBot="1" x14ac:dyDescent="0.35"/>
    <row r="18" spans="4:12" x14ac:dyDescent="0.3">
      <c r="D18" s="15" t="s">
        <v>1328</v>
      </c>
      <c r="E18" s="15"/>
    </row>
    <row r="19" spans="4:12" x14ac:dyDescent="0.3">
      <c r="D19" t="s">
        <v>1329</v>
      </c>
      <c r="E19">
        <v>0.30386929006008595</v>
      </c>
      <c r="H19" s="16" t="s">
        <v>1363</v>
      </c>
      <c r="I19" s="16">
        <f>SQRT(0.923)</f>
        <v>0.96072888995803596</v>
      </c>
    </row>
    <row r="20" spans="4:12" x14ac:dyDescent="0.3">
      <c r="D20" t="s">
        <v>1330</v>
      </c>
      <c r="E20">
        <v>9.2336545441620635E-2</v>
      </c>
    </row>
    <row r="21" spans="4:12" x14ac:dyDescent="0.3">
      <c r="D21" t="s">
        <v>1331</v>
      </c>
      <c r="E21">
        <v>9.1248219956538645E-2</v>
      </c>
    </row>
    <row r="22" spans="4:12" x14ac:dyDescent="0.3">
      <c r="D22" t="s">
        <v>1332</v>
      </c>
      <c r="E22">
        <v>22437.542061632859</v>
      </c>
    </row>
    <row r="23" spans="4:12" ht="15" thickBot="1" x14ac:dyDescent="0.35">
      <c r="D23" s="13" t="s">
        <v>1333</v>
      </c>
      <c r="E23" s="13">
        <v>836</v>
      </c>
    </row>
    <row r="25" spans="4:12" ht="15" thickBot="1" x14ac:dyDescent="0.35">
      <c r="D25" t="s">
        <v>1334</v>
      </c>
    </row>
    <row r="26" spans="4:12" x14ac:dyDescent="0.3">
      <c r="D26" s="14"/>
      <c r="E26" s="14" t="s">
        <v>1339</v>
      </c>
      <c r="F26" s="14" t="s">
        <v>1340</v>
      </c>
      <c r="G26" s="14" t="s">
        <v>1341</v>
      </c>
      <c r="H26" s="14" t="s">
        <v>1342</v>
      </c>
      <c r="I26" s="14" t="s">
        <v>1343</v>
      </c>
    </row>
    <row r="27" spans="4:12" x14ac:dyDescent="0.3">
      <c r="D27" t="s">
        <v>1335</v>
      </c>
      <c r="E27">
        <v>1</v>
      </c>
      <c r="F27">
        <v>42713522020.247375</v>
      </c>
      <c r="G27">
        <v>42713522020.247375</v>
      </c>
      <c r="H27">
        <v>84.842766899522175</v>
      </c>
      <c r="I27">
        <v>2.5599854483844227E-19</v>
      </c>
    </row>
    <row r="28" spans="4:12" x14ac:dyDescent="0.3">
      <c r="D28" t="s">
        <v>1336</v>
      </c>
      <c r="E28">
        <v>834</v>
      </c>
      <c r="F28">
        <v>419871707002.13147</v>
      </c>
      <c r="G28">
        <v>503443293.76754373</v>
      </c>
    </row>
    <row r="29" spans="4:12" ht="15" thickBot="1" x14ac:dyDescent="0.35">
      <c r="D29" s="13" t="s">
        <v>1337</v>
      </c>
      <c r="E29" s="13">
        <v>835</v>
      </c>
      <c r="F29" s="13">
        <v>462585229022.37885</v>
      </c>
      <c r="G29" s="13"/>
      <c r="H29" s="13"/>
      <c r="I29" s="13"/>
    </row>
    <row r="30" spans="4:12" ht="15" thickBot="1" x14ac:dyDescent="0.35"/>
    <row r="31" spans="4:12" x14ac:dyDescent="0.3">
      <c r="D31" s="14"/>
      <c r="E31" s="14" t="s">
        <v>1344</v>
      </c>
      <c r="F31" s="14" t="s">
        <v>1332</v>
      </c>
      <c r="G31" s="14" t="s">
        <v>1345</v>
      </c>
      <c r="H31" s="14" t="s">
        <v>1346</v>
      </c>
      <c r="I31" s="14" t="s">
        <v>1347</v>
      </c>
      <c r="J31" s="14" t="s">
        <v>1348</v>
      </c>
      <c r="K31" s="14" t="s">
        <v>1349</v>
      </c>
      <c r="L31" s="14" t="s">
        <v>1350</v>
      </c>
    </row>
    <row r="32" spans="4:12" x14ac:dyDescent="0.3">
      <c r="D32" t="s">
        <v>1338</v>
      </c>
      <c r="E32">
        <v>-591639.57344237017</v>
      </c>
      <c r="F32">
        <v>69106.079061544006</v>
      </c>
      <c r="G32">
        <v>-8.5613245821032908</v>
      </c>
      <c r="H32">
        <v>5.3295904864576836E-17</v>
      </c>
      <c r="I32">
        <v>-727281.84902703855</v>
      </c>
      <c r="J32">
        <v>-455997.29785770178</v>
      </c>
      <c r="K32">
        <v>-727281.84902703855</v>
      </c>
      <c r="L32">
        <v>-455997.29785770178</v>
      </c>
    </row>
    <row r="33" spans="4:12" ht="15" thickBot="1" x14ac:dyDescent="0.35">
      <c r="D33" s="13" t="s">
        <v>0</v>
      </c>
      <c r="E33" s="13">
        <v>320.72833089692398</v>
      </c>
      <c r="F33" s="13">
        <v>34.820091859041071</v>
      </c>
      <c r="G33" s="13">
        <v>9.2110133481352818</v>
      </c>
      <c r="H33" s="13">
        <v>2.5599854483794336E-19</v>
      </c>
      <c r="I33" s="13">
        <v>252.38301945737214</v>
      </c>
      <c r="J33" s="13">
        <v>389.07364233647581</v>
      </c>
      <c r="K33" s="13">
        <v>252.38301945737214</v>
      </c>
      <c r="L33" s="13">
        <v>389.07364233647581</v>
      </c>
    </row>
    <row r="37" spans="4:12" x14ac:dyDescent="0.3">
      <c r="D37" t="s">
        <v>1359</v>
      </c>
    </row>
    <row r="38" spans="4:12" ht="15" thickBot="1" x14ac:dyDescent="0.35"/>
    <row r="39" spans="4:12" x14ac:dyDescent="0.3">
      <c r="D39" s="14" t="s">
        <v>1360</v>
      </c>
      <c r="E39" s="14" t="s">
        <v>1362</v>
      </c>
      <c r="F39" s="14" t="s">
        <v>1361</v>
      </c>
    </row>
    <row r="40" spans="4:12" x14ac:dyDescent="0.3">
      <c r="D40">
        <v>1</v>
      </c>
      <c r="E40">
        <v>33780.67180663161</v>
      </c>
      <c r="F40">
        <v>140069.32819336839</v>
      </c>
    </row>
    <row r="41" spans="4:12" x14ac:dyDescent="0.3">
      <c r="D41">
        <v>2</v>
      </c>
      <c r="E41">
        <v>33780.67180663161</v>
      </c>
      <c r="F41">
        <v>118991.32819336839</v>
      </c>
    </row>
    <row r="42" spans="4:12" x14ac:dyDescent="0.3">
      <c r="D42">
        <v>3</v>
      </c>
      <c r="E42">
        <v>33780.67180663161</v>
      </c>
      <c r="F42">
        <v>108648.32819336839</v>
      </c>
    </row>
    <row r="43" spans="4:12" x14ac:dyDescent="0.3">
      <c r="D43">
        <v>4</v>
      </c>
      <c r="E43">
        <v>33780.67180663161</v>
      </c>
      <c r="F43">
        <v>105105.32819336839</v>
      </c>
    </row>
    <row r="44" spans="4:12" x14ac:dyDescent="0.3">
      <c r="D44">
        <v>5</v>
      </c>
      <c r="E44">
        <v>45326.891718920902</v>
      </c>
      <c r="F44">
        <v>69273.108281079098</v>
      </c>
    </row>
    <row r="45" spans="4:12" x14ac:dyDescent="0.3">
      <c r="D45">
        <v>6</v>
      </c>
      <c r="E45">
        <v>45326.891718920902</v>
      </c>
      <c r="F45">
        <v>69273.108281079098</v>
      </c>
    </row>
    <row r="46" spans="4:12" x14ac:dyDescent="0.3">
      <c r="D46">
        <v>7</v>
      </c>
      <c r="E46">
        <v>45326.891718920902</v>
      </c>
      <c r="F46">
        <v>69253.108281079098</v>
      </c>
    </row>
    <row r="47" spans="4:12" x14ac:dyDescent="0.3">
      <c r="D47">
        <v>8</v>
      </c>
      <c r="E47">
        <v>45326.891718920902</v>
      </c>
      <c r="F47">
        <v>69253.108281079098</v>
      </c>
    </row>
    <row r="48" spans="4:12" x14ac:dyDescent="0.3">
      <c r="D48">
        <v>9</v>
      </c>
      <c r="E48">
        <v>45326.891718920902</v>
      </c>
      <c r="F48">
        <v>69173.108281079098</v>
      </c>
    </row>
    <row r="49" spans="4:6" x14ac:dyDescent="0.3">
      <c r="D49">
        <v>10</v>
      </c>
      <c r="E49">
        <v>45326.891718920902</v>
      </c>
      <c r="F49">
        <v>64673.108281079098</v>
      </c>
    </row>
    <row r="50" spans="4:6" x14ac:dyDescent="0.3">
      <c r="D50">
        <v>11</v>
      </c>
      <c r="E50">
        <v>40195.238424570067</v>
      </c>
      <c r="F50">
        <v>67996.761575429933</v>
      </c>
    </row>
    <row r="51" spans="4:6" x14ac:dyDescent="0.3">
      <c r="D51">
        <v>12</v>
      </c>
      <c r="E51">
        <v>40195.238424570067</v>
      </c>
      <c r="F51">
        <v>67216.761575429933</v>
      </c>
    </row>
    <row r="52" spans="4:6" x14ac:dyDescent="0.3">
      <c r="D52">
        <v>13</v>
      </c>
      <c r="E52">
        <v>40195.238424570067</v>
      </c>
      <c r="F52">
        <v>66964.761575429933</v>
      </c>
    </row>
    <row r="53" spans="4:6" x14ac:dyDescent="0.3">
      <c r="D53">
        <v>14</v>
      </c>
      <c r="E53">
        <v>40195.238424570067</v>
      </c>
      <c r="F53">
        <v>64207.761575429933</v>
      </c>
    </row>
    <row r="54" spans="4:6" x14ac:dyDescent="0.3">
      <c r="D54">
        <v>15</v>
      </c>
      <c r="E54">
        <v>45326.891718920902</v>
      </c>
      <c r="F54">
        <v>58436.108281079098</v>
      </c>
    </row>
    <row r="55" spans="4:6" x14ac:dyDescent="0.3">
      <c r="D55">
        <v>16</v>
      </c>
      <c r="E55">
        <v>40195.238424570067</v>
      </c>
      <c r="F55">
        <v>62862.761575429933</v>
      </c>
    </row>
    <row r="56" spans="4:6" x14ac:dyDescent="0.3">
      <c r="D56">
        <v>17</v>
      </c>
      <c r="E56">
        <v>40195.238424570067</v>
      </c>
      <c r="F56">
        <v>62248.761575429933</v>
      </c>
    </row>
    <row r="57" spans="4:6" x14ac:dyDescent="0.3">
      <c r="D57">
        <v>18</v>
      </c>
      <c r="E57">
        <v>45326.891718920902</v>
      </c>
      <c r="F57">
        <v>53401.108281079098</v>
      </c>
    </row>
    <row r="58" spans="4:6" x14ac:dyDescent="0.3">
      <c r="D58">
        <v>19</v>
      </c>
      <c r="E58">
        <v>38912.325100982329</v>
      </c>
      <c r="F58">
        <v>59357.674899017671</v>
      </c>
    </row>
    <row r="59" spans="4:6" x14ac:dyDescent="0.3">
      <c r="D59">
        <v>20</v>
      </c>
      <c r="E59">
        <v>38912.325100982329</v>
      </c>
      <c r="F59">
        <v>58011.674899017671</v>
      </c>
    </row>
    <row r="60" spans="4:6" x14ac:dyDescent="0.3">
      <c r="D60">
        <v>21</v>
      </c>
      <c r="E60">
        <v>45326.891718920902</v>
      </c>
      <c r="F60">
        <v>50673.108281079098</v>
      </c>
    </row>
    <row r="61" spans="4:6" x14ac:dyDescent="0.3">
      <c r="D61">
        <v>22</v>
      </c>
      <c r="E61">
        <v>40195.238424570067</v>
      </c>
      <c r="F61">
        <v>55065.761575429933</v>
      </c>
    </row>
    <row r="62" spans="4:6" x14ac:dyDescent="0.3">
      <c r="D62">
        <v>23</v>
      </c>
      <c r="E62">
        <v>44043.978395333164</v>
      </c>
      <c r="F62">
        <v>50956.021604666836</v>
      </c>
    </row>
    <row r="63" spans="4:6" x14ac:dyDescent="0.3">
      <c r="D63">
        <v>24</v>
      </c>
      <c r="E63">
        <v>38912.325100982329</v>
      </c>
      <c r="F63">
        <v>55580.674899017671</v>
      </c>
    </row>
    <row r="64" spans="4:6" x14ac:dyDescent="0.3">
      <c r="D64">
        <v>25</v>
      </c>
      <c r="E64">
        <v>47892.718366096262</v>
      </c>
      <c r="F64">
        <v>46301.281633903738</v>
      </c>
    </row>
    <row r="65" spans="4:6" x14ac:dyDescent="0.3">
      <c r="D65">
        <v>26</v>
      </c>
      <c r="E65">
        <v>47892.718366096262</v>
      </c>
      <c r="F65">
        <v>45976.281633903738</v>
      </c>
    </row>
    <row r="66" spans="4:6" x14ac:dyDescent="0.3">
      <c r="D66">
        <v>27</v>
      </c>
      <c r="E66">
        <v>47892.718366096262</v>
      </c>
      <c r="F66">
        <v>45976.281633903738</v>
      </c>
    </row>
    <row r="67" spans="4:6" x14ac:dyDescent="0.3">
      <c r="D67">
        <v>28</v>
      </c>
      <c r="E67">
        <v>47892.718366096262</v>
      </c>
      <c r="F67">
        <v>45301.281633903738</v>
      </c>
    </row>
    <row r="68" spans="4:6" x14ac:dyDescent="0.3">
      <c r="D68">
        <v>29</v>
      </c>
      <c r="E68">
        <v>38912.325100982329</v>
      </c>
      <c r="F68">
        <v>53657.674899017671</v>
      </c>
    </row>
    <row r="69" spans="4:6" x14ac:dyDescent="0.3">
      <c r="D69">
        <v>30</v>
      </c>
      <c r="E69">
        <v>40195.238424570067</v>
      </c>
      <c r="F69">
        <v>52009.761575429933</v>
      </c>
    </row>
    <row r="70" spans="4:6" x14ac:dyDescent="0.3">
      <c r="D70">
        <v>31</v>
      </c>
      <c r="E70">
        <v>47892.718366096262</v>
      </c>
      <c r="F70">
        <v>43963.281633903738</v>
      </c>
    </row>
    <row r="71" spans="4:6" x14ac:dyDescent="0.3">
      <c r="D71">
        <v>32</v>
      </c>
      <c r="E71">
        <v>47892.718366096262</v>
      </c>
      <c r="F71">
        <v>43963.281633903738</v>
      </c>
    </row>
    <row r="72" spans="4:6" x14ac:dyDescent="0.3">
      <c r="D72">
        <v>33</v>
      </c>
      <c r="E72">
        <v>47892.718366096262</v>
      </c>
      <c r="F72">
        <v>43607.281633903738</v>
      </c>
    </row>
    <row r="73" spans="4:6" x14ac:dyDescent="0.3">
      <c r="D73">
        <v>34</v>
      </c>
      <c r="E73">
        <v>38912.325100982329</v>
      </c>
      <c r="F73">
        <v>51671.674899017671</v>
      </c>
    </row>
    <row r="74" spans="4:6" x14ac:dyDescent="0.3">
      <c r="D74">
        <v>35</v>
      </c>
      <c r="E74">
        <v>47892.718366096262</v>
      </c>
      <c r="F74">
        <v>42576.281633903738</v>
      </c>
    </row>
    <row r="75" spans="4:6" x14ac:dyDescent="0.3">
      <c r="D75">
        <v>36</v>
      </c>
      <c r="E75">
        <v>44043.978395333164</v>
      </c>
      <c r="F75">
        <v>46045.021604666836</v>
      </c>
    </row>
    <row r="76" spans="4:6" x14ac:dyDescent="0.3">
      <c r="D76">
        <v>37</v>
      </c>
      <c r="E76">
        <v>44043.978395333164</v>
      </c>
      <c r="F76">
        <v>45956.021604666836</v>
      </c>
    </row>
    <row r="77" spans="4:6" x14ac:dyDescent="0.3">
      <c r="D77">
        <v>38</v>
      </c>
      <c r="E77">
        <v>40195.238424570067</v>
      </c>
      <c r="F77">
        <v>49783.761575429933</v>
      </c>
    </row>
    <row r="78" spans="4:6" x14ac:dyDescent="0.3">
      <c r="D78">
        <v>39</v>
      </c>
      <c r="E78">
        <v>38912.325100982329</v>
      </c>
      <c r="F78">
        <v>48783.674899017671</v>
      </c>
    </row>
    <row r="79" spans="4:6" x14ac:dyDescent="0.3">
      <c r="D79">
        <v>40</v>
      </c>
      <c r="E79">
        <v>38912.325100982329</v>
      </c>
      <c r="F79">
        <v>48235.674899017671</v>
      </c>
    </row>
    <row r="80" spans="4:6" x14ac:dyDescent="0.3">
      <c r="D80">
        <v>41</v>
      </c>
      <c r="E80">
        <v>53024.371660446981</v>
      </c>
      <c r="F80">
        <v>31465.628339553019</v>
      </c>
    </row>
    <row r="81" spans="4:6" x14ac:dyDescent="0.3">
      <c r="D81">
        <v>42</v>
      </c>
      <c r="E81">
        <v>53024.371660446981</v>
      </c>
      <c r="F81">
        <v>31465.628339553019</v>
      </c>
    </row>
    <row r="82" spans="4:6" x14ac:dyDescent="0.3">
      <c r="D82">
        <v>43</v>
      </c>
      <c r="E82">
        <v>53024.371660446981</v>
      </c>
      <c r="F82">
        <v>31430.628339553019</v>
      </c>
    </row>
    <row r="83" spans="4:6" x14ac:dyDescent="0.3">
      <c r="D83">
        <v>44</v>
      </c>
      <c r="E83">
        <v>53024.371660446981</v>
      </c>
      <c r="F83">
        <v>31352.628339553019</v>
      </c>
    </row>
    <row r="84" spans="4:6" x14ac:dyDescent="0.3">
      <c r="D84">
        <v>45</v>
      </c>
      <c r="E84">
        <v>47892.718366096262</v>
      </c>
      <c r="F84">
        <v>36254.281633903738</v>
      </c>
    </row>
    <row r="85" spans="4:6" x14ac:dyDescent="0.3">
      <c r="D85">
        <v>46</v>
      </c>
      <c r="E85">
        <v>53024.371660446981</v>
      </c>
      <c r="F85">
        <v>30992.628339553019</v>
      </c>
    </row>
    <row r="86" spans="4:6" x14ac:dyDescent="0.3">
      <c r="D86">
        <v>47</v>
      </c>
      <c r="E86">
        <v>47892.718366096262</v>
      </c>
      <c r="F86">
        <v>35607.281633903738</v>
      </c>
    </row>
    <row r="87" spans="4:6" x14ac:dyDescent="0.3">
      <c r="D87">
        <v>48</v>
      </c>
      <c r="E87">
        <v>53024.371660446981</v>
      </c>
      <c r="F87">
        <v>30440.628339553019</v>
      </c>
    </row>
    <row r="88" spans="4:6" x14ac:dyDescent="0.3">
      <c r="D88">
        <v>49</v>
      </c>
      <c r="E88">
        <v>47892.718366096262</v>
      </c>
      <c r="F88">
        <v>35508.281633903738</v>
      </c>
    </row>
    <row r="89" spans="4:6" x14ac:dyDescent="0.3">
      <c r="D89">
        <v>50</v>
      </c>
      <c r="E89">
        <v>47892.718366096262</v>
      </c>
      <c r="F89">
        <v>35508.281633903738</v>
      </c>
    </row>
    <row r="90" spans="4:6" x14ac:dyDescent="0.3">
      <c r="D90">
        <v>51</v>
      </c>
      <c r="E90">
        <v>53024.371660446981</v>
      </c>
      <c r="F90">
        <v>30366.628339553019</v>
      </c>
    </row>
    <row r="91" spans="4:6" x14ac:dyDescent="0.3">
      <c r="D91">
        <v>52</v>
      </c>
      <c r="E91">
        <v>53024.371660446981</v>
      </c>
      <c r="F91">
        <v>29149.628339553019</v>
      </c>
    </row>
    <row r="92" spans="4:6" x14ac:dyDescent="0.3">
      <c r="D92">
        <v>53</v>
      </c>
      <c r="E92">
        <v>33780.67180663161</v>
      </c>
      <c r="F92">
        <v>47868.32819336839</v>
      </c>
    </row>
    <row r="93" spans="4:6" x14ac:dyDescent="0.3">
      <c r="D93">
        <v>54</v>
      </c>
      <c r="E93">
        <v>41478.151748157805</v>
      </c>
      <c r="F93">
        <v>39621.848251842195</v>
      </c>
    </row>
    <row r="94" spans="4:6" x14ac:dyDescent="0.3">
      <c r="D94">
        <v>55</v>
      </c>
      <c r="E94">
        <v>47892.718366096262</v>
      </c>
      <c r="F94">
        <v>33168.281633903738</v>
      </c>
    </row>
    <row r="95" spans="4:6" x14ac:dyDescent="0.3">
      <c r="D95">
        <v>56</v>
      </c>
      <c r="E95">
        <v>49175.631689684</v>
      </c>
      <c r="F95">
        <v>30824.368310316</v>
      </c>
    </row>
    <row r="96" spans="4:6" x14ac:dyDescent="0.3">
      <c r="D96">
        <v>57</v>
      </c>
      <c r="E96">
        <v>49175.631689684</v>
      </c>
      <c r="F96">
        <v>30824.368310316</v>
      </c>
    </row>
    <row r="97" spans="4:6" x14ac:dyDescent="0.3">
      <c r="D97">
        <v>58</v>
      </c>
      <c r="E97">
        <v>49175.631689684</v>
      </c>
      <c r="F97">
        <v>30824.368310316</v>
      </c>
    </row>
    <row r="98" spans="4:6" x14ac:dyDescent="0.3">
      <c r="D98">
        <v>59</v>
      </c>
      <c r="E98">
        <v>49175.631689684</v>
      </c>
      <c r="F98">
        <v>30824.368310316</v>
      </c>
    </row>
    <row r="99" spans="4:6" x14ac:dyDescent="0.3">
      <c r="D99">
        <v>60</v>
      </c>
      <c r="E99">
        <v>27366.105188693153</v>
      </c>
      <c r="F99">
        <v>52500.894811306847</v>
      </c>
    </row>
    <row r="100" spans="4:6" x14ac:dyDescent="0.3">
      <c r="D100">
        <v>61</v>
      </c>
      <c r="E100">
        <v>41478.151748157805</v>
      </c>
      <c r="F100">
        <v>36721.848251842195</v>
      </c>
    </row>
    <row r="101" spans="4:6" x14ac:dyDescent="0.3">
      <c r="D101">
        <v>62</v>
      </c>
      <c r="E101">
        <v>47892.718366096262</v>
      </c>
      <c r="F101">
        <v>29324.281633903738</v>
      </c>
    </row>
    <row r="102" spans="4:6" x14ac:dyDescent="0.3">
      <c r="D102">
        <v>63</v>
      </c>
      <c r="E102">
        <v>41478.151748157805</v>
      </c>
      <c r="F102">
        <v>35621.848251842195</v>
      </c>
    </row>
    <row r="103" spans="4:6" x14ac:dyDescent="0.3">
      <c r="D103">
        <v>64</v>
      </c>
      <c r="E103">
        <v>49175.631689684</v>
      </c>
      <c r="F103">
        <v>27824.368310316</v>
      </c>
    </row>
    <row r="104" spans="4:6" x14ac:dyDescent="0.3">
      <c r="D104">
        <v>65</v>
      </c>
      <c r="E104">
        <v>49175.631689684</v>
      </c>
      <c r="F104">
        <v>27824.368310316</v>
      </c>
    </row>
    <row r="105" spans="4:6" x14ac:dyDescent="0.3">
      <c r="D105">
        <v>66</v>
      </c>
      <c r="E105">
        <v>49175.631689684</v>
      </c>
      <c r="F105">
        <v>27824.368310316</v>
      </c>
    </row>
    <row r="106" spans="4:6" x14ac:dyDescent="0.3">
      <c r="D106">
        <v>67</v>
      </c>
      <c r="E106">
        <v>49175.631689684</v>
      </c>
      <c r="F106">
        <v>27824.368310316</v>
      </c>
    </row>
    <row r="107" spans="4:6" x14ac:dyDescent="0.3">
      <c r="D107">
        <v>68</v>
      </c>
      <c r="E107">
        <v>37629.411777394707</v>
      </c>
      <c r="F107">
        <v>38964.588222605293</v>
      </c>
    </row>
    <row r="108" spans="4:6" x14ac:dyDescent="0.3">
      <c r="D108">
        <v>69</v>
      </c>
      <c r="E108">
        <v>47892.718366096262</v>
      </c>
      <c r="F108">
        <v>28429.281633903738</v>
      </c>
    </row>
    <row r="109" spans="4:6" x14ac:dyDescent="0.3">
      <c r="D109">
        <v>70</v>
      </c>
      <c r="E109">
        <v>49175.631689684</v>
      </c>
      <c r="F109">
        <v>26824.368310316</v>
      </c>
    </row>
    <row r="110" spans="4:6" x14ac:dyDescent="0.3">
      <c r="D110">
        <v>71</v>
      </c>
      <c r="E110">
        <v>47892.718366096262</v>
      </c>
      <c r="F110">
        <v>27445.281633903738</v>
      </c>
    </row>
    <row r="111" spans="4:6" x14ac:dyDescent="0.3">
      <c r="D111">
        <v>72</v>
      </c>
      <c r="E111">
        <v>44043.978395333164</v>
      </c>
      <c r="F111">
        <v>30956.021604666836</v>
      </c>
    </row>
    <row r="112" spans="4:6" x14ac:dyDescent="0.3">
      <c r="D112">
        <v>73</v>
      </c>
      <c r="E112">
        <v>44043.978395333164</v>
      </c>
      <c r="F112">
        <v>30956.021604666836</v>
      </c>
    </row>
    <row r="113" spans="4:6" x14ac:dyDescent="0.3">
      <c r="D113">
        <v>74</v>
      </c>
      <c r="E113">
        <v>47892.718366096262</v>
      </c>
      <c r="F113">
        <v>27021.281633903738</v>
      </c>
    </row>
    <row r="114" spans="4:6" x14ac:dyDescent="0.3">
      <c r="D114">
        <v>75</v>
      </c>
      <c r="E114">
        <v>46609.805042508524</v>
      </c>
      <c r="F114">
        <v>28155.194957491476</v>
      </c>
    </row>
    <row r="115" spans="4:6" x14ac:dyDescent="0.3">
      <c r="D115">
        <v>76</v>
      </c>
      <c r="E115">
        <v>54307.284984034719</v>
      </c>
      <c r="F115">
        <v>20430.715015965281</v>
      </c>
    </row>
    <row r="116" spans="4:6" x14ac:dyDescent="0.3">
      <c r="D116">
        <v>77</v>
      </c>
      <c r="E116">
        <v>54307.284984034719</v>
      </c>
      <c r="F116">
        <v>20430.715015965281</v>
      </c>
    </row>
    <row r="117" spans="4:6" x14ac:dyDescent="0.3">
      <c r="D117">
        <v>78</v>
      </c>
      <c r="E117">
        <v>47892.718366096262</v>
      </c>
      <c r="F117">
        <v>26731.281633903738</v>
      </c>
    </row>
    <row r="118" spans="4:6" x14ac:dyDescent="0.3">
      <c r="D118">
        <v>79</v>
      </c>
      <c r="E118">
        <v>46609.805042508524</v>
      </c>
      <c r="F118">
        <v>27949.194957491476</v>
      </c>
    </row>
    <row r="119" spans="4:6" x14ac:dyDescent="0.3">
      <c r="D119">
        <v>80</v>
      </c>
      <c r="E119">
        <v>33780.67180663161</v>
      </c>
      <c r="F119">
        <v>40681.32819336839</v>
      </c>
    </row>
    <row r="120" spans="4:6" x14ac:dyDescent="0.3">
      <c r="D120">
        <v>81</v>
      </c>
      <c r="E120">
        <v>54307.284984034719</v>
      </c>
      <c r="F120">
        <v>19932.715015965281</v>
      </c>
    </row>
    <row r="121" spans="4:6" x14ac:dyDescent="0.3">
      <c r="D121">
        <v>82</v>
      </c>
      <c r="E121">
        <v>47892.718366096262</v>
      </c>
      <c r="F121">
        <v>26217.281633903738</v>
      </c>
    </row>
    <row r="122" spans="4:6" x14ac:dyDescent="0.3">
      <c r="D122">
        <v>83</v>
      </c>
      <c r="E122">
        <v>54307.284984034719</v>
      </c>
      <c r="F122">
        <v>19793.715015965281</v>
      </c>
    </row>
    <row r="123" spans="4:6" x14ac:dyDescent="0.3">
      <c r="D123">
        <v>84</v>
      </c>
      <c r="E123">
        <v>54307.284984034719</v>
      </c>
      <c r="F123">
        <v>19511.715015965281</v>
      </c>
    </row>
    <row r="124" spans="4:6" x14ac:dyDescent="0.3">
      <c r="D124">
        <v>85</v>
      </c>
      <c r="E124">
        <v>54307.284984034719</v>
      </c>
      <c r="F124">
        <v>19496.715015965281</v>
      </c>
    </row>
    <row r="125" spans="4:6" x14ac:dyDescent="0.3">
      <c r="D125">
        <v>86</v>
      </c>
      <c r="E125">
        <v>46609.805042508524</v>
      </c>
      <c r="F125">
        <v>27170.194957491476</v>
      </c>
    </row>
    <row r="126" spans="4:6" x14ac:dyDescent="0.3">
      <c r="D126">
        <v>87</v>
      </c>
      <c r="E126">
        <v>54307.284984034719</v>
      </c>
      <c r="F126">
        <v>19441.715015965281</v>
      </c>
    </row>
    <row r="127" spans="4:6" x14ac:dyDescent="0.3">
      <c r="D127">
        <v>88</v>
      </c>
      <c r="E127">
        <v>46609.805042508524</v>
      </c>
      <c r="F127">
        <v>26993.194957491476</v>
      </c>
    </row>
    <row r="128" spans="4:6" x14ac:dyDescent="0.3">
      <c r="D128">
        <v>89</v>
      </c>
      <c r="E128">
        <v>47892.718366096262</v>
      </c>
      <c r="F128">
        <v>25532.281633903738</v>
      </c>
    </row>
    <row r="129" spans="4:6" x14ac:dyDescent="0.3">
      <c r="D129">
        <v>90</v>
      </c>
      <c r="E129">
        <v>46609.805042508524</v>
      </c>
      <c r="F129">
        <v>26813.194957491476</v>
      </c>
    </row>
    <row r="130" spans="4:6" x14ac:dyDescent="0.3">
      <c r="D130">
        <v>91</v>
      </c>
      <c r="E130">
        <v>46609.805042508524</v>
      </c>
      <c r="F130">
        <v>26737.194957491476</v>
      </c>
    </row>
    <row r="131" spans="4:6" x14ac:dyDescent="0.3">
      <c r="D131">
        <v>92</v>
      </c>
      <c r="E131">
        <v>46609.805042508524</v>
      </c>
      <c r="F131">
        <v>26693.194957491476</v>
      </c>
    </row>
    <row r="132" spans="4:6" x14ac:dyDescent="0.3">
      <c r="D132">
        <v>93</v>
      </c>
      <c r="E132">
        <v>46609.805042508524</v>
      </c>
      <c r="F132">
        <v>26693.194957491476</v>
      </c>
    </row>
    <row r="133" spans="4:6" x14ac:dyDescent="0.3">
      <c r="D133">
        <v>94</v>
      </c>
      <c r="E133">
        <v>46609.805042508524</v>
      </c>
      <c r="F133">
        <v>26693.194957491476</v>
      </c>
    </row>
    <row r="134" spans="4:6" x14ac:dyDescent="0.3">
      <c r="D134">
        <v>95</v>
      </c>
      <c r="E134">
        <v>46609.805042508524</v>
      </c>
      <c r="F134">
        <v>26693.194957491476</v>
      </c>
    </row>
    <row r="135" spans="4:6" x14ac:dyDescent="0.3">
      <c r="D135">
        <v>96</v>
      </c>
      <c r="E135">
        <v>27366.105188693153</v>
      </c>
      <c r="F135">
        <v>45519.894811306847</v>
      </c>
    </row>
    <row r="136" spans="4:6" x14ac:dyDescent="0.3">
      <c r="D136">
        <v>97</v>
      </c>
      <c r="E136">
        <v>46609.805042508524</v>
      </c>
      <c r="F136">
        <v>25900.194957491476</v>
      </c>
    </row>
    <row r="137" spans="4:6" x14ac:dyDescent="0.3">
      <c r="D137">
        <v>98</v>
      </c>
      <c r="E137">
        <v>47892.718366096262</v>
      </c>
      <c r="F137">
        <v>24511.281633903738</v>
      </c>
    </row>
    <row r="138" spans="4:6" x14ac:dyDescent="0.3">
      <c r="D138">
        <v>99</v>
      </c>
      <c r="E138">
        <v>47892.718366096262</v>
      </c>
      <c r="F138">
        <v>24107.281633903738</v>
      </c>
    </row>
    <row r="139" spans="4:6" x14ac:dyDescent="0.3">
      <c r="D139">
        <v>100</v>
      </c>
      <c r="E139">
        <v>51741.458336859359</v>
      </c>
      <c r="F139">
        <v>20258.541663140641</v>
      </c>
    </row>
    <row r="140" spans="4:6" x14ac:dyDescent="0.3">
      <c r="D140">
        <v>101</v>
      </c>
      <c r="E140">
        <v>51741.458336859359</v>
      </c>
      <c r="F140">
        <v>20258.541663140641</v>
      </c>
    </row>
    <row r="141" spans="4:6" x14ac:dyDescent="0.3">
      <c r="D141">
        <v>102</v>
      </c>
      <c r="E141">
        <v>51741.458336859359</v>
      </c>
      <c r="F141">
        <v>20258.541663140641</v>
      </c>
    </row>
    <row r="142" spans="4:6" x14ac:dyDescent="0.3">
      <c r="D142">
        <v>103</v>
      </c>
      <c r="E142">
        <v>51741.458336859359</v>
      </c>
      <c r="F142">
        <v>20258.541663140641</v>
      </c>
    </row>
    <row r="143" spans="4:6" x14ac:dyDescent="0.3">
      <c r="D143">
        <v>104</v>
      </c>
      <c r="E143">
        <v>51741.458336859359</v>
      </c>
      <c r="F143">
        <v>20258.541663140641</v>
      </c>
    </row>
    <row r="144" spans="4:6" x14ac:dyDescent="0.3">
      <c r="D144">
        <v>105</v>
      </c>
      <c r="E144">
        <v>42761.065071745426</v>
      </c>
      <c r="F144">
        <v>28950.934928254574</v>
      </c>
    </row>
    <row r="145" spans="4:6" x14ac:dyDescent="0.3">
      <c r="D145">
        <v>106</v>
      </c>
      <c r="E145">
        <v>42761.065071745426</v>
      </c>
      <c r="F145">
        <v>28904.934928254574</v>
      </c>
    </row>
    <row r="146" spans="4:6" x14ac:dyDescent="0.3">
      <c r="D146">
        <v>107</v>
      </c>
      <c r="E146">
        <v>42761.065071745426</v>
      </c>
      <c r="F146">
        <v>28853.934928254574</v>
      </c>
    </row>
    <row r="147" spans="4:6" x14ac:dyDescent="0.3">
      <c r="D147">
        <v>108</v>
      </c>
      <c r="E147">
        <v>47892.718366096262</v>
      </c>
      <c r="F147">
        <v>23635.281633903738</v>
      </c>
    </row>
    <row r="148" spans="4:6" x14ac:dyDescent="0.3">
      <c r="D148">
        <v>109</v>
      </c>
      <c r="E148">
        <v>42761.065071745426</v>
      </c>
      <c r="F148">
        <v>28721.934928254574</v>
      </c>
    </row>
    <row r="149" spans="4:6" x14ac:dyDescent="0.3">
      <c r="D149">
        <v>110</v>
      </c>
      <c r="E149">
        <v>46609.805042508524</v>
      </c>
      <c r="F149">
        <v>24559.194957491476</v>
      </c>
    </row>
    <row r="150" spans="4:6" x14ac:dyDescent="0.3">
      <c r="D150">
        <v>111</v>
      </c>
      <c r="E150">
        <v>47892.718366096262</v>
      </c>
      <c r="F150">
        <v>23137.281633903738</v>
      </c>
    </row>
    <row r="151" spans="4:6" x14ac:dyDescent="0.3">
      <c r="D151">
        <v>112</v>
      </c>
      <c r="E151">
        <v>41478.151748157805</v>
      </c>
      <c r="F151">
        <v>28621.848251842195</v>
      </c>
    </row>
    <row r="152" spans="4:6" x14ac:dyDescent="0.3">
      <c r="D152">
        <v>113</v>
      </c>
      <c r="E152">
        <v>41478.151748157805</v>
      </c>
      <c r="F152">
        <v>28621.848251842195</v>
      </c>
    </row>
    <row r="153" spans="4:6" x14ac:dyDescent="0.3">
      <c r="D153">
        <v>114</v>
      </c>
      <c r="E153">
        <v>27366.105188693153</v>
      </c>
      <c r="F153">
        <v>42655.894811306847</v>
      </c>
    </row>
    <row r="154" spans="4:6" x14ac:dyDescent="0.3">
      <c r="D154">
        <v>115</v>
      </c>
      <c r="E154">
        <v>44043.978395333164</v>
      </c>
      <c r="F154">
        <v>25956.021604666836</v>
      </c>
    </row>
    <row r="155" spans="4:6" x14ac:dyDescent="0.3">
      <c r="D155">
        <v>116</v>
      </c>
      <c r="E155">
        <v>45326.891718920902</v>
      </c>
      <c r="F155">
        <v>24673.108281079098</v>
      </c>
    </row>
    <row r="156" spans="4:6" x14ac:dyDescent="0.3">
      <c r="D156">
        <v>117</v>
      </c>
      <c r="E156">
        <v>42761.065071745426</v>
      </c>
      <c r="F156">
        <v>26897.934928254574</v>
      </c>
    </row>
    <row r="157" spans="4:6" x14ac:dyDescent="0.3">
      <c r="D157">
        <v>118</v>
      </c>
      <c r="E157">
        <v>38912.325100982329</v>
      </c>
      <c r="F157">
        <v>30324.674899017671</v>
      </c>
    </row>
    <row r="158" spans="4:6" x14ac:dyDescent="0.3">
      <c r="D158">
        <v>119</v>
      </c>
      <c r="E158">
        <v>54307.284984034719</v>
      </c>
      <c r="F158">
        <v>14804.715015965281</v>
      </c>
    </row>
    <row r="159" spans="4:6" x14ac:dyDescent="0.3">
      <c r="D159">
        <v>120</v>
      </c>
      <c r="E159">
        <v>50458.545013271621</v>
      </c>
      <c r="F159">
        <v>18570.454986728379</v>
      </c>
    </row>
    <row r="160" spans="4:6" x14ac:dyDescent="0.3">
      <c r="D160">
        <v>121</v>
      </c>
      <c r="E160">
        <v>51741.458336859359</v>
      </c>
      <c r="F160">
        <v>17258.541663140641</v>
      </c>
    </row>
    <row r="161" spans="4:6" x14ac:dyDescent="0.3">
      <c r="D161">
        <v>122</v>
      </c>
      <c r="E161">
        <v>54307.284984034719</v>
      </c>
      <c r="F161">
        <v>14440.715015965281</v>
      </c>
    </row>
    <row r="162" spans="4:6" x14ac:dyDescent="0.3">
      <c r="D162">
        <v>123</v>
      </c>
      <c r="E162">
        <v>37629.411777394707</v>
      </c>
      <c r="F162">
        <v>31049.588222605293</v>
      </c>
    </row>
    <row r="163" spans="4:6" x14ac:dyDescent="0.3">
      <c r="D163">
        <v>124</v>
      </c>
      <c r="E163">
        <v>54307.284984034719</v>
      </c>
      <c r="F163">
        <v>14243.715015965281</v>
      </c>
    </row>
    <row r="164" spans="4:6" x14ac:dyDescent="0.3">
      <c r="D164">
        <v>125</v>
      </c>
      <c r="E164">
        <v>54307.284984034719</v>
      </c>
      <c r="F164">
        <v>14043.715015965281</v>
      </c>
    </row>
    <row r="165" spans="4:6" x14ac:dyDescent="0.3">
      <c r="D165">
        <v>126</v>
      </c>
      <c r="E165">
        <v>41478.151748157805</v>
      </c>
      <c r="F165">
        <v>26869.848251842195</v>
      </c>
    </row>
    <row r="166" spans="4:6" x14ac:dyDescent="0.3">
      <c r="D166">
        <v>127</v>
      </c>
      <c r="E166">
        <v>27366.105188693153</v>
      </c>
      <c r="F166">
        <v>40979.894811306847</v>
      </c>
    </row>
    <row r="167" spans="4:6" x14ac:dyDescent="0.3">
      <c r="D167">
        <v>128</v>
      </c>
      <c r="E167">
        <v>54307.284984034719</v>
      </c>
      <c r="F167">
        <v>13726.715015965281</v>
      </c>
    </row>
    <row r="168" spans="4:6" x14ac:dyDescent="0.3">
      <c r="D168">
        <v>129</v>
      </c>
      <c r="E168">
        <v>44043.978395333164</v>
      </c>
      <c r="F168">
        <v>23956.021604666836</v>
      </c>
    </row>
    <row r="169" spans="4:6" x14ac:dyDescent="0.3">
      <c r="D169">
        <v>130</v>
      </c>
      <c r="E169">
        <v>54307.284984034719</v>
      </c>
      <c r="F169">
        <v>13574.715015965281</v>
      </c>
    </row>
    <row r="170" spans="4:6" x14ac:dyDescent="0.3">
      <c r="D170">
        <v>131</v>
      </c>
      <c r="E170">
        <v>41478.151748157805</v>
      </c>
      <c r="F170">
        <v>26321.848251842195</v>
      </c>
    </row>
    <row r="171" spans="4:6" x14ac:dyDescent="0.3">
      <c r="D171">
        <v>132</v>
      </c>
      <c r="E171">
        <v>42761.065071745426</v>
      </c>
      <c r="F171">
        <v>24817.934928254574</v>
      </c>
    </row>
    <row r="172" spans="4:6" x14ac:dyDescent="0.3">
      <c r="D172">
        <v>133</v>
      </c>
      <c r="E172">
        <v>42761.065071745426</v>
      </c>
      <c r="F172">
        <v>24785.934928254574</v>
      </c>
    </row>
    <row r="173" spans="4:6" x14ac:dyDescent="0.3">
      <c r="D173">
        <v>134</v>
      </c>
      <c r="E173">
        <v>54307.284984034719</v>
      </c>
      <c r="F173">
        <v>13232.715015965281</v>
      </c>
    </row>
    <row r="174" spans="4:6" x14ac:dyDescent="0.3">
      <c r="D174">
        <v>135</v>
      </c>
      <c r="E174">
        <v>42761.065071745426</v>
      </c>
      <c r="F174">
        <v>24671.934928254574</v>
      </c>
    </row>
    <row r="175" spans="4:6" x14ac:dyDescent="0.3">
      <c r="D175">
        <v>136</v>
      </c>
      <c r="E175">
        <v>41478.151748157805</v>
      </c>
      <c r="F175">
        <v>25906.848251842195</v>
      </c>
    </row>
    <row r="176" spans="4:6" x14ac:dyDescent="0.3">
      <c r="D176">
        <v>137</v>
      </c>
      <c r="E176">
        <v>37629.411777394707</v>
      </c>
      <c r="F176">
        <v>29594.588222605293</v>
      </c>
    </row>
    <row r="177" spans="4:6" x14ac:dyDescent="0.3">
      <c r="D177">
        <v>138</v>
      </c>
      <c r="E177">
        <v>40195.238424570067</v>
      </c>
      <c r="F177">
        <v>26647.761575429933</v>
      </c>
    </row>
    <row r="178" spans="4:6" x14ac:dyDescent="0.3">
      <c r="D178">
        <v>139</v>
      </c>
      <c r="E178">
        <v>37629.411777394707</v>
      </c>
      <c r="F178">
        <v>29067.588222605293</v>
      </c>
    </row>
    <row r="179" spans="4:6" x14ac:dyDescent="0.3">
      <c r="D179">
        <v>140</v>
      </c>
      <c r="E179">
        <v>42761.065071745426</v>
      </c>
      <c r="F179">
        <v>23933.934928254574</v>
      </c>
    </row>
    <row r="180" spans="4:6" x14ac:dyDescent="0.3">
      <c r="D180">
        <v>141</v>
      </c>
      <c r="E180">
        <v>50458.545013271621</v>
      </c>
      <c r="F180">
        <v>15649.454986728379</v>
      </c>
    </row>
    <row r="181" spans="4:6" x14ac:dyDescent="0.3">
      <c r="D181">
        <v>142</v>
      </c>
      <c r="E181">
        <v>37629.411777394707</v>
      </c>
      <c r="F181">
        <v>28427.588222605293</v>
      </c>
    </row>
    <row r="182" spans="4:6" x14ac:dyDescent="0.3">
      <c r="D182">
        <v>143</v>
      </c>
      <c r="E182">
        <v>51741.458336859359</v>
      </c>
      <c r="F182">
        <v>14258.541663140641</v>
      </c>
    </row>
    <row r="183" spans="4:6" x14ac:dyDescent="0.3">
      <c r="D183">
        <v>144</v>
      </c>
      <c r="E183">
        <v>51741.458336859359</v>
      </c>
      <c r="F183">
        <v>14258.541663140641</v>
      </c>
    </row>
    <row r="184" spans="4:6" x14ac:dyDescent="0.3">
      <c r="D184">
        <v>145</v>
      </c>
      <c r="E184">
        <v>51741.458336859359</v>
      </c>
      <c r="F184">
        <v>14258.541663140641</v>
      </c>
    </row>
    <row r="185" spans="4:6" x14ac:dyDescent="0.3">
      <c r="D185">
        <v>146</v>
      </c>
      <c r="E185">
        <v>51741.458336859359</v>
      </c>
      <c r="F185">
        <v>14258.541663140641</v>
      </c>
    </row>
    <row r="186" spans="4:6" x14ac:dyDescent="0.3">
      <c r="D186">
        <v>147</v>
      </c>
      <c r="E186">
        <v>51741.458336859359</v>
      </c>
      <c r="F186">
        <v>14258.541663140641</v>
      </c>
    </row>
    <row r="187" spans="4:6" x14ac:dyDescent="0.3">
      <c r="D187">
        <v>148</v>
      </c>
      <c r="E187">
        <v>51741.458336859359</v>
      </c>
      <c r="F187">
        <v>14258.541663140641</v>
      </c>
    </row>
    <row r="188" spans="4:6" x14ac:dyDescent="0.3">
      <c r="D188">
        <v>149</v>
      </c>
      <c r="E188">
        <v>50458.545013271621</v>
      </c>
      <c r="F188">
        <v>15403.454986728379</v>
      </c>
    </row>
    <row r="189" spans="4:6" x14ac:dyDescent="0.3">
      <c r="D189">
        <v>150</v>
      </c>
      <c r="E189">
        <v>45326.891718920902</v>
      </c>
      <c r="F189">
        <v>20173.108281079098</v>
      </c>
    </row>
    <row r="190" spans="4:6" x14ac:dyDescent="0.3">
      <c r="D190">
        <v>151</v>
      </c>
      <c r="E190">
        <v>37629.411777394707</v>
      </c>
      <c r="F190">
        <v>27810.588222605293</v>
      </c>
    </row>
    <row r="191" spans="4:6" x14ac:dyDescent="0.3">
      <c r="D191">
        <v>152</v>
      </c>
      <c r="E191">
        <v>50458.545013271621</v>
      </c>
      <c r="F191">
        <v>14861.454986728379</v>
      </c>
    </row>
    <row r="192" spans="4:6" x14ac:dyDescent="0.3">
      <c r="D192">
        <v>153</v>
      </c>
      <c r="E192">
        <v>50458.545013271621</v>
      </c>
      <c r="F192">
        <v>14797.454986728379</v>
      </c>
    </row>
    <row r="193" spans="4:6" x14ac:dyDescent="0.3">
      <c r="D193">
        <v>154</v>
      </c>
      <c r="E193">
        <v>37629.411777394707</v>
      </c>
      <c r="F193">
        <v>27376.588222605293</v>
      </c>
    </row>
    <row r="194" spans="4:6" x14ac:dyDescent="0.3">
      <c r="D194">
        <v>155</v>
      </c>
      <c r="E194">
        <v>44043.978395333164</v>
      </c>
      <c r="F194">
        <v>20956.021604666836</v>
      </c>
    </row>
    <row r="195" spans="4:6" x14ac:dyDescent="0.3">
      <c r="D195">
        <v>156</v>
      </c>
      <c r="E195">
        <v>44043.978395333164</v>
      </c>
      <c r="F195">
        <v>20956.021604666836</v>
      </c>
    </row>
    <row r="196" spans="4:6" x14ac:dyDescent="0.3">
      <c r="D196">
        <v>157</v>
      </c>
      <c r="E196">
        <v>45326.891718920902</v>
      </c>
      <c r="F196">
        <v>19673.108281079098</v>
      </c>
    </row>
    <row r="197" spans="4:6" x14ac:dyDescent="0.3">
      <c r="D197">
        <v>158</v>
      </c>
      <c r="E197">
        <v>45326.891718920902</v>
      </c>
      <c r="F197">
        <v>19673.108281079098</v>
      </c>
    </row>
    <row r="198" spans="4:6" x14ac:dyDescent="0.3">
      <c r="D198">
        <v>159</v>
      </c>
      <c r="E198">
        <v>51741.458336859359</v>
      </c>
      <c r="F198">
        <v>13258.541663140641</v>
      </c>
    </row>
    <row r="199" spans="4:6" x14ac:dyDescent="0.3">
      <c r="D199">
        <v>160</v>
      </c>
      <c r="E199">
        <v>51741.458336859359</v>
      </c>
      <c r="F199">
        <v>13258.541663140641</v>
      </c>
    </row>
    <row r="200" spans="4:6" x14ac:dyDescent="0.3">
      <c r="D200">
        <v>161</v>
      </c>
      <c r="E200">
        <v>51741.458336859359</v>
      </c>
      <c r="F200">
        <v>13258.541663140641</v>
      </c>
    </row>
    <row r="201" spans="4:6" x14ac:dyDescent="0.3">
      <c r="D201">
        <v>162</v>
      </c>
      <c r="E201">
        <v>51741.458336859359</v>
      </c>
      <c r="F201">
        <v>13258.541663140641</v>
      </c>
    </row>
    <row r="202" spans="4:6" x14ac:dyDescent="0.3">
      <c r="D202">
        <v>163</v>
      </c>
      <c r="E202">
        <v>51741.458336859359</v>
      </c>
      <c r="F202">
        <v>13258.541663140641</v>
      </c>
    </row>
    <row r="203" spans="4:6" x14ac:dyDescent="0.3">
      <c r="D203">
        <v>164</v>
      </c>
      <c r="E203">
        <v>37629.411777394707</v>
      </c>
      <c r="F203">
        <v>27292.588222605293</v>
      </c>
    </row>
    <row r="204" spans="4:6" x14ac:dyDescent="0.3">
      <c r="D204">
        <v>165</v>
      </c>
      <c r="E204">
        <v>53024.371660446981</v>
      </c>
      <c r="F204">
        <v>11075.628339553019</v>
      </c>
    </row>
    <row r="205" spans="4:6" x14ac:dyDescent="0.3">
      <c r="D205">
        <v>166</v>
      </c>
      <c r="E205">
        <v>53024.371660446981</v>
      </c>
      <c r="F205">
        <v>11075.628339553019</v>
      </c>
    </row>
    <row r="206" spans="4:6" x14ac:dyDescent="0.3">
      <c r="D206">
        <v>167</v>
      </c>
      <c r="E206">
        <v>53024.371660446981</v>
      </c>
      <c r="F206">
        <v>11075.628339553019</v>
      </c>
    </row>
    <row r="207" spans="4:6" x14ac:dyDescent="0.3">
      <c r="D207">
        <v>168</v>
      </c>
      <c r="E207">
        <v>47892.718366096262</v>
      </c>
      <c r="F207">
        <v>16105.281633903738</v>
      </c>
    </row>
    <row r="208" spans="4:6" x14ac:dyDescent="0.3">
      <c r="D208">
        <v>169</v>
      </c>
      <c r="E208">
        <v>47892.718366096262</v>
      </c>
      <c r="F208">
        <v>16105.281633903738</v>
      </c>
    </row>
    <row r="209" spans="4:6" x14ac:dyDescent="0.3">
      <c r="D209">
        <v>170</v>
      </c>
      <c r="E209">
        <v>53024.371660446981</v>
      </c>
      <c r="F209">
        <v>10619.628339553019</v>
      </c>
    </row>
    <row r="210" spans="4:6" x14ac:dyDescent="0.3">
      <c r="D210">
        <v>171</v>
      </c>
      <c r="E210">
        <v>47892.718366096262</v>
      </c>
      <c r="F210">
        <v>15607.281633903738</v>
      </c>
    </row>
    <row r="211" spans="4:6" x14ac:dyDescent="0.3">
      <c r="D211">
        <v>172</v>
      </c>
      <c r="E211">
        <v>50458.545013271621</v>
      </c>
      <c r="F211">
        <v>13024.454986728379</v>
      </c>
    </row>
    <row r="212" spans="4:6" x14ac:dyDescent="0.3">
      <c r="D212">
        <v>173</v>
      </c>
      <c r="E212">
        <v>37629.411777394707</v>
      </c>
      <c r="F212">
        <v>25694.588222605293</v>
      </c>
    </row>
    <row r="213" spans="4:6" x14ac:dyDescent="0.3">
      <c r="D213">
        <v>174</v>
      </c>
      <c r="E213">
        <v>54307.284984034719</v>
      </c>
      <c r="F213">
        <v>8959.7150159652811</v>
      </c>
    </row>
    <row r="214" spans="4:6" x14ac:dyDescent="0.3">
      <c r="D214">
        <v>175</v>
      </c>
      <c r="E214">
        <v>54307.284984034719</v>
      </c>
      <c r="F214">
        <v>8947.7150159652811</v>
      </c>
    </row>
    <row r="215" spans="4:6" x14ac:dyDescent="0.3">
      <c r="D215">
        <v>176</v>
      </c>
      <c r="E215">
        <v>47892.718366096262</v>
      </c>
      <c r="F215">
        <v>15267.281633903738</v>
      </c>
    </row>
    <row r="216" spans="4:6" x14ac:dyDescent="0.3">
      <c r="D216">
        <v>177</v>
      </c>
      <c r="E216">
        <v>47892.718366096262</v>
      </c>
      <c r="F216">
        <v>15224.281633903738</v>
      </c>
    </row>
    <row r="217" spans="4:6" x14ac:dyDescent="0.3">
      <c r="D217">
        <v>178</v>
      </c>
      <c r="E217">
        <v>47892.718366096262</v>
      </c>
      <c r="F217">
        <v>15220.281633903738</v>
      </c>
    </row>
    <row r="218" spans="4:6" x14ac:dyDescent="0.3">
      <c r="D218">
        <v>179</v>
      </c>
      <c r="E218">
        <v>53024.371660446981</v>
      </c>
      <c r="F218">
        <v>10068.628339553019</v>
      </c>
    </row>
    <row r="219" spans="4:6" x14ac:dyDescent="0.3">
      <c r="D219">
        <v>180</v>
      </c>
      <c r="E219">
        <v>47892.718366096262</v>
      </c>
      <c r="F219">
        <v>15196.281633903738</v>
      </c>
    </row>
    <row r="220" spans="4:6" x14ac:dyDescent="0.3">
      <c r="D220">
        <v>181</v>
      </c>
      <c r="E220">
        <v>54307.284984034719</v>
      </c>
      <c r="F220">
        <v>8688.7150159652811</v>
      </c>
    </row>
    <row r="221" spans="4:6" x14ac:dyDescent="0.3">
      <c r="D221">
        <v>182</v>
      </c>
      <c r="E221">
        <v>51741.458336859359</v>
      </c>
      <c r="F221">
        <v>11217.541663140641</v>
      </c>
    </row>
    <row r="222" spans="4:6" x14ac:dyDescent="0.3">
      <c r="D222">
        <v>183</v>
      </c>
      <c r="E222">
        <v>53024.371660446981</v>
      </c>
      <c r="F222">
        <v>9930.628339553019</v>
      </c>
    </row>
    <row r="223" spans="4:6" x14ac:dyDescent="0.3">
      <c r="D223">
        <v>184</v>
      </c>
      <c r="E223">
        <v>53024.371660446981</v>
      </c>
      <c r="F223">
        <v>9844.628339553019</v>
      </c>
    </row>
    <row r="224" spans="4:6" x14ac:dyDescent="0.3">
      <c r="D224">
        <v>185</v>
      </c>
      <c r="E224">
        <v>53024.371660446981</v>
      </c>
      <c r="F224">
        <v>9687.628339553019</v>
      </c>
    </row>
    <row r="225" spans="4:6" x14ac:dyDescent="0.3">
      <c r="D225">
        <v>186</v>
      </c>
      <c r="E225">
        <v>53024.371660446981</v>
      </c>
      <c r="F225">
        <v>9635.628339553019</v>
      </c>
    </row>
    <row r="226" spans="4:6" x14ac:dyDescent="0.3">
      <c r="D226">
        <v>187</v>
      </c>
      <c r="E226">
        <v>46609.805042508524</v>
      </c>
      <c r="F226">
        <v>16018.194957491476</v>
      </c>
    </row>
    <row r="227" spans="4:6" x14ac:dyDescent="0.3">
      <c r="D227">
        <v>188</v>
      </c>
      <c r="E227">
        <v>46609.805042508524</v>
      </c>
      <c r="F227">
        <v>16018.194957491476</v>
      </c>
    </row>
    <row r="228" spans="4:6" x14ac:dyDescent="0.3">
      <c r="D228">
        <v>189</v>
      </c>
      <c r="E228">
        <v>54307.284984034719</v>
      </c>
      <c r="F228">
        <v>8267.7150159652811</v>
      </c>
    </row>
    <row r="229" spans="4:6" x14ac:dyDescent="0.3">
      <c r="D229">
        <v>190</v>
      </c>
      <c r="E229">
        <v>50458.545013271621</v>
      </c>
      <c r="F229">
        <v>12102.454986728379</v>
      </c>
    </row>
    <row r="230" spans="4:6" x14ac:dyDescent="0.3">
      <c r="D230">
        <v>191</v>
      </c>
      <c r="E230">
        <v>46609.805042508524</v>
      </c>
      <c r="F230">
        <v>15892.194957491476</v>
      </c>
    </row>
    <row r="231" spans="4:6" x14ac:dyDescent="0.3">
      <c r="D231">
        <v>192</v>
      </c>
      <c r="E231">
        <v>35063.585130219231</v>
      </c>
      <c r="F231">
        <v>27436.414869780769</v>
      </c>
    </row>
    <row r="232" spans="4:6" x14ac:dyDescent="0.3">
      <c r="D232">
        <v>193</v>
      </c>
      <c r="E232">
        <v>53024.371660446981</v>
      </c>
      <c r="F232">
        <v>9454.628339553019</v>
      </c>
    </row>
    <row r="233" spans="4:6" x14ac:dyDescent="0.3">
      <c r="D233">
        <v>194</v>
      </c>
      <c r="E233">
        <v>53024.371660446981</v>
      </c>
      <c r="F233">
        <v>9428.628339553019</v>
      </c>
    </row>
    <row r="234" spans="4:6" x14ac:dyDescent="0.3">
      <c r="D234">
        <v>195</v>
      </c>
      <c r="E234">
        <v>47892.718366096262</v>
      </c>
      <c r="F234">
        <v>14494.281633903738</v>
      </c>
    </row>
    <row r="235" spans="4:6" x14ac:dyDescent="0.3">
      <c r="D235">
        <v>196</v>
      </c>
      <c r="E235">
        <v>54307.284984034719</v>
      </c>
      <c r="F235">
        <v>7795.7150159652811</v>
      </c>
    </row>
    <row r="236" spans="4:6" x14ac:dyDescent="0.3">
      <c r="D236">
        <v>197</v>
      </c>
      <c r="E236">
        <v>53024.371660446981</v>
      </c>
      <c r="F236">
        <v>8985.628339553019</v>
      </c>
    </row>
    <row r="237" spans="4:6" x14ac:dyDescent="0.3">
      <c r="D237">
        <v>198</v>
      </c>
      <c r="E237">
        <v>41478.151748157805</v>
      </c>
      <c r="F237">
        <v>20521.848251842195</v>
      </c>
    </row>
    <row r="238" spans="4:6" x14ac:dyDescent="0.3">
      <c r="D238">
        <v>199</v>
      </c>
      <c r="E238">
        <v>41478.151748157805</v>
      </c>
      <c r="F238">
        <v>20521.848251842195</v>
      </c>
    </row>
    <row r="239" spans="4:6" x14ac:dyDescent="0.3">
      <c r="D239">
        <v>200</v>
      </c>
      <c r="E239">
        <v>41478.151748157805</v>
      </c>
      <c r="F239">
        <v>20521.848251842195</v>
      </c>
    </row>
    <row r="240" spans="4:6" x14ac:dyDescent="0.3">
      <c r="D240">
        <v>201</v>
      </c>
      <c r="E240">
        <v>53024.371660446981</v>
      </c>
      <c r="F240">
        <v>8937.628339553019</v>
      </c>
    </row>
    <row r="241" spans="4:6" x14ac:dyDescent="0.3">
      <c r="D241">
        <v>202</v>
      </c>
      <c r="E241">
        <v>53024.371660446981</v>
      </c>
      <c r="F241">
        <v>8849.628339553019</v>
      </c>
    </row>
    <row r="242" spans="4:6" x14ac:dyDescent="0.3">
      <c r="D242">
        <v>203</v>
      </c>
      <c r="E242">
        <v>47892.718366096262</v>
      </c>
      <c r="F242">
        <v>13535.281633903738</v>
      </c>
    </row>
    <row r="243" spans="4:6" x14ac:dyDescent="0.3">
      <c r="D243">
        <v>204</v>
      </c>
      <c r="E243">
        <v>54307.284984034719</v>
      </c>
      <c r="F243">
        <v>7089.7150159652811</v>
      </c>
    </row>
    <row r="244" spans="4:6" x14ac:dyDescent="0.3">
      <c r="D244">
        <v>205</v>
      </c>
      <c r="E244">
        <v>46609.805042508524</v>
      </c>
      <c r="F244">
        <v>14771.194957491476</v>
      </c>
    </row>
    <row r="245" spans="4:6" x14ac:dyDescent="0.3">
      <c r="D245">
        <v>206</v>
      </c>
      <c r="E245">
        <v>47892.718366096262</v>
      </c>
      <c r="F245">
        <v>13462.281633903738</v>
      </c>
    </row>
    <row r="246" spans="4:6" x14ac:dyDescent="0.3">
      <c r="D246">
        <v>207</v>
      </c>
      <c r="E246">
        <v>47892.718366096262</v>
      </c>
      <c r="F246">
        <v>13326.281633903738</v>
      </c>
    </row>
    <row r="247" spans="4:6" x14ac:dyDescent="0.3">
      <c r="D247">
        <v>208</v>
      </c>
      <c r="E247">
        <v>38912.325100982329</v>
      </c>
      <c r="F247">
        <v>22199.674899017671</v>
      </c>
    </row>
    <row r="248" spans="4:6" x14ac:dyDescent="0.3">
      <c r="D248">
        <v>209</v>
      </c>
      <c r="E248">
        <v>50458.545013271621</v>
      </c>
      <c r="F248">
        <v>10599.454986728379</v>
      </c>
    </row>
    <row r="249" spans="4:6" x14ac:dyDescent="0.3">
      <c r="D249">
        <v>210</v>
      </c>
      <c r="E249">
        <v>53024.371660446981</v>
      </c>
      <c r="F249">
        <v>7935.628339553019</v>
      </c>
    </row>
    <row r="250" spans="4:6" x14ac:dyDescent="0.3">
      <c r="D250">
        <v>211</v>
      </c>
      <c r="E250">
        <v>47892.718366096262</v>
      </c>
      <c r="F250">
        <v>12897.281633903738</v>
      </c>
    </row>
    <row r="251" spans="4:6" x14ac:dyDescent="0.3">
      <c r="D251">
        <v>212</v>
      </c>
      <c r="E251">
        <v>50458.545013271621</v>
      </c>
      <c r="F251">
        <v>10319.454986728379</v>
      </c>
    </row>
    <row r="252" spans="4:6" x14ac:dyDescent="0.3">
      <c r="D252">
        <v>213</v>
      </c>
      <c r="E252">
        <v>47892.718366096262</v>
      </c>
      <c r="F252">
        <v>12685.281633903738</v>
      </c>
    </row>
    <row r="253" spans="4:6" x14ac:dyDescent="0.3">
      <c r="D253">
        <v>214</v>
      </c>
      <c r="E253">
        <v>54307.284984034719</v>
      </c>
      <c r="F253">
        <v>6034.7150159652811</v>
      </c>
    </row>
    <row r="254" spans="4:6" x14ac:dyDescent="0.3">
      <c r="D254">
        <v>215</v>
      </c>
      <c r="E254">
        <v>54307.284984034719</v>
      </c>
      <c r="F254">
        <v>6034.7150159652811</v>
      </c>
    </row>
    <row r="255" spans="4:6" x14ac:dyDescent="0.3">
      <c r="D255">
        <v>216</v>
      </c>
      <c r="E255">
        <v>47892.718366096262</v>
      </c>
      <c r="F255">
        <v>12384.281633903738</v>
      </c>
    </row>
    <row r="256" spans="4:6" x14ac:dyDescent="0.3">
      <c r="D256">
        <v>217</v>
      </c>
      <c r="E256">
        <v>47892.718366096262</v>
      </c>
      <c r="F256">
        <v>12353.281633903738</v>
      </c>
    </row>
    <row r="257" spans="4:6" x14ac:dyDescent="0.3">
      <c r="D257">
        <v>218</v>
      </c>
      <c r="E257">
        <v>41478.151748157805</v>
      </c>
      <c r="F257">
        <v>18721.848251842195</v>
      </c>
    </row>
    <row r="258" spans="4:6" x14ac:dyDescent="0.3">
      <c r="D258">
        <v>219</v>
      </c>
      <c r="E258">
        <v>45326.891718920902</v>
      </c>
      <c r="F258">
        <v>14673.108281079098</v>
      </c>
    </row>
    <row r="259" spans="4:6" x14ac:dyDescent="0.3">
      <c r="D259">
        <v>220</v>
      </c>
      <c r="E259">
        <v>46609.805042508524</v>
      </c>
      <c r="F259">
        <v>13368.194957491476</v>
      </c>
    </row>
    <row r="260" spans="4:6" x14ac:dyDescent="0.3">
      <c r="D260">
        <v>221</v>
      </c>
      <c r="E260">
        <v>41478.151748157805</v>
      </c>
      <c r="F260">
        <v>18384.848251842195</v>
      </c>
    </row>
    <row r="261" spans="4:6" x14ac:dyDescent="0.3">
      <c r="D261">
        <v>222</v>
      </c>
      <c r="E261">
        <v>37629.411777394707</v>
      </c>
      <c r="F261">
        <v>22198.588222605293</v>
      </c>
    </row>
    <row r="262" spans="4:6" x14ac:dyDescent="0.3">
      <c r="D262">
        <v>223</v>
      </c>
      <c r="E262">
        <v>54307.284984034719</v>
      </c>
      <c r="F262">
        <v>5313.7150159652811</v>
      </c>
    </row>
    <row r="263" spans="4:6" x14ac:dyDescent="0.3">
      <c r="D263">
        <v>224</v>
      </c>
      <c r="E263">
        <v>54307.284984034719</v>
      </c>
      <c r="F263">
        <v>4787.7150159652811</v>
      </c>
    </row>
    <row r="264" spans="4:6" x14ac:dyDescent="0.3">
      <c r="D264">
        <v>225</v>
      </c>
      <c r="E264">
        <v>54307.284984034719</v>
      </c>
      <c r="F264">
        <v>4509.7150159652811</v>
      </c>
    </row>
    <row r="265" spans="4:6" x14ac:dyDescent="0.3">
      <c r="D265">
        <v>226</v>
      </c>
      <c r="E265">
        <v>54307.284984034719</v>
      </c>
      <c r="F265">
        <v>4371.7150159652811</v>
      </c>
    </row>
    <row r="266" spans="4:6" x14ac:dyDescent="0.3">
      <c r="D266">
        <v>227</v>
      </c>
      <c r="E266">
        <v>38912.325100982329</v>
      </c>
      <c r="F266">
        <v>19566.674899017671</v>
      </c>
    </row>
    <row r="267" spans="4:6" x14ac:dyDescent="0.3">
      <c r="D267">
        <v>228</v>
      </c>
      <c r="E267">
        <v>29931.931835868512</v>
      </c>
      <c r="F267">
        <v>28523.068164131488</v>
      </c>
    </row>
    <row r="268" spans="4:6" x14ac:dyDescent="0.3">
      <c r="D268">
        <v>229</v>
      </c>
      <c r="E268">
        <v>54307.284984034719</v>
      </c>
      <c r="F268">
        <v>3833.7150159652811</v>
      </c>
    </row>
    <row r="269" spans="4:6" x14ac:dyDescent="0.3">
      <c r="D269">
        <v>230</v>
      </c>
      <c r="E269">
        <v>46609.805042508524</v>
      </c>
      <c r="F269">
        <v>11397.194957491476</v>
      </c>
    </row>
    <row r="270" spans="4:6" x14ac:dyDescent="0.3">
      <c r="D270">
        <v>231</v>
      </c>
      <c r="E270">
        <v>35063.585130219231</v>
      </c>
      <c r="F270">
        <v>22936.414869780769</v>
      </c>
    </row>
    <row r="271" spans="4:6" x14ac:dyDescent="0.3">
      <c r="D271">
        <v>232</v>
      </c>
      <c r="E271">
        <v>41478.151748157805</v>
      </c>
      <c r="F271">
        <v>16521.848251842195</v>
      </c>
    </row>
    <row r="272" spans="4:6" x14ac:dyDescent="0.3">
      <c r="D272">
        <v>233</v>
      </c>
      <c r="E272">
        <v>54307.284984034719</v>
      </c>
      <c r="F272">
        <v>3515.7150159652811</v>
      </c>
    </row>
    <row r="273" spans="4:6" x14ac:dyDescent="0.3">
      <c r="D273">
        <v>234</v>
      </c>
      <c r="E273">
        <v>27366.105188693153</v>
      </c>
      <c r="F273">
        <v>30368.894811306847</v>
      </c>
    </row>
    <row r="274" spans="4:6" x14ac:dyDescent="0.3">
      <c r="D274">
        <v>235</v>
      </c>
      <c r="E274">
        <v>54307.284984034719</v>
      </c>
      <c r="F274">
        <v>3406.7150159652811</v>
      </c>
    </row>
    <row r="275" spans="4:6" x14ac:dyDescent="0.3">
      <c r="D275">
        <v>236</v>
      </c>
      <c r="E275">
        <v>54307.284984034719</v>
      </c>
      <c r="F275">
        <v>3390.7150159652811</v>
      </c>
    </row>
    <row r="276" spans="4:6" x14ac:dyDescent="0.3">
      <c r="D276">
        <v>237</v>
      </c>
      <c r="E276">
        <v>54307.284984034719</v>
      </c>
      <c r="F276">
        <v>2866.7150159652811</v>
      </c>
    </row>
    <row r="277" spans="4:6" x14ac:dyDescent="0.3">
      <c r="D277">
        <v>238</v>
      </c>
      <c r="E277">
        <v>40195.238424570067</v>
      </c>
      <c r="F277">
        <v>16622.761575429933</v>
      </c>
    </row>
    <row r="278" spans="4:6" x14ac:dyDescent="0.3">
      <c r="D278">
        <v>239</v>
      </c>
      <c r="E278">
        <v>54307.284984034719</v>
      </c>
      <c r="F278">
        <v>2492.7150159652811</v>
      </c>
    </row>
    <row r="279" spans="4:6" x14ac:dyDescent="0.3">
      <c r="D279">
        <v>240</v>
      </c>
      <c r="E279">
        <v>41478.151748157805</v>
      </c>
      <c r="F279">
        <v>15069.848251842195</v>
      </c>
    </row>
    <row r="280" spans="4:6" x14ac:dyDescent="0.3">
      <c r="D280">
        <v>241</v>
      </c>
      <c r="E280">
        <v>47892.718366096262</v>
      </c>
      <c r="F280">
        <v>8354.2816339037381</v>
      </c>
    </row>
    <row r="281" spans="4:6" x14ac:dyDescent="0.3">
      <c r="D281">
        <v>242</v>
      </c>
      <c r="E281">
        <v>35063.585130219231</v>
      </c>
      <c r="F281">
        <v>20936.414869780769</v>
      </c>
    </row>
    <row r="282" spans="4:6" x14ac:dyDescent="0.3">
      <c r="D282">
        <v>243</v>
      </c>
      <c r="E282">
        <v>41478.151748157805</v>
      </c>
      <c r="F282">
        <v>14521.848251842195</v>
      </c>
    </row>
    <row r="283" spans="4:6" x14ac:dyDescent="0.3">
      <c r="D283">
        <v>244</v>
      </c>
      <c r="E283">
        <v>46609.805042508524</v>
      </c>
      <c r="F283">
        <v>9149.1949574914761</v>
      </c>
    </row>
    <row r="284" spans="4:6" x14ac:dyDescent="0.3">
      <c r="D284">
        <v>245</v>
      </c>
      <c r="E284">
        <v>53024.371660446981</v>
      </c>
      <c r="F284">
        <v>2661.628339553019</v>
      </c>
    </row>
    <row r="285" spans="4:6" x14ac:dyDescent="0.3">
      <c r="D285">
        <v>246</v>
      </c>
      <c r="E285">
        <v>53024.371660446981</v>
      </c>
      <c r="F285">
        <v>2334.628339553019</v>
      </c>
    </row>
    <row r="286" spans="4:6" x14ac:dyDescent="0.3">
      <c r="D286">
        <v>247</v>
      </c>
      <c r="E286">
        <v>50458.545013271621</v>
      </c>
      <c r="F286">
        <v>4797.4549867283786</v>
      </c>
    </row>
    <row r="287" spans="4:6" x14ac:dyDescent="0.3">
      <c r="D287">
        <v>248</v>
      </c>
      <c r="E287">
        <v>46609.805042508524</v>
      </c>
      <c r="F287">
        <v>8595.1949574914761</v>
      </c>
    </row>
    <row r="288" spans="4:6" x14ac:dyDescent="0.3">
      <c r="D288">
        <v>249</v>
      </c>
      <c r="E288">
        <v>41478.151748157805</v>
      </c>
      <c r="F288">
        <v>13621.848251842195</v>
      </c>
    </row>
    <row r="289" spans="4:6" x14ac:dyDescent="0.3">
      <c r="D289">
        <v>250</v>
      </c>
      <c r="E289">
        <v>28649.018512280774</v>
      </c>
      <c r="F289">
        <v>26350.981487719226</v>
      </c>
    </row>
    <row r="290" spans="4:6" x14ac:dyDescent="0.3">
      <c r="D290">
        <v>251</v>
      </c>
      <c r="E290">
        <v>49175.631689684</v>
      </c>
      <c r="F290">
        <v>5824.3683103160001</v>
      </c>
    </row>
    <row r="291" spans="4:6" x14ac:dyDescent="0.3">
      <c r="D291">
        <v>252</v>
      </c>
      <c r="E291">
        <v>49175.631689684</v>
      </c>
      <c r="F291">
        <v>5824.3683103160001</v>
      </c>
    </row>
    <row r="292" spans="4:6" x14ac:dyDescent="0.3">
      <c r="D292">
        <v>253</v>
      </c>
      <c r="E292">
        <v>49175.631689684</v>
      </c>
      <c r="F292">
        <v>5824.3683103160001</v>
      </c>
    </row>
    <row r="293" spans="4:6" x14ac:dyDescent="0.3">
      <c r="D293">
        <v>254</v>
      </c>
      <c r="E293">
        <v>49175.631689684</v>
      </c>
      <c r="F293">
        <v>5824.3683103160001</v>
      </c>
    </row>
    <row r="294" spans="4:6" x14ac:dyDescent="0.3">
      <c r="D294">
        <v>255</v>
      </c>
      <c r="E294">
        <v>49175.631689684</v>
      </c>
      <c r="F294">
        <v>5824.3683103160001</v>
      </c>
    </row>
    <row r="295" spans="4:6" x14ac:dyDescent="0.3">
      <c r="D295">
        <v>256</v>
      </c>
      <c r="E295">
        <v>49175.631689684</v>
      </c>
      <c r="F295">
        <v>5824.3683103160001</v>
      </c>
    </row>
    <row r="296" spans="4:6" x14ac:dyDescent="0.3">
      <c r="D296">
        <v>257</v>
      </c>
      <c r="E296">
        <v>47892.718366096262</v>
      </c>
      <c r="F296">
        <v>6563.2816339037381</v>
      </c>
    </row>
    <row r="297" spans="4:6" x14ac:dyDescent="0.3">
      <c r="D297">
        <v>258</v>
      </c>
      <c r="E297">
        <v>47892.718366096262</v>
      </c>
      <c r="F297">
        <v>6560.2816339037381</v>
      </c>
    </row>
    <row r="298" spans="4:6" x14ac:dyDescent="0.3">
      <c r="D298">
        <v>259</v>
      </c>
      <c r="E298">
        <v>47892.718366096262</v>
      </c>
      <c r="F298">
        <v>6560.2816339037381</v>
      </c>
    </row>
    <row r="299" spans="4:6" x14ac:dyDescent="0.3">
      <c r="D299">
        <v>260</v>
      </c>
      <c r="E299">
        <v>53024.371660446981</v>
      </c>
      <c r="F299">
        <v>1361.628339553019</v>
      </c>
    </row>
    <row r="300" spans="4:6" x14ac:dyDescent="0.3">
      <c r="D300">
        <v>261</v>
      </c>
      <c r="E300">
        <v>47892.718366096262</v>
      </c>
      <c r="F300">
        <v>6474.2816339037381</v>
      </c>
    </row>
    <row r="301" spans="4:6" x14ac:dyDescent="0.3">
      <c r="D301">
        <v>262</v>
      </c>
      <c r="E301">
        <v>53024.371660446981</v>
      </c>
      <c r="F301">
        <v>1306.628339553019</v>
      </c>
    </row>
    <row r="302" spans="4:6" x14ac:dyDescent="0.3">
      <c r="D302">
        <v>263</v>
      </c>
      <c r="E302">
        <v>41478.151748157805</v>
      </c>
      <c r="F302">
        <v>12775.848251842195</v>
      </c>
    </row>
    <row r="303" spans="4:6" x14ac:dyDescent="0.3">
      <c r="D303">
        <v>264</v>
      </c>
      <c r="E303">
        <v>40195.238424570067</v>
      </c>
      <c r="F303">
        <v>14037.761575429933</v>
      </c>
    </row>
    <row r="304" spans="4:6" x14ac:dyDescent="0.3">
      <c r="D304">
        <v>265</v>
      </c>
      <c r="E304">
        <v>53024.371660446981</v>
      </c>
      <c r="F304">
        <v>1071.628339553019</v>
      </c>
    </row>
    <row r="305" spans="4:6" x14ac:dyDescent="0.3">
      <c r="D305">
        <v>266</v>
      </c>
      <c r="E305">
        <v>49175.631689684</v>
      </c>
      <c r="F305">
        <v>4824.3683103160001</v>
      </c>
    </row>
    <row r="306" spans="4:6" x14ac:dyDescent="0.3">
      <c r="D306">
        <v>267</v>
      </c>
      <c r="E306">
        <v>41478.151748157805</v>
      </c>
      <c r="F306">
        <v>12221.848251842195</v>
      </c>
    </row>
    <row r="307" spans="4:6" x14ac:dyDescent="0.3">
      <c r="D307">
        <v>268</v>
      </c>
      <c r="E307">
        <v>41478.151748157805</v>
      </c>
      <c r="F307">
        <v>12221.848251842195</v>
      </c>
    </row>
    <row r="308" spans="4:6" x14ac:dyDescent="0.3">
      <c r="D308">
        <v>269</v>
      </c>
      <c r="E308">
        <v>53024.371660446981</v>
      </c>
      <c r="F308">
        <v>387.62833955301903</v>
      </c>
    </row>
    <row r="309" spans="4:6" x14ac:dyDescent="0.3">
      <c r="D309">
        <v>270</v>
      </c>
      <c r="E309">
        <v>47892.718366096262</v>
      </c>
      <c r="F309">
        <v>5507.2816339037381</v>
      </c>
    </row>
    <row r="310" spans="4:6" x14ac:dyDescent="0.3">
      <c r="D310">
        <v>271</v>
      </c>
      <c r="E310">
        <v>41478.151748157805</v>
      </c>
      <c r="F310">
        <v>11821.848251842195</v>
      </c>
    </row>
    <row r="311" spans="4:6" x14ac:dyDescent="0.3">
      <c r="D311">
        <v>272</v>
      </c>
      <c r="E311">
        <v>41478.151748157805</v>
      </c>
      <c r="F311">
        <v>11821.848251842195</v>
      </c>
    </row>
    <row r="312" spans="4:6" x14ac:dyDescent="0.3">
      <c r="D312">
        <v>273</v>
      </c>
      <c r="E312">
        <v>47892.718366096262</v>
      </c>
      <c r="F312">
        <v>5228.2816339037381</v>
      </c>
    </row>
    <row r="313" spans="4:6" x14ac:dyDescent="0.3">
      <c r="D313">
        <v>274</v>
      </c>
      <c r="E313">
        <v>47892.718366096262</v>
      </c>
      <c r="F313">
        <v>5108.2816339037381</v>
      </c>
    </row>
    <row r="314" spans="4:6" x14ac:dyDescent="0.3">
      <c r="D314">
        <v>275</v>
      </c>
      <c r="E314">
        <v>41478.151748157805</v>
      </c>
      <c r="F314">
        <v>11521.848251842195</v>
      </c>
    </row>
    <row r="315" spans="4:6" x14ac:dyDescent="0.3">
      <c r="D315">
        <v>276</v>
      </c>
      <c r="E315">
        <v>47892.718366096262</v>
      </c>
      <c r="F315">
        <v>5066.2816339037381</v>
      </c>
    </row>
    <row r="316" spans="4:6" x14ac:dyDescent="0.3">
      <c r="D316">
        <v>277</v>
      </c>
      <c r="E316">
        <v>40195.238424570067</v>
      </c>
      <c r="F316">
        <v>12701.761575429933</v>
      </c>
    </row>
    <row r="317" spans="4:6" x14ac:dyDescent="0.3">
      <c r="D317">
        <v>278</v>
      </c>
      <c r="E317">
        <v>46609.805042508524</v>
      </c>
      <c r="F317">
        <v>6123.1949574914761</v>
      </c>
    </row>
    <row r="318" spans="4:6" x14ac:dyDescent="0.3">
      <c r="D318">
        <v>279</v>
      </c>
      <c r="E318">
        <v>50458.545013271621</v>
      </c>
      <c r="F318">
        <v>2262.4549867283786</v>
      </c>
    </row>
    <row r="319" spans="4:6" x14ac:dyDescent="0.3">
      <c r="D319">
        <v>280</v>
      </c>
      <c r="E319">
        <v>47892.718366096262</v>
      </c>
      <c r="F319">
        <v>4642.2816339037381</v>
      </c>
    </row>
    <row r="320" spans="4:6" x14ac:dyDescent="0.3">
      <c r="D320">
        <v>281</v>
      </c>
      <c r="E320">
        <v>47892.718366096262</v>
      </c>
      <c r="F320">
        <v>4502.2816339037381</v>
      </c>
    </row>
    <row r="321" spans="4:6" x14ac:dyDescent="0.3">
      <c r="D321">
        <v>282</v>
      </c>
      <c r="E321">
        <v>50458.545013271621</v>
      </c>
      <c r="F321">
        <v>1869.4549867283786</v>
      </c>
    </row>
    <row r="322" spans="4:6" x14ac:dyDescent="0.3">
      <c r="D322">
        <v>283</v>
      </c>
      <c r="E322">
        <v>51741.458336859359</v>
      </c>
      <c r="F322">
        <v>258.54166314064059</v>
      </c>
    </row>
    <row r="323" spans="4:6" x14ac:dyDescent="0.3">
      <c r="D323">
        <v>284</v>
      </c>
      <c r="E323">
        <v>51741.458336859359</v>
      </c>
      <c r="F323">
        <v>258.54166314064059</v>
      </c>
    </row>
    <row r="324" spans="4:6" x14ac:dyDescent="0.3">
      <c r="D324">
        <v>285</v>
      </c>
      <c r="E324">
        <v>51741.458336859359</v>
      </c>
      <c r="F324">
        <v>258.54166314064059</v>
      </c>
    </row>
    <row r="325" spans="4:6" x14ac:dyDescent="0.3">
      <c r="D325">
        <v>286</v>
      </c>
      <c r="E325">
        <v>51741.458336859359</v>
      </c>
      <c r="F325">
        <v>258.54166314064059</v>
      </c>
    </row>
    <row r="326" spans="4:6" x14ac:dyDescent="0.3">
      <c r="D326">
        <v>287</v>
      </c>
      <c r="E326">
        <v>51741.458336859359</v>
      </c>
      <c r="F326">
        <v>258.54166314064059</v>
      </c>
    </row>
    <row r="327" spans="4:6" x14ac:dyDescent="0.3">
      <c r="D327">
        <v>288</v>
      </c>
      <c r="E327">
        <v>51741.458336859359</v>
      </c>
      <c r="F327">
        <v>258.54166314064059</v>
      </c>
    </row>
    <row r="328" spans="4:6" x14ac:dyDescent="0.3">
      <c r="D328">
        <v>289</v>
      </c>
      <c r="E328">
        <v>51741.458336859359</v>
      </c>
      <c r="F328">
        <v>258.54166314064059</v>
      </c>
    </row>
    <row r="329" spans="4:6" x14ac:dyDescent="0.3">
      <c r="D329">
        <v>290</v>
      </c>
      <c r="E329">
        <v>51741.458336859359</v>
      </c>
      <c r="F329">
        <v>258.54166314064059</v>
      </c>
    </row>
    <row r="330" spans="4:6" x14ac:dyDescent="0.3">
      <c r="D330">
        <v>291</v>
      </c>
      <c r="E330">
        <v>51741.458336859359</v>
      </c>
      <c r="F330">
        <v>258.54166314064059</v>
      </c>
    </row>
    <row r="331" spans="4:6" x14ac:dyDescent="0.3">
      <c r="D331">
        <v>292</v>
      </c>
      <c r="E331">
        <v>51741.458336859359</v>
      </c>
      <c r="F331">
        <v>258.54166314064059</v>
      </c>
    </row>
    <row r="332" spans="4:6" x14ac:dyDescent="0.3">
      <c r="D332">
        <v>293</v>
      </c>
      <c r="E332">
        <v>51741.458336859359</v>
      </c>
      <c r="F332">
        <v>258.54166314064059</v>
      </c>
    </row>
    <row r="333" spans="4:6" x14ac:dyDescent="0.3">
      <c r="D333">
        <v>294</v>
      </c>
      <c r="E333">
        <v>46609.805042508524</v>
      </c>
      <c r="F333">
        <v>4816.1949574914761</v>
      </c>
    </row>
    <row r="334" spans="4:6" x14ac:dyDescent="0.3">
      <c r="D334">
        <v>295</v>
      </c>
      <c r="E334">
        <v>38912.325100982329</v>
      </c>
      <c r="F334">
        <v>12474.674899017671</v>
      </c>
    </row>
    <row r="335" spans="4:6" x14ac:dyDescent="0.3">
      <c r="D335">
        <v>296</v>
      </c>
      <c r="E335">
        <v>40195.238424570067</v>
      </c>
      <c r="F335">
        <v>11065.761575429933</v>
      </c>
    </row>
    <row r="336" spans="4:6" x14ac:dyDescent="0.3">
      <c r="D336">
        <v>297</v>
      </c>
      <c r="E336">
        <v>54307.284984034719</v>
      </c>
      <c r="F336">
        <v>-3080.2849840347189</v>
      </c>
    </row>
    <row r="337" spans="4:6" x14ac:dyDescent="0.3">
      <c r="D337">
        <v>298</v>
      </c>
      <c r="E337">
        <v>54307.284984034719</v>
      </c>
      <c r="F337">
        <v>-3128.2849840347189</v>
      </c>
    </row>
    <row r="338" spans="4:6" x14ac:dyDescent="0.3">
      <c r="D338">
        <v>299</v>
      </c>
      <c r="E338">
        <v>54307.284984034719</v>
      </c>
      <c r="F338">
        <v>-3226.2849840347189</v>
      </c>
    </row>
    <row r="339" spans="4:6" x14ac:dyDescent="0.3">
      <c r="D339">
        <v>300</v>
      </c>
      <c r="E339">
        <v>54307.284984034719</v>
      </c>
      <c r="F339">
        <v>-3304.2849840347189</v>
      </c>
    </row>
    <row r="340" spans="4:6" x14ac:dyDescent="0.3">
      <c r="D340">
        <v>301</v>
      </c>
      <c r="E340">
        <v>45326.891718920902</v>
      </c>
      <c r="F340">
        <v>5673.1082810790977</v>
      </c>
    </row>
    <row r="341" spans="4:6" x14ac:dyDescent="0.3">
      <c r="D341">
        <v>302</v>
      </c>
      <c r="E341">
        <v>36346.498453806969</v>
      </c>
      <c r="F341">
        <v>14581.501546193031</v>
      </c>
    </row>
    <row r="342" spans="4:6" x14ac:dyDescent="0.3">
      <c r="D342">
        <v>303</v>
      </c>
      <c r="E342">
        <v>40195.238424570067</v>
      </c>
      <c r="F342">
        <v>10608.761575429933</v>
      </c>
    </row>
    <row r="343" spans="4:6" x14ac:dyDescent="0.3">
      <c r="D343">
        <v>304</v>
      </c>
      <c r="E343">
        <v>40195.238424570067</v>
      </c>
      <c r="F343">
        <v>10364.761575429933</v>
      </c>
    </row>
    <row r="344" spans="4:6" x14ac:dyDescent="0.3">
      <c r="D344">
        <v>305</v>
      </c>
      <c r="E344">
        <v>47892.718366096262</v>
      </c>
      <c r="F344">
        <v>2642.2816339037381</v>
      </c>
    </row>
    <row r="345" spans="4:6" x14ac:dyDescent="0.3">
      <c r="D345">
        <v>306</v>
      </c>
      <c r="E345">
        <v>50458.545013271621</v>
      </c>
      <c r="F345">
        <v>-219.54501327162143</v>
      </c>
    </row>
    <row r="346" spans="4:6" x14ac:dyDescent="0.3">
      <c r="D346">
        <v>307</v>
      </c>
      <c r="E346">
        <v>46609.805042508524</v>
      </c>
      <c r="F346">
        <v>3416.1949574914761</v>
      </c>
    </row>
    <row r="347" spans="4:6" x14ac:dyDescent="0.3">
      <c r="D347">
        <v>308</v>
      </c>
      <c r="E347">
        <v>44043.978395333164</v>
      </c>
      <c r="F347">
        <v>5956.0216046668356</v>
      </c>
    </row>
    <row r="348" spans="4:6" x14ac:dyDescent="0.3">
      <c r="D348">
        <v>309</v>
      </c>
      <c r="E348">
        <v>51741.458336859359</v>
      </c>
      <c r="F348">
        <v>-1741.4583368593594</v>
      </c>
    </row>
    <row r="349" spans="4:6" x14ac:dyDescent="0.3">
      <c r="D349">
        <v>310</v>
      </c>
      <c r="E349">
        <v>51741.458336859359</v>
      </c>
      <c r="F349">
        <v>-1741.4583368593594</v>
      </c>
    </row>
    <row r="350" spans="4:6" x14ac:dyDescent="0.3">
      <c r="D350">
        <v>311</v>
      </c>
      <c r="E350">
        <v>51741.458336859359</v>
      </c>
      <c r="F350">
        <v>-1741.4583368593594</v>
      </c>
    </row>
    <row r="351" spans="4:6" x14ac:dyDescent="0.3">
      <c r="D351">
        <v>312</v>
      </c>
      <c r="E351">
        <v>51741.458336859359</v>
      </c>
      <c r="F351">
        <v>-1741.4583368593594</v>
      </c>
    </row>
    <row r="352" spans="4:6" x14ac:dyDescent="0.3">
      <c r="D352">
        <v>313</v>
      </c>
      <c r="E352">
        <v>36346.498453806969</v>
      </c>
      <c r="F352">
        <v>13390.501546193031</v>
      </c>
    </row>
    <row r="353" spans="4:6" x14ac:dyDescent="0.3">
      <c r="D353">
        <v>314</v>
      </c>
      <c r="E353">
        <v>44043.978395333164</v>
      </c>
      <c r="F353">
        <v>5518.0216046668356</v>
      </c>
    </row>
    <row r="354" spans="4:6" x14ac:dyDescent="0.3">
      <c r="D354">
        <v>315</v>
      </c>
      <c r="E354">
        <v>44043.978395333164</v>
      </c>
      <c r="F354">
        <v>5518.0216046668356</v>
      </c>
    </row>
    <row r="355" spans="4:6" x14ac:dyDescent="0.3">
      <c r="D355">
        <v>316</v>
      </c>
      <c r="E355">
        <v>51741.458336859359</v>
      </c>
      <c r="F355">
        <v>-2261.4583368593594</v>
      </c>
    </row>
    <row r="356" spans="4:6" x14ac:dyDescent="0.3">
      <c r="D356">
        <v>317</v>
      </c>
      <c r="E356">
        <v>36346.498453806969</v>
      </c>
      <c r="F356">
        <v>13124.501546193031</v>
      </c>
    </row>
    <row r="357" spans="4:6" x14ac:dyDescent="0.3">
      <c r="D357">
        <v>318</v>
      </c>
      <c r="E357">
        <v>36346.498453806969</v>
      </c>
      <c r="F357">
        <v>13001.501546193031</v>
      </c>
    </row>
    <row r="358" spans="4:6" x14ac:dyDescent="0.3">
      <c r="D358">
        <v>319</v>
      </c>
      <c r="E358">
        <v>40195.238424570067</v>
      </c>
      <c r="F358">
        <v>9096.7615754299331</v>
      </c>
    </row>
    <row r="359" spans="4:6" x14ac:dyDescent="0.3">
      <c r="D359">
        <v>320</v>
      </c>
      <c r="E359">
        <v>50458.545013271621</v>
      </c>
      <c r="F359">
        <v>-1698.5450132716214</v>
      </c>
    </row>
    <row r="360" spans="4:6" x14ac:dyDescent="0.3">
      <c r="D360">
        <v>321</v>
      </c>
      <c r="E360">
        <v>54307.284984034719</v>
      </c>
      <c r="F360">
        <v>-6134.2849840347189</v>
      </c>
    </row>
    <row r="361" spans="4:6" x14ac:dyDescent="0.3">
      <c r="D361">
        <v>322</v>
      </c>
      <c r="E361">
        <v>50458.545013271621</v>
      </c>
      <c r="F361">
        <v>-2358.5450132716214</v>
      </c>
    </row>
    <row r="362" spans="4:6" x14ac:dyDescent="0.3">
      <c r="D362">
        <v>323</v>
      </c>
      <c r="E362">
        <v>54307.284984034719</v>
      </c>
      <c r="F362">
        <v>-6296.2849840347189</v>
      </c>
    </row>
    <row r="363" spans="4:6" x14ac:dyDescent="0.3">
      <c r="D363">
        <v>324</v>
      </c>
      <c r="E363">
        <v>44043.978395333164</v>
      </c>
      <c r="F363">
        <v>3956.0216046668356</v>
      </c>
    </row>
    <row r="364" spans="4:6" x14ac:dyDescent="0.3">
      <c r="D364">
        <v>325</v>
      </c>
      <c r="E364">
        <v>45326.891718920902</v>
      </c>
      <c r="F364">
        <v>2673.1082810790977</v>
      </c>
    </row>
    <row r="365" spans="4:6" x14ac:dyDescent="0.3">
      <c r="D365">
        <v>326</v>
      </c>
      <c r="E365">
        <v>51741.458336859359</v>
      </c>
      <c r="F365">
        <v>-3741.4583368593594</v>
      </c>
    </row>
    <row r="366" spans="4:6" x14ac:dyDescent="0.3">
      <c r="D366">
        <v>327</v>
      </c>
      <c r="E366">
        <v>51741.458336859359</v>
      </c>
      <c r="F366">
        <v>-3741.4583368593594</v>
      </c>
    </row>
    <row r="367" spans="4:6" x14ac:dyDescent="0.3">
      <c r="D367">
        <v>328</v>
      </c>
      <c r="E367">
        <v>51741.458336859359</v>
      </c>
      <c r="F367">
        <v>-3741.4583368593594</v>
      </c>
    </row>
    <row r="368" spans="4:6" x14ac:dyDescent="0.3">
      <c r="D368">
        <v>329</v>
      </c>
      <c r="E368">
        <v>51741.458336859359</v>
      </c>
      <c r="F368">
        <v>-3741.4583368593594</v>
      </c>
    </row>
    <row r="369" spans="4:6" x14ac:dyDescent="0.3">
      <c r="D369">
        <v>330</v>
      </c>
      <c r="E369">
        <v>51741.458336859359</v>
      </c>
      <c r="F369">
        <v>-3741.4583368593594</v>
      </c>
    </row>
    <row r="370" spans="4:6" x14ac:dyDescent="0.3">
      <c r="D370">
        <v>331</v>
      </c>
      <c r="E370">
        <v>46609.805042508524</v>
      </c>
      <c r="F370">
        <v>1063.1949574914761</v>
      </c>
    </row>
    <row r="371" spans="4:6" x14ac:dyDescent="0.3">
      <c r="D371">
        <v>332</v>
      </c>
      <c r="E371">
        <v>50458.545013271621</v>
      </c>
      <c r="F371">
        <v>-3022.5450132716214</v>
      </c>
    </row>
    <row r="372" spans="4:6" x14ac:dyDescent="0.3">
      <c r="D372">
        <v>333</v>
      </c>
      <c r="E372">
        <v>44043.978395333164</v>
      </c>
      <c r="F372">
        <v>3335.0216046668356</v>
      </c>
    </row>
    <row r="373" spans="4:6" x14ac:dyDescent="0.3">
      <c r="D373">
        <v>334</v>
      </c>
      <c r="E373">
        <v>38912.325100982329</v>
      </c>
      <c r="F373">
        <v>8395.6748990176711</v>
      </c>
    </row>
    <row r="374" spans="4:6" x14ac:dyDescent="0.3">
      <c r="D374">
        <v>335</v>
      </c>
      <c r="E374">
        <v>50458.545013271621</v>
      </c>
      <c r="F374">
        <v>-3232.5450132716214</v>
      </c>
    </row>
    <row r="375" spans="4:6" x14ac:dyDescent="0.3">
      <c r="D375">
        <v>336</v>
      </c>
      <c r="E375">
        <v>50458.545013271621</v>
      </c>
      <c r="F375">
        <v>-3373.5450132716214</v>
      </c>
    </row>
    <row r="376" spans="4:6" x14ac:dyDescent="0.3">
      <c r="D376">
        <v>337</v>
      </c>
      <c r="E376">
        <v>50458.545013271621</v>
      </c>
      <c r="F376">
        <v>-3818.5450132716214</v>
      </c>
    </row>
    <row r="377" spans="4:6" x14ac:dyDescent="0.3">
      <c r="D377">
        <v>338</v>
      </c>
      <c r="E377">
        <v>38912.325100982329</v>
      </c>
      <c r="F377">
        <v>7674.6748990176711</v>
      </c>
    </row>
    <row r="378" spans="4:6" x14ac:dyDescent="0.3">
      <c r="D378">
        <v>339</v>
      </c>
      <c r="E378">
        <v>51741.458336859359</v>
      </c>
      <c r="F378">
        <v>-5741.4583368593594</v>
      </c>
    </row>
    <row r="379" spans="4:6" x14ac:dyDescent="0.3">
      <c r="D379">
        <v>340</v>
      </c>
      <c r="E379">
        <v>51741.458336859359</v>
      </c>
      <c r="F379">
        <v>-5741.4583368593594</v>
      </c>
    </row>
    <row r="380" spans="4:6" x14ac:dyDescent="0.3">
      <c r="D380">
        <v>341</v>
      </c>
      <c r="E380">
        <v>51741.458336859359</v>
      </c>
      <c r="F380">
        <v>-5741.4583368593594</v>
      </c>
    </row>
    <row r="381" spans="4:6" x14ac:dyDescent="0.3">
      <c r="D381">
        <v>342</v>
      </c>
      <c r="E381">
        <v>51741.458336859359</v>
      </c>
      <c r="F381">
        <v>-5741.4583368593594</v>
      </c>
    </row>
    <row r="382" spans="4:6" x14ac:dyDescent="0.3">
      <c r="D382">
        <v>343</v>
      </c>
      <c r="E382">
        <v>51741.458336859359</v>
      </c>
      <c r="F382">
        <v>-5741.4583368593594</v>
      </c>
    </row>
    <row r="383" spans="4:6" x14ac:dyDescent="0.3">
      <c r="D383">
        <v>344</v>
      </c>
      <c r="E383">
        <v>50458.545013271621</v>
      </c>
      <c r="F383">
        <v>-4681.5450132716214</v>
      </c>
    </row>
    <row r="384" spans="4:6" x14ac:dyDescent="0.3">
      <c r="D384">
        <v>345</v>
      </c>
      <c r="E384">
        <v>50458.545013271621</v>
      </c>
      <c r="F384">
        <v>-4792.5450132716214</v>
      </c>
    </row>
    <row r="385" spans="4:6" x14ac:dyDescent="0.3">
      <c r="D385">
        <v>346</v>
      </c>
      <c r="E385">
        <v>38912.325100982329</v>
      </c>
      <c r="F385">
        <v>6749.6748990176711</v>
      </c>
    </row>
    <row r="386" spans="4:6" x14ac:dyDescent="0.3">
      <c r="D386">
        <v>347</v>
      </c>
      <c r="E386">
        <v>50458.545013271621</v>
      </c>
      <c r="F386">
        <v>-4848.5450132716214</v>
      </c>
    </row>
    <row r="387" spans="4:6" x14ac:dyDescent="0.3">
      <c r="D387">
        <v>348</v>
      </c>
      <c r="E387">
        <v>53024.371660446981</v>
      </c>
      <c r="F387">
        <v>-7451.371660446981</v>
      </c>
    </row>
    <row r="388" spans="4:6" x14ac:dyDescent="0.3">
      <c r="D388">
        <v>349</v>
      </c>
      <c r="E388">
        <v>49175.631689684</v>
      </c>
      <c r="F388">
        <v>-3675.6316896839999</v>
      </c>
    </row>
    <row r="389" spans="4:6" x14ac:dyDescent="0.3">
      <c r="D389">
        <v>350</v>
      </c>
      <c r="E389">
        <v>49175.631689684</v>
      </c>
      <c r="F389">
        <v>-3675.6316896839999</v>
      </c>
    </row>
    <row r="390" spans="4:6" x14ac:dyDescent="0.3">
      <c r="D390">
        <v>351</v>
      </c>
      <c r="E390">
        <v>49175.631689684</v>
      </c>
      <c r="F390">
        <v>-3675.6316896839999</v>
      </c>
    </row>
    <row r="391" spans="4:6" x14ac:dyDescent="0.3">
      <c r="D391">
        <v>352</v>
      </c>
      <c r="E391">
        <v>49175.631689684</v>
      </c>
      <c r="F391">
        <v>-3675.6316896839999</v>
      </c>
    </row>
    <row r="392" spans="4:6" x14ac:dyDescent="0.3">
      <c r="D392">
        <v>353</v>
      </c>
      <c r="E392">
        <v>49175.631689684</v>
      </c>
      <c r="F392">
        <v>-3675.6316896839999</v>
      </c>
    </row>
    <row r="393" spans="4:6" x14ac:dyDescent="0.3">
      <c r="D393">
        <v>354</v>
      </c>
      <c r="E393">
        <v>49175.631689684</v>
      </c>
      <c r="F393">
        <v>-3675.6316896839999</v>
      </c>
    </row>
    <row r="394" spans="4:6" x14ac:dyDescent="0.3">
      <c r="D394">
        <v>355</v>
      </c>
      <c r="E394">
        <v>50458.545013271621</v>
      </c>
      <c r="F394">
        <v>-5245.5450132716214</v>
      </c>
    </row>
    <row r="395" spans="4:6" x14ac:dyDescent="0.3">
      <c r="D395">
        <v>356</v>
      </c>
      <c r="E395">
        <v>29931.931835868512</v>
      </c>
      <c r="F395">
        <v>15068.068164131488</v>
      </c>
    </row>
    <row r="396" spans="4:6" x14ac:dyDescent="0.3">
      <c r="D396">
        <v>357</v>
      </c>
      <c r="E396">
        <v>35063.585130219231</v>
      </c>
      <c r="F396">
        <v>9936.4148697807686</v>
      </c>
    </row>
    <row r="397" spans="4:6" x14ac:dyDescent="0.3">
      <c r="D397">
        <v>358</v>
      </c>
      <c r="E397">
        <v>44043.978395333164</v>
      </c>
      <c r="F397">
        <v>956.02160466683563</v>
      </c>
    </row>
    <row r="398" spans="4:6" x14ac:dyDescent="0.3">
      <c r="D398">
        <v>359</v>
      </c>
      <c r="E398">
        <v>44043.978395333164</v>
      </c>
      <c r="F398">
        <v>956.02160466683563</v>
      </c>
    </row>
    <row r="399" spans="4:6" x14ac:dyDescent="0.3">
      <c r="D399">
        <v>360</v>
      </c>
      <c r="E399">
        <v>45326.891718920902</v>
      </c>
      <c r="F399">
        <v>-326.89171892090235</v>
      </c>
    </row>
    <row r="400" spans="4:6" x14ac:dyDescent="0.3">
      <c r="D400">
        <v>361</v>
      </c>
      <c r="E400">
        <v>45326.891718920902</v>
      </c>
      <c r="F400">
        <v>-326.89171892090235</v>
      </c>
    </row>
    <row r="401" spans="4:6" x14ac:dyDescent="0.3">
      <c r="D401">
        <v>362</v>
      </c>
      <c r="E401">
        <v>45326.891718920902</v>
      </c>
      <c r="F401">
        <v>-326.89171892090235</v>
      </c>
    </row>
    <row r="402" spans="4:6" x14ac:dyDescent="0.3">
      <c r="D402">
        <v>363</v>
      </c>
      <c r="E402">
        <v>45326.891718920902</v>
      </c>
      <c r="F402">
        <v>-326.89171892090235</v>
      </c>
    </row>
    <row r="403" spans="4:6" x14ac:dyDescent="0.3">
      <c r="D403">
        <v>364</v>
      </c>
      <c r="E403">
        <v>51741.458336859359</v>
      </c>
      <c r="F403">
        <v>-6741.4583368593594</v>
      </c>
    </row>
    <row r="404" spans="4:6" x14ac:dyDescent="0.3">
      <c r="D404">
        <v>365</v>
      </c>
      <c r="E404">
        <v>51741.458336859359</v>
      </c>
      <c r="F404">
        <v>-6741.4583368593594</v>
      </c>
    </row>
    <row r="405" spans="4:6" x14ac:dyDescent="0.3">
      <c r="D405">
        <v>366</v>
      </c>
      <c r="E405">
        <v>51741.458336859359</v>
      </c>
      <c r="F405">
        <v>-6741.4583368593594</v>
      </c>
    </row>
    <row r="406" spans="4:6" x14ac:dyDescent="0.3">
      <c r="D406">
        <v>367</v>
      </c>
      <c r="E406">
        <v>51741.458336859359</v>
      </c>
      <c r="F406">
        <v>-6741.4583368593594</v>
      </c>
    </row>
    <row r="407" spans="4:6" x14ac:dyDescent="0.3">
      <c r="D407">
        <v>368</v>
      </c>
      <c r="E407">
        <v>51741.458336859359</v>
      </c>
      <c r="F407">
        <v>-6741.4583368593594</v>
      </c>
    </row>
    <row r="408" spans="4:6" x14ac:dyDescent="0.3">
      <c r="D408">
        <v>369</v>
      </c>
      <c r="E408">
        <v>41478.151748157805</v>
      </c>
      <c r="F408">
        <v>3476.8482518421952</v>
      </c>
    </row>
    <row r="409" spans="4:6" x14ac:dyDescent="0.3">
      <c r="D409">
        <v>370</v>
      </c>
      <c r="E409">
        <v>50458.545013271621</v>
      </c>
      <c r="F409">
        <v>-5594.5450132716214</v>
      </c>
    </row>
    <row r="410" spans="4:6" x14ac:dyDescent="0.3">
      <c r="D410">
        <v>371</v>
      </c>
      <c r="E410">
        <v>33780.67180663161</v>
      </c>
      <c r="F410">
        <v>11021.32819336839</v>
      </c>
    </row>
    <row r="411" spans="4:6" x14ac:dyDescent="0.3">
      <c r="D411">
        <v>372</v>
      </c>
      <c r="E411">
        <v>50458.545013271621</v>
      </c>
      <c r="F411">
        <v>-6225.5450132716214</v>
      </c>
    </row>
    <row r="412" spans="4:6" x14ac:dyDescent="0.3">
      <c r="D412">
        <v>373</v>
      </c>
      <c r="E412">
        <v>44043.978395333164</v>
      </c>
      <c r="F412">
        <v>128.02160466683563</v>
      </c>
    </row>
    <row r="413" spans="4:6" x14ac:dyDescent="0.3">
      <c r="D413">
        <v>374</v>
      </c>
      <c r="E413">
        <v>47892.718366096262</v>
      </c>
      <c r="F413">
        <v>-3760.7183660962619</v>
      </c>
    </row>
    <row r="414" spans="4:6" x14ac:dyDescent="0.3">
      <c r="D414">
        <v>375</v>
      </c>
      <c r="E414">
        <v>44043.978395333164</v>
      </c>
      <c r="F414">
        <v>-43.978395333164372</v>
      </c>
    </row>
    <row r="415" spans="4:6" x14ac:dyDescent="0.3">
      <c r="D415">
        <v>376</v>
      </c>
      <c r="E415">
        <v>44043.978395333164</v>
      </c>
      <c r="F415">
        <v>-43.978395333164372</v>
      </c>
    </row>
    <row r="416" spans="4:6" x14ac:dyDescent="0.3">
      <c r="D416">
        <v>377</v>
      </c>
      <c r="E416">
        <v>50458.545013271621</v>
      </c>
      <c r="F416">
        <v>-6853.5450132716214</v>
      </c>
    </row>
    <row r="417" spans="4:6" x14ac:dyDescent="0.3">
      <c r="D417">
        <v>378</v>
      </c>
      <c r="E417">
        <v>35063.585130219231</v>
      </c>
      <c r="F417">
        <v>8436.4148697807686</v>
      </c>
    </row>
    <row r="418" spans="4:6" x14ac:dyDescent="0.3">
      <c r="D418">
        <v>379</v>
      </c>
      <c r="E418">
        <v>50458.545013271621</v>
      </c>
      <c r="F418">
        <v>-6958.5450132716214</v>
      </c>
    </row>
    <row r="419" spans="4:6" x14ac:dyDescent="0.3">
      <c r="D419">
        <v>380</v>
      </c>
      <c r="E419">
        <v>54307.284984034719</v>
      </c>
      <c r="F419">
        <v>-11022.284984034719</v>
      </c>
    </row>
    <row r="420" spans="4:6" x14ac:dyDescent="0.3">
      <c r="D420">
        <v>381</v>
      </c>
      <c r="E420">
        <v>54307.284984034719</v>
      </c>
      <c r="F420">
        <v>-11244.284984034719</v>
      </c>
    </row>
    <row r="421" spans="4:6" x14ac:dyDescent="0.3">
      <c r="D421">
        <v>382</v>
      </c>
      <c r="E421">
        <v>54307.284984034719</v>
      </c>
      <c r="F421">
        <v>-11295.284984034719</v>
      </c>
    </row>
    <row r="422" spans="4:6" x14ac:dyDescent="0.3">
      <c r="D422">
        <v>383</v>
      </c>
      <c r="E422">
        <v>28649.018512280774</v>
      </c>
      <c r="F422">
        <v>14350.981487719226</v>
      </c>
    </row>
    <row r="423" spans="4:6" x14ac:dyDescent="0.3">
      <c r="D423">
        <v>384</v>
      </c>
      <c r="E423">
        <v>35063.585130219231</v>
      </c>
      <c r="F423">
        <v>7936.4148697807686</v>
      </c>
    </row>
    <row r="424" spans="4:6" x14ac:dyDescent="0.3">
      <c r="D424">
        <v>385</v>
      </c>
      <c r="E424">
        <v>44043.978395333164</v>
      </c>
      <c r="F424">
        <v>-1043.9783953331644</v>
      </c>
    </row>
    <row r="425" spans="4:6" x14ac:dyDescent="0.3">
      <c r="D425">
        <v>386</v>
      </c>
      <c r="E425">
        <v>44043.978395333164</v>
      </c>
      <c r="F425">
        <v>-1043.9783953331644</v>
      </c>
    </row>
    <row r="426" spans="4:6" x14ac:dyDescent="0.3">
      <c r="D426">
        <v>387</v>
      </c>
      <c r="E426">
        <v>51741.458336859359</v>
      </c>
      <c r="F426">
        <v>-8741.4583368593594</v>
      </c>
    </row>
    <row r="427" spans="4:6" x14ac:dyDescent="0.3">
      <c r="D427">
        <v>388</v>
      </c>
      <c r="E427">
        <v>51741.458336859359</v>
      </c>
      <c r="F427">
        <v>-8741.4583368593594</v>
      </c>
    </row>
    <row r="428" spans="4:6" x14ac:dyDescent="0.3">
      <c r="D428">
        <v>389</v>
      </c>
      <c r="E428">
        <v>51741.458336859359</v>
      </c>
      <c r="F428">
        <v>-8741.4583368593594</v>
      </c>
    </row>
    <row r="429" spans="4:6" x14ac:dyDescent="0.3">
      <c r="D429">
        <v>390</v>
      </c>
      <c r="E429">
        <v>51741.458336859359</v>
      </c>
      <c r="F429">
        <v>-8741.4583368593594</v>
      </c>
    </row>
    <row r="430" spans="4:6" x14ac:dyDescent="0.3">
      <c r="D430">
        <v>391</v>
      </c>
      <c r="E430">
        <v>51741.458336859359</v>
      </c>
      <c r="F430">
        <v>-8741.4583368593594</v>
      </c>
    </row>
    <row r="431" spans="4:6" x14ac:dyDescent="0.3">
      <c r="D431">
        <v>392</v>
      </c>
      <c r="E431">
        <v>51741.458336859359</v>
      </c>
      <c r="F431">
        <v>-8741.4583368593594</v>
      </c>
    </row>
    <row r="432" spans="4:6" x14ac:dyDescent="0.3">
      <c r="D432">
        <v>393</v>
      </c>
      <c r="E432">
        <v>51741.458336859359</v>
      </c>
      <c r="F432">
        <v>-8741.4583368593594</v>
      </c>
    </row>
    <row r="433" spans="4:6" x14ac:dyDescent="0.3">
      <c r="D433">
        <v>394</v>
      </c>
      <c r="E433">
        <v>51741.458336859359</v>
      </c>
      <c r="F433">
        <v>-8741.4583368593594</v>
      </c>
    </row>
    <row r="434" spans="4:6" x14ac:dyDescent="0.3">
      <c r="D434">
        <v>395</v>
      </c>
      <c r="E434">
        <v>51741.458336859359</v>
      </c>
      <c r="F434">
        <v>-8741.4583368593594</v>
      </c>
    </row>
    <row r="435" spans="4:6" x14ac:dyDescent="0.3">
      <c r="D435">
        <v>396</v>
      </c>
      <c r="E435">
        <v>46609.805042508524</v>
      </c>
      <c r="F435">
        <v>-3702.8050425085239</v>
      </c>
    </row>
    <row r="436" spans="4:6" x14ac:dyDescent="0.3">
      <c r="D436">
        <v>397</v>
      </c>
      <c r="E436">
        <v>54307.284984034719</v>
      </c>
      <c r="F436">
        <v>-11430.284984034719</v>
      </c>
    </row>
    <row r="437" spans="4:6" x14ac:dyDescent="0.3">
      <c r="D437">
        <v>398</v>
      </c>
      <c r="E437">
        <v>38912.325100982329</v>
      </c>
      <c r="F437">
        <v>3825.6748990176711</v>
      </c>
    </row>
    <row r="438" spans="4:6" x14ac:dyDescent="0.3">
      <c r="D438">
        <v>399</v>
      </c>
      <c r="E438">
        <v>54307.284984034719</v>
      </c>
      <c r="F438">
        <v>-11575.284984034719</v>
      </c>
    </row>
    <row r="439" spans="4:6" x14ac:dyDescent="0.3">
      <c r="D439">
        <v>400</v>
      </c>
      <c r="E439">
        <v>53024.371660446981</v>
      </c>
      <c r="F439">
        <v>-10366.371660446981</v>
      </c>
    </row>
    <row r="440" spans="4:6" x14ac:dyDescent="0.3">
      <c r="D440">
        <v>401</v>
      </c>
      <c r="E440">
        <v>42761.065071745426</v>
      </c>
      <c r="F440">
        <v>-388.06507174542639</v>
      </c>
    </row>
    <row r="441" spans="4:6" x14ac:dyDescent="0.3">
      <c r="D441">
        <v>402</v>
      </c>
      <c r="E441">
        <v>50458.545013271621</v>
      </c>
      <c r="F441">
        <v>-8159.5450132716214</v>
      </c>
    </row>
    <row r="442" spans="4:6" x14ac:dyDescent="0.3">
      <c r="D442">
        <v>403</v>
      </c>
      <c r="E442">
        <v>38912.325100982329</v>
      </c>
      <c r="F442">
        <v>3274.6748990176711</v>
      </c>
    </row>
    <row r="443" spans="4:6" x14ac:dyDescent="0.3">
      <c r="D443">
        <v>404</v>
      </c>
      <c r="E443">
        <v>42761.065071745426</v>
      </c>
      <c r="F443">
        <v>-629.06507174542639</v>
      </c>
    </row>
    <row r="444" spans="4:6" x14ac:dyDescent="0.3">
      <c r="D444">
        <v>405</v>
      </c>
      <c r="E444">
        <v>50458.545013271621</v>
      </c>
      <c r="F444">
        <v>-8344.5450132716214</v>
      </c>
    </row>
    <row r="445" spans="4:6" x14ac:dyDescent="0.3">
      <c r="D445">
        <v>406</v>
      </c>
      <c r="E445">
        <v>27366.105188693153</v>
      </c>
      <c r="F445">
        <v>14733.894811306847</v>
      </c>
    </row>
    <row r="446" spans="4:6" x14ac:dyDescent="0.3">
      <c r="D446">
        <v>407</v>
      </c>
      <c r="E446">
        <v>33780.67180663161</v>
      </c>
      <c r="F446">
        <v>8251.3281933683902</v>
      </c>
    </row>
    <row r="447" spans="4:6" x14ac:dyDescent="0.3">
      <c r="D447">
        <v>408</v>
      </c>
      <c r="E447">
        <v>44043.978395333164</v>
      </c>
      <c r="F447">
        <v>-2043.9783953331644</v>
      </c>
    </row>
    <row r="448" spans="4:6" x14ac:dyDescent="0.3">
      <c r="D448">
        <v>409</v>
      </c>
      <c r="E448">
        <v>44043.978395333164</v>
      </c>
      <c r="F448">
        <v>-2043.9783953331644</v>
      </c>
    </row>
    <row r="449" spans="4:6" x14ac:dyDescent="0.3">
      <c r="D449">
        <v>410</v>
      </c>
      <c r="E449">
        <v>53024.371660446981</v>
      </c>
      <c r="F449">
        <v>-11066.371660446981</v>
      </c>
    </row>
    <row r="450" spans="4:6" x14ac:dyDescent="0.3">
      <c r="D450">
        <v>411</v>
      </c>
      <c r="E450">
        <v>54307.284984034719</v>
      </c>
      <c r="F450">
        <v>-12431.284984034719</v>
      </c>
    </row>
    <row r="451" spans="4:6" x14ac:dyDescent="0.3">
      <c r="D451">
        <v>412</v>
      </c>
      <c r="E451">
        <v>45326.891718920902</v>
      </c>
      <c r="F451">
        <v>-3626.8917189209023</v>
      </c>
    </row>
    <row r="452" spans="4:6" x14ac:dyDescent="0.3">
      <c r="D452">
        <v>413</v>
      </c>
      <c r="E452">
        <v>27366.105188693153</v>
      </c>
      <c r="F452">
        <v>14092.894811306847</v>
      </c>
    </row>
    <row r="453" spans="4:6" x14ac:dyDescent="0.3">
      <c r="D453">
        <v>414</v>
      </c>
      <c r="E453">
        <v>42761.065071745426</v>
      </c>
      <c r="F453">
        <v>-1337.0650717454264</v>
      </c>
    </row>
    <row r="454" spans="4:6" x14ac:dyDescent="0.3">
      <c r="D454">
        <v>415</v>
      </c>
      <c r="E454">
        <v>41478.151748157805</v>
      </c>
      <c r="F454">
        <v>-178.15174815780483</v>
      </c>
    </row>
    <row r="455" spans="4:6" x14ac:dyDescent="0.3">
      <c r="D455">
        <v>416</v>
      </c>
      <c r="E455">
        <v>54307.284984034719</v>
      </c>
      <c r="F455">
        <v>-13065.284984034719</v>
      </c>
    </row>
    <row r="456" spans="4:6" x14ac:dyDescent="0.3">
      <c r="D456">
        <v>417</v>
      </c>
      <c r="E456">
        <v>54307.284984034719</v>
      </c>
      <c r="F456">
        <v>-13095.284984034719</v>
      </c>
    </row>
    <row r="457" spans="4:6" x14ac:dyDescent="0.3">
      <c r="D457">
        <v>418</v>
      </c>
      <c r="E457">
        <v>44043.978395333164</v>
      </c>
      <c r="F457">
        <v>-2920.9783953331644</v>
      </c>
    </row>
    <row r="458" spans="4:6" x14ac:dyDescent="0.3">
      <c r="D458">
        <v>419</v>
      </c>
      <c r="E458">
        <v>44043.978395333164</v>
      </c>
      <c r="F458">
        <v>-3043.9783953331644</v>
      </c>
    </row>
    <row r="459" spans="4:6" x14ac:dyDescent="0.3">
      <c r="D459">
        <v>420</v>
      </c>
      <c r="E459">
        <v>51741.458336859359</v>
      </c>
      <c r="F459">
        <v>-10741.458336859359</v>
      </c>
    </row>
    <row r="460" spans="4:6" x14ac:dyDescent="0.3">
      <c r="D460">
        <v>421</v>
      </c>
      <c r="E460">
        <v>51741.458336859359</v>
      </c>
      <c r="F460">
        <v>-10741.458336859359</v>
      </c>
    </row>
    <row r="461" spans="4:6" x14ac:dyDescent="0.3">
      <c r="D461">
        <v>422</v>
      </c>
      <c r="E461">
        <v>51741.458336859359</v>
      </c>
      <c r="F461">
        <v>-10741.458336859359</v>
      </c>
    </row>
    <row r="462" spans="4:6" x14ac:dyDescent="0.3">
      <c r="D462">
        <v>423</v>
      </c>
      <c r="E462">
        <v>51741.458336859359</v>
      </c>
      <c r="F462">
        <v>-10741.458336859359</v>
      </c>
    </row>
    <row r="463" spans="4:6" x14ac:dyDescent="0.3">
      <c r="D463">
        <v>424</v>
      </c>
      <c r="E463">
        <v>51741.458336859359</v>
      </c>
      <c r="F463">
        <v>-10741.458336859359</v>
      </c>
    </row>
    <row r="464" spans="4:6" x14ac:dyDescent="0.3">
      <c r="D464">
        <v>425</v>
      </c>
      <c r="E464">
        <v>36346.498453806969</v>
      </c>
      <c r="F464">
        <v>4548.5015461930307</v>
      </c>
    </row>
    <row r="465" spans="4:6" x14ac:dyDescent="0.3">
      <c r="D465">
        <v>426</v>
      </c>
      <c r="E465">
        <v>42761.065071745426</v>
      </c>
      <c r="F465">
        <v>-1920.0650717454264</v>
      </c>
    </row>
    <row r="466" spans="4:6" x14ac:dyDescent="0.3">
      <c r="D466">
        <v>427</v>
      </c>
      <c r="E466">
        <v>42761.065071745426</v>
      </c>
      <c r="F466">
        <v>-2011.0650717454264</v>
      </c>
    </row>
    <row r="467" spans="4:6" x14ac:dyDescent="0.3">
      <c r="D467">
        <v>428</v>
      </c>
      <c r="E467">
        <v>50458.545013271621</v>
      </c>
      <c r="F467">
        <v>-9876.5450132716214</v>
      </c>
    </row>
    <row r="468" spans="4:6" x14ac:dyDescent="0.3">
      <c r="D468">
        <v>429</v>
      </c>
      <c r="E468">
        <v>53024.371660446981</v>
      </c>
      <c r="F468">
        <v>-12514.371660446981</v>
      </c>
    </row>
    <row r="469" spans="4:6" x14ac:dyDescent="0.3">
      <c r="D469">
        <v>430</v>
      </c>
      <c r="E469">
        <v>54307.284984034719</v>
      </c>
      <c r="F469">
        <v>-13808.284984034719</v>
      </c>
    </row>
    <row r="470" spans="4:6" x14ac:dyDescent="0.3">
      <c r="D470">
        <v>431</v>
      </c>
      <c r="E470">
        <v>50458.545013271621</v>
      </c>
      <c r="F470">
        <v>-10018.545013271621</v>
      </c>
    </row>
    <row r="471" spans="4:6" x14ac:dyDescent="0.3">
      <c r="D471">
        <v>432</v>
      </c>
      <c r="E471">
        <v>54307.284984034719</v>
      </c>
      <c r="F471">
        <v>-13967.284984034719</v>
      </c>
    </row>
    <row r="472" spans="4:6" x14ac:dyDescent="0.3">
      <c r="D472">
        <v>433</v>
      </c>
      <c r="E472">
        <v>54307.284984034719</v>
      </c>
      <c r="F472">
        <v>-13985.284984034719</v>
      </c>
    </row>
    <row r="473" spans="4:6" x14ac:dyDescent="0.3">
      <c r="D473">
        <v>434</v>
      </c>
      <c r="E473">
        <v>54307.284984034719</v>
      </c>
      <c r="F473">
        <v>-14022.284984034719</v>
      </c>
    </row>
    <row r="474" spans="4:6" x14ac:dyDescent="0.3">
      <c r="D474">
        <v>435</v>
      </c>
      <c r="E474">
        <v>54307.284984034719</v>
      </c>
      <c r="F474">
        <v>-14032.284984034719</v>
      </c>
    </row>
    <row r="475" spans="4:6" x14ac:dyDescent="0.3">
      <c r="D475">
        <v>436</v>
      </c>
      <c r="E475">
        <v>54307.284984034719</v>
      </c>
      <c r="F475">
        <v>-14040.284984034719</v>
      </c>
    </row>
    <row r="476" spans="4:6" x14ac:dyDescent="0.3">
      <c r="D476">
        <v>437</v>
      </c>
      <c r="E476">
        <v>38912.325100982329</v>
      </c>
      <c r="F476">
        <v>1335.6748990176711</v>
      </c>
    </row>
    <row r="477" spans="4:6" x14ac:dyDescent="0.3">
      <c r="D477">
        <v>438</v>
      </c>
      <c r="E477">
        <v>53024.371660446981</v>
      </c>
      <c r="F477">
        <v>-12838.371660446981</v>
      </c>
    </row>
    <row r="478" spans="4:6" x14ac:dyDescent="0.3">
      <c r="D478">
        <v>439</v>
      </c>
      <c r="E478">
        <v>54307.284984034719</v>
      </c>
      <c r="F478">
        <v>-14184.284984034719</v>
      </c>
    </row>
    <row r="479" spans="4:6" x14ac:dyDescent="0.3">
      <c r="D479">
        <v>440</v>
      </c>
      <c r="E479">
        <v>38912.325100982329</v>
      </c>
      <c r="F479">
        <v>1094.6748990176711</v>
      </c>
    </row>
    <row r="480" spans="4:6" x14ac:dyDescent="0.3">
      <c r="D480">
        <v>441</v>
      </c>
      <c r="E480">
        <v>35063.585130219231</v>
      </c>
      <c r="F480">
        <v>4936.4148697807686</v>
      </c>
    </row>
    <row r="481" spans="4:6" x14ac:dyDescent="0.3">
      <c r="D481">
        <v>442</v>
      </c>
      <c r="E481">
        <v>54307.284984034719</v>
      </c>
      <c r="F481">
        <v>-14325.284984034719</v>
      </c>
    </row>
    <row r="482" spans="4:6" x14ac:dyDescent="0.3">
      <c r="D482">
        <v>443</v>
      </c>
      <c r="E482">
        <v>54307.284984034719</v>
      </c>
      <c r="F482">
        <v>-14507.284984034719</v>
      </c>
    </row>
    <row r="483" spans="4:6" x14ac:dyDescent="0.3">
      <c r="D483">
        <v>444</v>
      </c>
      <c r="E483">
        <v>54307.284984034719</v>
      </c>
      <c r="F483">
        <v>-14547.284984034719</v>
      </c>
    </row>
    <row r="484" spans="4:6" x14ac:dyDescent="0.3">
      <c r="D484">
        <v>445</v>
      </c>
      <c r="E484">
        <v>50458.545013271621</v>
      </c>
      <c r="F484">
        <v>-10711.545013271621</v>
      </c>
    </row>
    <row r="485" spans="4:6" x14ac:dyDescent="0.3">
      <c r="D485">
        <v>446</v>
      </c>
      <c r="E485">
        <v>54307.284984034719</v>
      </c>
      <c r="F485">
        <v>-14601.284984034719</v>
      </c>
    </row>
    <row r="486" spans="4:6" x14ac:dyDescent="0.3">
      <c r="D486">
        <v>447</v>
      </c>
      <c r="E486">
        <v>44043.978395333164</v>
      </c>
      <c r="F486">
        <v>-4343.9783953331644</v>
      </c>
    </row>
    <row r="487" spans="4:6" x14ac:dyDescent="0.3">
      <c r="D487">
        <v>448</v>
      </c>
      <c r="E487">
        <v>50458.545013271621</v>
      </c>
      <c r="F487">
        <v>-10758.545013271621</v>
      </c>
    </row>
    <row r="488" spans="4:6" x14ac:dyDescent="0.3">
      <c r="D488">
        <v>449</v>
      </c>
      <c r="E488">
        <v>42761.065071745426</v>
      </c>
      <c r="F488">
        <v>-3175.0650717454264</v>
      </c>
    </row>
    <row r="489" spans="4:6" x14ac:dyDescent="0.3">
      <c r="D489">
        <v>450</v>
      </c>
      <c r="E489">
        <v>54307.284984034719</v>
      </c>
      <c r="F489">
        <v>-14822.284984034719</v>
      </c>
    </row>
    <row r="490" spans="4:6" x14ac:dyDescent="0.3">
      <c r="D490">
        <v>451</v>
      </c>
      <c r="E490">
        <v>53024.371660446981</v>
      </c>
      <c r="F490">
        <v>-13609.371660446981</v>
      </c>
    </row>
    <row r="491" spans="4:6" x14ac:dyDescent="0.3">
      <c r="D491">
        <v>452</v>
      </c>
      <c r="E491">
        <v>41478.151748157805</v>
      </c>
      <c r="F491">
        <v>-2078.1517481578048</v>
      </c>
    </row>
    <row r="492" spans="4:6" x14ac:dyDescent="0.3">
      <c r="D492">
        <v>453</v>
      </c>
      <c r="E492">
        <v>54307.284984034719</v>
      </c>
      <c r="F492">
        <v>-14932.284984034719</v>
      </c>
    </row>
    <row r="493" spans="4:6" x14ac:dyDescent="0.3">
      <c r="D493">
        <v>454</v>
      </c>
      <c r="E493">
        <v>54307.284984034719</v>
      </c>
      <c r="F493">
        <v>-14996.284984034719</v>
      </c>
    </row>
    <row r="494" spans="4:6" x14ac:dyDescent="0.3">
      <c r="D494">
        <v>455</v>
      </c>
      <c r="E494">
        <v>50458.545013271621</v>
      </c>
      <c r="F494">
        <v>-11167.545013271621</v>
      </c>
    </row>
    <row r="495" spans="4:6" x14ac:dyDescent="0.3">
      <c r="D495">
        <v>456</v>
      </c>
      <c r="E495">
        <v>54307.284984034719</v>
      </c>
      <c r="F495">
        <v>-15083.284984034719</v>
      </c>
    </row>
    <row r="496" spans="4:6" x14ac:dyDescent="0.3">
      <c r="D496">
        <v>457</v>
      </c>
      <c r="E496">
        <v>54307.284984034719</v>
      </c>
      <c r="F496">
        <v>-15091.284984034719</v>
      </c>
    </row>
    <row r="497" spans="4:6" x14ac:dyDescent="0.3">
      <c r="D497">
        <v>458</v>
      </c>
      <c r="E497">
        <v>49175.631689684</v>
      </c>
      <c r="F497">
        <v>-10075.631689684</v>
      </c>
    </row>
    <row r="498" spans="4:6" x14ac:dyDescent="0.3">
      <c r="D498">
        <v>459</v>
      </c>
      <c r="E498">
        <v>49175.631689684</v>
      </c>
      <c r="F498">
        <v>-10075.631689684</v>
      </c>
    </row>
    <row r="499" spans="4:6" x14ac:dyDescent="0.3">
      <c r="D499">
        <v>460</v>
      </c>
      <c r="E499">
        <v>49175.631689684</v>
      </c>
      <c r="F499">
        <v>-10075.631689684</v>
      </c>
    </row>
    <row r="500" spans="4:6" x14ac:dyDescent="0.3">
      <c r="D500">
        <v>461</v>
      </c>
      <c r="E500">
        <v>49175.631689684</v>
      </c>
      <c r="F500">
        <v>-10075.631689684</v>
      </c>
    </row>
    <row r="501" spans="4:6" x14ac:dyDescent="0.3">
      <c r="D501">
        <v>462</v>
      </c>
      <c r="E501">
        <v>49175.631689684</v>
      </c>
      <c r="F501">
        <v>-10075.631689684</v>
      </c>
    </row>
    <row r="502" spans="4:6" x14ac:dyDescent="0.3">
      <c r="D502">
        <v>463</v>
      </c>
      <c r="E502">
        <v>49175.631689684</v>
      </c>
      <c r="F502">
        <v>-10075.631689684</v>
      </c>
    </row>
    <row r="503" spans="4:6" x14ac:dyDescent="0.3">
      <c r="D503">
        <v>464</v>
      </c>
      <c r="E503">
        <v>54307.284984034719</v>
      </c>
      <c r="F503">
        <v>-15226.284984034719</v>
      </c>
    </row>
    <row r="504" spans="4:6" x14ac:dyDescent="0.3">
      <c r="D504">
        <v>465</v>
      </c>
      <c r="E504">
        <v>46609.805042508524</v>
      </c>
      <c r="F504">
        <v>-7638.8050425085239</v>
      </c>
    </row>
    <row r="505" spans="4:6" x14ac:dyDescent="0.3">
      <c r="D505">
        <v>466</v>
      </c>
      <c r="E505">
        <v>46609.805042508524</v>
      </c>
      <c r="F505">
        <v>-7647.8050425085239</v>
      </c>
    </row>
    <row r="506" spans="4:6" x14ac:dyDescent="0.3">
      <c r="D506">
        <v>467</v>
      </c>
      <c r="E506">
        <v>50458.545013271621</v>
      </c>
      <c r="F506">
        <v>-11532.545013271621</v>
      </c>
    </row>
    <row r="507" spans="4:6" x14ac:dyDescent="0.3">
      <c r="D507">
        <v>468</v>
      </c>
      <c r="E507">
        <v>53024.371660446981</v>
      </c>
      <c r="F507">
        <v>-14133.371660446981</v>
      </c>
    </row>
    <row r="508" spans="4:6" x14ac:dyDescent="0.3">
      <c r="D508">
        <v>469</v>
      </c>
      <c r="E508">
        <v>36346.498453806969</v>
      </c>
      <c r="F508">
        <v>2503.5015461930307</v>
      </c>
    </row>
    <row r="509" spans="4:6" x14ac:dyDescent="0.3">
      <c r="D509">
        <v>470</v>
      </c>
      <c r="E509">
        <v>53024.371660446981</v>
      </c>
      <c r="F509">
        <v>-14191.371660446981</v>
      </c>
    </row>
    <row r="510" spans="4:6" x14ac:dyDescent="0.3">
      <c r="D510">
        <v>471</v>
      </c>
      <c r="E510">
        <v>46609.805042508524</v>
      </c>
      <c r="F510">
        <v>-7922.8050425085239</v>
      </c>
    </row>
    <row r="511" spans="4:6" x14ac:dyDescent="0.3">
      <c r="D511">
        <v>472</v>
      </c>
      <c r="E511">
        <v>53024.371660446981</v>
      </c>
      <c r="F511">
        <v>-14378.371660446981</v>
      </c>
    </row>
    <row r="512" spans="4:6" x14ac:dyDescent="0.3">
      <c r="D512">
        <v>473</v>
      </c>
      <c r="E512">
        <v>50458.545013271621</v>
      </c>
      <c r="F512">
        <v>-11870.545013271621</v>
      </c>
    </row>
    <row r="513" spans="4:6" x14ac:dyDescent="0.3">
      <c r="D513">
        <v>474</v>
      </c>
      <c r="E513">
        <v>50458.545013271621</v>
      </c>
      <c r="F513">
        <v>-11934.545013271621</v>
      </c>
    </row>
    <row r="514" spans="4:6" x14ac:dyDescent="0.3">
      <c r="D514">
        <v>475</v>
      </c>
      <c r="E514">
        <v>45326.891718920902</v>
      </c>
      <c r="F514">
        <v>-6826.8917189209023</v>
      </c>
    </row>
    <row r="515" spans="4:6" x14ac:dyDescent="0.3">
      <c r="D515">
        <v>476</v>
      </c>
      <c r="E515">
        <v>42761.065071745426</v>
      </c>
      <c r="F515">
        <v>-4443.0650717454264</v>
      </c>
    </row>
    <row r="516" spans="4:6" x14ac:dyDescent="0.3">
      <c r="D516">
        <v>477</v>
      </c>
      <c r="E516">
        <v>53024.371660446981</v>
      </c>
      <c r="F516">
        <v>-14730.371660446981</v>
      </c>
    </row>
    <row r="517" spans="4:6" x14ac:dyDescent="0.3">
      <c r="D517">
        <v>478</v>
      </c>
      <c r="E517">
        <v>50458.545013271621</v>
      </c>
      <c r="F517">
        <v>-12169.545013271621</v>
      </c>
    </row>
    <row r="518" spans="4:6" x14ac:dyDescent="0.3">
      <c r="D518">
        <v>479</v>
      </c>
      <c r="E518">
        <v>38912.325100982329</v>
      </c>
      <c r="F518">
        <v>-639.32510098232888</v>
      </c>
    </row>
    <row r="519" spans="4:6" x14ac:dyDescent="0.3">
      <c r="D519">
        <v>480</v>
      </c>
      <c r="E519">
        <v>53024.371660446981</v>
      </c>
      <c r="F519">
        <v>-14795.371660446981</v>
      </c>
    </row>
    <row r="520" spans="4:6" x14ac:dyDescent="0.3">
      <c r="D520">
        <v>481</v>
      </c>
      <c r="E520">
        <v>49175.631689684</v>
      </c>
      <c r="F520">
        <v>-11075.631689684</v>
      </c>
    </row>
    <row r="521" spans="4:6" x14ac:dyDescent="0.3">
      <c r="D521">
        <v>482</v>
      </c>
      <c r="E521">
        <v>49175.631689684</v>
      </c>
      <c r="F521">
        <v>-11075.631689684</v>
      </c>
    </row>
    <row r="522" spans="4:6" x14ac:dyDescent="0.3">
      <c r="D522">
        <v>483</v>
      </c>
      <c r="E522">
        <v>49175.631689684</v>
      </c>
      <c r="F522">
        <v>-11075.631689684</v>
      </c>
    </row>
    <row r="523" spans="4:6" x14ac:dyDescent="0.3">
      <c r="D523">
        <v>484</v>
      </c>
      <c r="E523">
        <v>49175.631689684</v>
      </c>
      <c r="F523">
        <v>-11075.631689684</v>
      </c>
    </row>
    <row r="524" spans="4:6" x14ac:dyDescent="0.3">
      <c r="D524">
        <v>485</v>
      </c>
      <c r="E524">
        <v>49175.631689684</v>
      </c>
      <c r="F524">
        <v>-11075.631689684</v>
      </c>
    </row>
    <row r="525" spans="4:6" x14ac:dyDescent="0.3">
      <c r="D525">
        <v>486</v>
      </c>
      <c r="E525">
        <v>53024.371660446981</v>
      </c>
      <c r="F525">
        <v>-14950.371660446981</v>
      </c>
    </row>
    <row r="526" spans="4:6" x14ac:dyDescent="0.3">
      <c r="D526">
        <v>487</v>
      </c>
      <c r="E526">
        <v>51741.458336859359</v>
      </c>
      <c r="F526">
        <v>-13741.458336859359</v>
      </c>
    </row>
    <row r="527" spans="4:6" x14ac:dyDescent="0.3">
      <c r="D527">
        <v>488</v>
      </c>
      <c r="E527">
        <v>42761.065071745426</v>
      </c>
      <c r="F527">
        <v>-4834.0650717454264</v>
      </c>
    </row>
    <row r="528" spans="4:6" x14ac:dyDescent="0.3">
      <c r="D528">
        <v>489</v>
      </c>
      <c r="E528">
        <v>53024.371660446981</v>
      </c>
      <c r="F528">
        <v>-15188.371660446981</v>
      </c>
    </row>
    <row r="529" spans="4:6" x14ac:dyDescent="0.3">
      <c r="D529">
        <v>490</v>
      </c>
      <c r="E529">
        <v>54307.284984034719</v>
      </c>
      <c r="F529">
        <v>-16704.284984034719</v>
      </c>
    </row>
    <row r="530" spans="4:6" x14ac:dyDescent="0.3">
      <c r="D530">
        <v>491</v>
      </c>
      <c r="E530">
        <v>50458.545013271621</v>
      </c>
      <c r="F530">
        <v>-13121.545013271621</v>
      </c>
    </row>
    <row r="531" spans="4:6" x14ac:dyDescent="0.3">
      <c r="D531">
        <v>492</v>
      </c>
      <c r="E531">
        <v>42761.065071745426</v>
      </c>
      <c r="F531">
        <v>-5435.0650717454264</v>
      </c>
    </row>
    <row r="532" spans="4:6" x14ac:dyDescent="0.3">
      <c r="D532">
        <v>493</v>
      </c>
      <c r="E532">
        <v>42761.065071745426</v>
      </c>
      <c r="F532">
        <v>-5446.0650717454264</v>
      </c>
    </row>
    <row r="533" spans="4:6" x14ac:dyDescent="0.3">
      <c r="D533">
        <v>494</v>
      </c>
      <c r="E533">
        <v>46609.805042508524</v>
      </c>
      <c r="F533">
        <v>-9302.8050425085239</v>
      </c>
    </row>
    <row r="534" spans="4:6" x14ac:dyDescent="0.3">
      <c r="D534">
        <v>495</v>
      </c>
      <c r="E534">
        <v>50458.545013271621</v>
      </c>
      <c r="F534">
        <v>-13152.545013271621</v>
      </c>
    </row>
    <row r="535" spans="4:6" x14ac:dyDescent="0.3">
      <c r="D535">
        <v>496</v>
      </c>
      <c r="E535">
        <v>42761.065071745426</v>
      </c>
      <c r="F535">
        <v>-5670.0650717454264</v>
      </c>
    </row>
    <row r="536" spans="4:6" x14ac:dyDescent="0.3">
      <c r="D536">
        <v>497</v>
      </c>
      <c r="E536">
        <v>53024.371660446981</v>
      </c>
      <c r="F536">
        <v>-15990.371660446981</v>
      </c>
    </row>
    <row r="537" spans="4:6" x14ac:dyDescent="0.3">
      <c r="D537">
        <v>498</v>
      </c>
      <c r="E537">
        <v>44043.978395333164</v>
      </c>
      <c r="F537">
        <v>-7043.9783953331644</v>
      </c>
    </row>
    <row r="538" spans="4:6" x14ac:dyDescent="0.3">
      <c r="D538">
        <v>499</v>
      </c>
      <c r="E538">
        <v>44043.978395333164</v>
      </c>
      <c r="F538">
        <v>-7043.9783953331644</v>
      </c>
    </row>
    <row r="539" spans="4:6" x14ac:dyDescent="0.3">
      <c r="D539">
        <v>500</v>
      </c>
      <c r="E539">
        <v>44043.978395333164</v>
      </c>
      <c r="F539">
        <v>-7043.9783953331644</v>
      </c>
    </row>
    <row r="540" spans="4:6" x14ac:dyDescent="0.3">
      <c r="D540">
        <v>501</v>
      </c>
      <c r="E540">
        <v>53024.371660446981</v>
      </c>
      <c r="F540">
        <v>-16131.371660446981</v>
      </c>
    </row>
    <row r="541" spans="4:6" x14ac:dyDescent="0.3">
      <c r="D541">
        <v>502</v>
      </c>
      <c r="E541">
        <v>50458.545013271621</v>
      </c>
      <c r="F541">
        <v>-13708.545013271621</v>
      </c>
    </row>
    <row r="542" spans="4:6" x14ac:dyDescent="0.3">
      <c r="D542">
        <v>503</v>
      </c>
      <c r="E542">
        <v>53024.371660446981</v>
      </c>
      <c r="F542">
        <v>-16282.371660446981</v>
      </c>
    </row>
    <row r="543" spans="4:6" x14ac:dyDescent="0.3">
      <c r="D543">
        <v>504</v>
      </c>
      <c r="E543">
        <v>45326.891718920902</v>
      </c>
      <c r="F543">
        <v>-8786.8917189209023</v>
      </c>
    </row>
    <row r="544" spans="4:6" x14ac:dyDescent="0.3">
      <c r="D544">
        <v>505</v>
      </c>
      <c r="E544">
        <v>33780.67180663161</v>
      </c>
      <c r="F544">
        <v>2721.3281933683902</v>
      </c>
    </row>
    <row r="545" spans="4:6" x14ac:dyDescent="0.3">
      <c r="D545">
        <v>506</v>
      </c>
      <c r="E545">
        <v>50458.545013271621</v>
      </c>
      <c r="F545">
        <v>-13986.545013271621</v>
      </c>
    </row>
    <row r="546" spans="4:6" x14ac:dyDescent="0.3">
      <c r="D546">
        <v>507</v>
      </c>
      <c r="E546">
        <v>50458.545013271621</v>
      </c>
      <c r="F546">
        <v>-14078.545013271621</v>
      </c>
    </row>
    <row r="547" spans="4:6" x14ac:dyDescent="0.3">
      <c r="D547">
        <v>508</v>
      </c>
      <c r="E547">
        <v>53024.371660446981</v>
      </c>
      <c r="F547">
        <v>-16770.371660446981</v>
      </c>
    </row>
    <row r="548" spans="4:6" x14ac:dyDescent="0.3">
      <c r="D548">
        <v>509</v>
      </c>
      <c r="E548">
        <v>41478.151748157805</v>
      </c>
      <c r="F548">
        <v>-5278.1517481578048</v>
      </c>
    </row>
    <row r="549" spans="4:6" x14ac:dyDescent="0.3">
      <c r="D549">
        <v>510</v>
      </c>
      <c r="E549">
        <v>50458.545013271621</v>
      </c>
      <c r="F549">
        <v>-14264.545013271621</v>
      </c>
    </row>
    <row r="550" spans="4:6" x14ac:dyDescent="0.3">
      <c r="D550">
        <v>511</v>
      </c>
      <c r="E550">
        <v>38912.325100982329</v>
      </c>
      <c r="F550">
        <v>-2785.3251009823289</v>
      </c>
    </row>
    <row r="551" spans="4:6" x14ac:dyDescent="0.3">
      <c r="D551">
        <v>512</v>
      </c>
      <c r="E551">
        <v>44043.978395333164</v>
      </c>
      <c r="F551">
        <v>-8043.9783953331644</v>
      </c>
    </row>
    <row r="552" spans="4:6" x14ac:dyDescent="0.3">
      <c r="D552">
        <v>513</v>
      </c>
      <c r="E552">
        <v>45326.891718920902</v>
      </c>
      <c r="F552">
        <v>-9326.8917189209023</v>
      </c>
    </row>
    <row r="553" spans="4:6" x14ac:dyDescent="0.3">
      <c r="D553">
        <v>514</v>
      </c>
      <c r="E553">
        <v>46609.805042508524</v>
      </c>
      <c r="F553">
        <v>-10659.805042508524</v>
      </c>
    </row>
    <row r="554" spans="4:6" x14ac:dyDescent="0.3">
      <c r="D554">
        <v>515</v>
      </c>
      <c r="E554">
        <v>50458.545013271621</v>
      </c>
      <c r="F554">
        <v>-14531.545013271621</v>
      </c>
    </row>
    <row r="555" spans="4:6" x14ac:dyDescent="0.3">
      <c r="D555">
        <v>516</v>
      </c>
      <c r="E555">
        <v>50458.545013271621</v>
      </c>
      <c r="F555">
        <v>-14604.545013271621</v>
      </c>
    </row>
    <row r="556" spans="4:6" x14ac:dyDescent="0.3">
      <c r="D556">
        <v>517</v>
      </c>
      <c r="E556">
        <v>53024.371660446981</v>
      </c>
      <c r="F556">
        <v>-17197.371660446981</v>
      </c>
    </row>
    <row r="557" spans="4:6" x14ac:dyDescent="0.3">
      <c r="D557">
        <v>518</v>
      </c>
      <c r="E557">
        <v>45326.891718920902</v>
      </c>
      <c r="F557">
        <v>-9578.8917189209023</v>
      </c>
    </row>
    <row r="558" spans="4:6" x14ac:dyDescent="0.3">
      <c r="D558">
        <v>519</v>
      </c>
      <c r="E558">
        <v>46609.805042508524</v>
      </c>
      <c r="F558">
        <v>-10896.805042508524</v>
      </c>
    </row>
    <row r="559" spans="4:6" x14ac:dyDescent="0.3">
      <c r="D559">
        <v>520</v>
      </c>
      <c r="E559">
        <v>46609.805042508524</v>
      </c>
      <c r="F559">
        <v>-11109.805042508524</v>
      </c>
    </row>
    <row r="560" spans="4:6" x14ac:dyDescent="0.3">
      <c r="D560">
        <v>521</v>
      </c>
      <c r="E560">
        <v>49175.631689684</v>
      </c>
      <c r="F560">
        <v>-13675.631689684</v>
      </c>
    </row>
    <row r="561" spans="4:6" x14ac:dyDescent="0.3">
      <c r="D561">
        <v>522</v>
      </c>
      <c r="E561">
        <v>49175.631689684</v>
      </c>
      <c r="F561">
        <v>-13675.631689684</v>
      </c>
    </row>
    <row r="562" spans="4:6" x14ac:dyDescent="0.3">
      <c r="D562">
        <v>523</v>
      </c>
      <c r="E562">
        <v>49175.631689684</v>
      </c>
      <c r="F562">
        <v>-13675.631689684</v>
      </c>
    </row>
    <row r="563" spans="4:6" x14ac:dyDescent="0.3">
      <c r="D563">
        <v>524</v>
      </c>
      <c r="E563">
        <v>49175.631689684</v>
      </c>
      <c r="F563">
        <v>-13675.631689684</v>
      </c>
    </row>
    <row r="564" spans="4:6" x14ac:dyDescent="0.3">
      <c r="D564">
        <v>525</v>
      </c>
      <c r="E564">
        <v>49175.631689684</v>
      </c>
      <c r="F564">
        <v>-13675.631689684</v>
      </c>
    </row>
    <row r="565" spans="4:6" x14ac:dyDescent="0.3">
      <c r="D565">
        <v>526</v>
      </c>
      <c r="E565">
        <v>49175.631689684</v>
      </c>
      <c r="F565">
        <v>-13675.631689684</v>
      </c>
    </row>
    <row r="566" spans="4:6" x14ac:dyDescent="0.3">
      <c r="D566">
        <v>527</v>
      </c>
      <c r="E566">
        <v>53024.371660446981</v>
      </c>
      <c r="F566">
        <v>-17654.371660446981</v>
      </c>
    </row>
    <row r="567" spans="4:6" x14ac:dyDescent="0.3">
      <c r="D567">
        <v>528</v>
      </c>
      <c r="E567">
        <v>42761.065071745426</v>
      </c>
      <c r="F567">
        <v>-7473.0650717454264</v>
      </c>
    </row>
    <row r="568" spans="4:6" x14ac:dyDescent="0.3">
      <c r="D568">
        <v>529</v>
      </c>
      <c r="E568">
        <v>46609.805042508524</v>
      </c>
      <c r="F568">
        <v>-11342.805042508524</v>
      </c>
    </row>
    <row r="569" spans="4:6" x14ac:dyDescent="0.3">
      <c r="D569">
        <v>530</v>
      </c>
      <c r="E569">
        <v>42761.065071745426</v>
      </c>
      <c r="F569">
        <v>-7503.0650717454264</v>
      </c>
    </row>
    <row r="570" spans="4:6" x14ac:dyDescent="0.3">
      <c r="D570">
        <v>531</v>
      </c>
      <c r="E570">
        <v>46609.805042508524</v>
      </c>
      <c r="F570">
        <v>-11371.805042508524</v>
      </c>
    </row>
    <row r="571" spans="4:6" x14ac:dyDescent="0.3">
      <c r="D571">
        <v>532</v>
      </c>
      <c r="E571">
        <v>42761.065071745426</v>
      </c>
      <c r="F571">
        <v>-7540.0650717454264</v>
      </c>
    </row>
    <row r="572" spans="4:6" x14ac:dyDescent="0.3">
      <c r="D572">
        <v>533</v>
      </c>
      <c r="E572">
        <v>42761.065071745426</v>
      </c>
      <c r="F572">
        <v>-7631.0650717454264</v>
      </c>
    </row>
    <row r="573" spans="4:6" x14ac:dyDescent="0.3">
      <c r="D573">
        <v>534</v>
      </c>
      <c r="E573">
        <v>28649.018512280774</v>
      </c>
      <c r="F573">
        <v>6350.9814877192257</v>
      </c>
    </row>
    <row r="574" spans="4:6" x14ac:dyDescent="0.3">
      <c r="D574">
        <v>535</v>
      </c>
      <c r="E574">
        <v>28649.018512280774</v>
      </c>
      <c r="F574">
        <v>6350.9814877192257</v>
      </c>
    </row>
    <row r="575" spans="4:6" x14ac:dyDescent="0.3">
      <c r="D575">
        <v>536</v>
      </c>
      <c r="E575">
        <v>35063.585130219231</v>
      </c>
      <c r="F575">
        <v>-63.58513021923136</v>
      </c>
    </row>
    <row r="576" spans="4:6" x14ac:dyDescent="0.3">
      <c r="D576">
        <v>537</v>
      </c>
      <c r="E576">
        <v>53024.371660446981</v>
      </c>
      <c r="F576">
        <v>-18048.371660446981</v>
      </c>
    </row>
    <row r="577" spans="4:6" x14ac:dyDescent="0.3">
      <c r="D577">
        <v>538</v>
      </c>
      <c r="E577">
        <v>46609.805042508524</v>
      </c>
      <c r="F577">
        <v>-11650.805042508524</v>
      </c>
    </row>
    <row r="578" spans="4:6" x14ac:dyDescent="0.3">
      <c r="D578">
        <v>539</v>
      </c>
      <c r="E578">
        <v>53024.371660446981</v>
      </c>
      <c r="F578">
        <v>-18152.371660446981</v>
      </c>
    </row>
    <row r="579" spans="4:6" x14ac:dyDescent="0.3">
      <c r="D579">
        <v>540</v>
      </c>
      <c r="E579">
        <v>46609.805042508524</v>
      </c>
      <c r="F579">
        <v>-11752.805042508524</v>
      </c>
    </row>
    <row r="580" spans="4:6" x14ac:dyDescent="0.3">
      <c r="D580">
        <v>541</v>
      </c>
      <c r="E580">
        <v>53024.371660446981</v>
      </c>
      <c r="F580">
        <v>-18174.371660446981</v>
      </c>
    </row>
    <row r="581" spans="4:6" x14ac:dyDescent="0.3">
      <c r="D581">
        <v>542</v>
      </c>
      <c r="E581">
        <v>53024.371660446981</v>
      </c>
      <c r="F581">
        <v>-18212.371660446981</v>
      </c>
    </row>
    <row r="582" spans="4:6" x14ac:dyDescent="0.3">
      <c r="D582">
        <v>543</v>
      </c>
      <c r="E582">
        <v>42761.065071745426</v>
      </c>
      <c r="F582">
        <v>-7990.0650717454264</v>
      </c>
    </row>
    <row r="583" spans="4:6" x14ac:dyDescent="0.3">
      <c r="D583">
        <v>544</v>
      </c>
      <c r="E583">
        <v>53024.371660446981</v>
      </c>
      <c r="F583">
        <v>-18261.371660446981</v>
      </c>
    </row>
    <row r="584" spans="4:6" x14ac:dyDescent="0.3">
      <c r="D584">
        <v>545</v>
      </c>
      <c r="E584">
        <v>46609.805042508524</v>
      </c>
      <c r="F584">
        <v>-12089.805042508524</v>
      </c>
    </row>
    <row r="585" spans="4:6" x14ac:dyDescent="0.3">
      <c r="D585">
        <v>546</v>
      </c>
      <c r="E585">
        <v>36346.498453806969</v>
      </c>
      <c r="F585">
        <v>-2239.4984538069693</v>
      </c>
    </row>
    <row r="586" spans="4:6" x14ac:dyDescent="0.3">
      <c r="D586">
        <v>547</v>
      </c>
      <c r="E586">
        <v>50458.545013271621</v>
      </c>
      <c r="F586">
        <v>-16408.545013271621</v>
      </c>
    </row>
    <row r="587" spans="4:6" x14ac:dyDescent="0.3">
      <c r="D587">
        <v>548</v>
      </c>
      <c r="E587">
        <v>35063.585130219231</v>
      </c>
      <c r="F587">
        <v>-1063.5851302192314</v>
      </c>
    </row>
    <row r="588" spans="4:6" x14ac:dyDescent="0.3">
      <c r="D588">
        <v>549</v>
      </c>
      <c r="E588">
        <v>50458.545013271621</v>
      </c>
      <c r="F588">
        <v>-16616.545013271621</v>
      </c>
    </row>
    <row r="589" spans="4:6" x14ac:dyDescent="0.3">
      <c r="D589">
        <v>550</v>
      </c>
      <c r="E589">
        <v>46609.805042508524</v>
      </c>
      <c r="F589">
        <v>-12850.805042508524</v>
      </c>
    </row>
    <row r="590" spans="4:6" x14ac:dyDescent="0.3">
      <c r="D590">
        <v>551</v>
      </c>
      <c r="E590">
        <v>50458.545013271621</v>
      </c>
      <c r="F590">
        <v>-16777.545013271621</v>
      </c>
    </row>
    <row r="591" spans="4:6" x14ac:dyDescent="0.3">
      <c r="D591">
        <v>552</v>
      </c>
      <c r="E591">
        <v>50458.545013271621</v>
      </c>
      <c r="F591">
        <v>-16779.545013271621</v>
      </c>
    </row>
    <row r="592" spans="4:6" x14ac:dyDescent="0.3">
      <c r="D592">
        <v>553</v>
      </c>
      <c r="E592">
        <v>49175.631689684</v>
      </c>
      <c r="F592">
        <v>-15675.631689684</v>
      </c>
    </row>
    <row r="593" spans="4:6" x14ac:dyDescent="0.3">
      <c r="D593">
        <v>554</v>
      </c>
      <c r="E593">
        <v>49175.631689684</v>
      </c>
      <c r="F593">
        <v>-15675.631689684</v>
      </c>
    </row>
    <row r="594" spans="4:6" x14ac:dyDescent="0.3">
      <c r="D594">
        <v>555</v>
      </c>
      <c r="E594">
        <v>49175.631689684</v>
      </c>
      <c r="F594">
        <v>-15675.631689684</v>
      </c>
    </row>
    <row r="595" spans="4:6" x14ac:dyDescent="0.3">
      <c r="D595">
        <v>556</v>
      </c>
      <c r="E595">
        <v>49175.631689684</v>
      </c>
      <c r="F595">
        <v>-15675.631689684</v>
      </c>
    </row>
    <row r="596" spans="4:6" x14ac:dyDescent="0.3">
      <c r="D596">
        <v>557</v>
      </c>
      <c r="E596">
        <v>49175.631689684</v>
      </c>
      <c r="F596">
        <v>-15675.631689684</v>
      </c>
    </row>
    <row r="597" spans="4:6" x14ac:dyDescent="0.3">
      <c r="D597">
        <v>558</v>
      </c>
      <c r="E597">
        <v>49175.631689684</v>
      </c>
      <c r="F597">
        <v>-15675.631689684</v>
      </c>
    </row>
    <row r="598" spans="4:6" x14ac:dyDescent="0.3">
      <c r="D598">
        <v>559</v>
      </c>
      <c r="E598">
        <v>42761.065071745426</v>
      </c>
      <c r="F598">
        <v>-9330.0650717454264</v>
      </c>
    </row>
    <row r="599" spans="4:6" x14ac:dyDescent="0.3">
      <c r="D599">
        <v>560</v>
      </c>
      <c r="E599">
        <v>53024.371660446981</v>
      </c>
      <c r="F599">
        <v>-19599.371660446981</v>
      </c>
    </row>
    <row r="600" spans="4:6" x14ac:dyDescent="0.3">
      <c r="D600">
        <v>561</v>
      </c>
      <c r="E600">
        <v>46609.805042508524</v>
      </c>
      <c r="F600">
        <v>-13321.805042508524</v>
      </c>
    </row>
    <row r="601" spans="4:6" x14ac:dyDescent="0.3">
      <c r="D601">
        <v>562</v>
      </c>
      <c r="E601">
        <v>46609.805042508524</v>
      </c>
      <c r="F601">
        <v>-13321.805042508524</v>
      </c>
    </row>
    <row r="602" spans="4:6" x14ac:dyDescent="0.3">
      <c r="D602">
        <v>563</v>
      </c>
      <c r="E602">
        <v>46609.805042508524</v>
      </c>
      <c r="F602">
        <v>-13321.805042508524</v>
      </c>
    </row>
    <row r="603" spans="4:6" x14ac:dyDescent="0.3">
      <c r="D603">
        <v>564</v>
      </c>
      <c r="E603">
        <v>46609.805042508524</v>
      </c>
      <c r="F603">
        <v>-13343.805042508524</v>
      </c>
    </row>
    <row r="604" spans="4:6" x14ac:dyDescent="0.3">
      <c r="D604">
        <v>565</v>
      </c>
      <c r="E604">
        <v>28649.018512280774</v>
      </c>
      <c r="F604">
        <v>4350.9814877192257</v>
      </c>
    </row>
    <row r="605" spans="4:6" x14ac:dyDescent="0.3">
      <c r="D605">
        <v>566</v>
      </c>
      <c r="E605">
        <v>29931.931835868512</v>
      </c>
      <c r="F605">
        <v>3068.0681641314877</v>
      </c>
    </row>
    <row r="606" spans="4:6" x14ac:dyDescent="0.3">
      <c r="D606">
        <v>567</v>
      </c>
      <c r="E606">
        <v>44043.978395333164</v>
      </c>
      <c r="F606">
        <v>-11043.978395333164</v>
      </c>
    </row>
    <row r="607" spans="4:6" x14ac:dyDescent="0.3">
      <c r="D607">
        <v>568</v>
      </c>
      <c r="E607">
        <v>46609.805042508524</v>
      </c>
      <c r="F607">
        <v>-13819.805042508524</v>
      </c>
    </row>
    <row r="608" spans="4:6" x14ac:dyDescent="0.3">
      <c r="D608">
        <v>569</v>
      </c>
      <c r="E608">
        <v>46609.805042508524</v>
      </c>
      <c r="F608">
        <v>-13876.805042508524</v>
      </c>
    </row>
    <row r="609" spans="4:6" x14ac:dyDescent="0.3">
      <c r="D609">
        <v>570</v>
      </c>
      <c r="E609">
        <v>41478.151748157805</v>
      </c>
      <c r="F609">
        <v>-8778.1517481578048</v>
      </c>
    </row>
    <row r="610" spans="4:6" x14ac:dyDescent="0.3">
      <c r="D610">
        <v>571</v>
      </c>
      <c r="E610">
        <v>53024.371660446981</v>
      </c>
      <c r="F610">
        <v>-20360.371660446981</v>
      </c>
    </row>
    <row r="611" spans="4:6" x14ac:dyDescent="0.3">
      <c r="D611">
        <v>572</v>
      </c>
      <c r="E611">
        <v>42761.065071745426</v>
      </c>
      <c r="F611">
        <v>-10192.065071745426</v>
      </c>
    </row>
    <row r="612" spans="4:6" x14ac:dyDescent="0.3">
      <c r="D612">
        <v>573</v>
      </c>
      <c r="E612">
        <v>44043.978395333164</v>
      </c>
      <c r="F612">
        <v>-11543.978395333164</v>
      </c>
    </row>
    <row r="613" spans="4:6" x14ac:dyDescent="0.3">
      <c r="D613">
        <v>574</v>
      </c>
      <c r="E613">
        <v>36346.498453806969</v>
      </c>
      <c r="F613">
        <v>-3863.4984538069693</v>
      </c>
    </row>
    <row r="614" spans="4:6" x14ac:dyDescent="0.3">
      <c r="D614">
        <v>575</v>
      </c>
      <c r="E614">
        <v>45326.891718920902</v>
      </c>
      <c r="F614">
        <v>-13049.891718920902</v>
      </c>
    </row>
    <row r="615" spans="4:6" x14ac:dyDescent="0.3">
      <c r="D615">
        <v>576</v>
      </c>
      <c r="E615">
        <v>46609.805042508524</v>
      </c>
      <c r="F615">
        <v>-14352.805042508524</v>
      </c>
    </row>
    <row r="616" spans="4:6" x14ac:dyDescent="0.3">
      <c r="D616">
        <v>577</v>
      </c>
      <c r="E616">
        <v>50458.545013271621</v>
      </c>
      <c r="F616">
        <v>-18219.545013271621</v>
      </c>
    </row>
    <row r="617" spans="4:6" x14ac:dyDescent="0.3">
      <c r="D617">
        <v>578</v>
      </c>
      <c r="E617">
        <v>50458.545013271621</v>
      </c>
      <c r="F617">
        <v>-18240.545013271621</v>
      </c>
    </row>
    <row r="618" spans="4:6" x14ac:dyDescent="0.3">
      <c r="D618">
        <v>579</v>
      </c>
      <c r="E618">
        <v>38912.325100982329</v>
      </c>
      <c r="F618">
        <v>-6785.3251009823289</v>
      </c>
    </row>
    <row r="619" spans="4:6" x14ac:dyDescent="0.3">
      <c r="D619">
        <v>580</v>
      </c>
      <c r="E619">
        <v>44043.978395333164</v>
      </c>
      <c r="F619">
        <v>-11950.978395333164</v>
      </c>
    </row>
    <row r="620" spans="4:6" x14ac:dyDescent="0.3">
      <c r="D620">
        <v>581</v>
      </c>
      <c r="E620">
        <v>38912.325100982329</v>
      </c>
      <c r="F620">
        <v>-6884.3251009823289</v>
      </c>
    </row>
    <row r="621" spans="4:6" x14ac:dyDescent="0.3">
      <c r="D621">
        <v>582</v>
      </c>
      <c r="E621">
        <v>35063.585130219231</v>
      </c>
      <c r="F621">
        <v>-3063.5851302192314</v>
      </c>
    </row>
    <row r="622" spans="4:6" x14ac:dyDescent="0.3">
      <c r="D622">
        <v>583</v>
      </c>
      <c r="E622">
        <v>45326.891718920902</v>
      </c>
      <c r="F622">
        <v>-13326.891718920902</v>
      </c>
    </row>
    <row r="623" spans="4:6" x14ac:dyDescent="0.3">
      <c r="D623">
        <v>584</v>
      </c>
      <c r="E623">
        <v>36346.498453806969</v>
      </c>
      <c r="F623">
        <v>-4446.4984538069693</v>
      </c>
    </row>
    <row r="624" spans="4:6" x14ac:dyDescent="0.3">
      <c r="D624">
        <v>585</v>
      </c>
      <c r="E624">
        <v>46609.805042508524</v>
      </c>
      <c r="F624">
        <v>-14786.805042508524</v>
      </c>
    </row>
    <row r="625" spans="4:6" x14ac:dyDescent="0.3">
      <c r="D625">
        <v>586</v>
      </c>
      <c r="E625">
        <v>46609.805042508524</v>
      </c>
      <c r="F625">
        <v>-14791.805042508524</v>
      </c>
    </row>
    <row r="626" spans="4:6" x14ac:dyDescent="0.3">
      <c r="D626">
        <v>587</v>
      </c>
      <c r="E626">
        <v>49175.631689684</v>
      </c>
      <c r="F626">
        <v>-17375.631689684</v>
      </c>
    </row>
    <row r="627" spans="4:6" x14ac:dyDescent="0.3">
      <c r="D627">
        <v>588</v>
      </c>
      <c r="E627">
        <v>49175.631689684</v>
      </c>
      <c r="F627">
        <v>-17375.631689684</v>
      </c>
    </row>
    <row r="628" spans="4:6" x14ac:dyDescent="0.3">
      <c r="D628">
        <v>589</v>
      </c>
      <c r="E628">
        <v>49175.631689684</v>
      </c>
      <c r="F628">
        <v>-17375.631689684</v>
      </c>
    </row>
    <row r="629" spans="4:6" x14ac:dyDescent="0.3">
      <c r="D629">
        <v>590</v>
      </c>
      <c r="E629">
        <v>49175.631689684</v>
      </c>
      <c r="F629">
        <v>-17375.631689684</v>
      </c>
    </row>
    <row r="630" spans="4:6" x14ac:dyDescent="0.3">
      <c r="D630">
        <v>591</v>
      </c>
      <c r="E630">
        <v>49175.631689684</v>
      </c>
      <c r="F630">
        <v>-17375.631689684</v>
      </c>
    </row>
    <row r="631" spans="4:6" x14ac:dyDescent="0.3">
      <c r="D631">
        <v>592</v>
      </c>
      <c r="E631">
        <v>49175.631689684</v>
      </c>
      <c r="F631">
        <v>-17375.631689684</v>
      </c>
    </row>
    <row r="632" spans="4:6" x14ac:dyDescent="0.3">
      <c r="D632">
        <v>593</v>
      </c>
      <c r="E632">
        <v>49175.631689684</v>
      </c>
      <c r="F632">
        <v>-17375.631689684</v>
      </c>
    </row>
    <row r="633" spans="4:6" x14ac:dyDescent="0.3">
      <c r="D633">
        <v>594</v>
      </c>
      <c r="E633">
        <v>41478.151748157805</v>
      </c>
      <c r="F633">
        <v>-9778.1517481578048</v>
      </c>
    </row>
    <row r="634" spans="4:6" x14ac:dyDescent="0.3">
      <c r="D634">
        <v>595</v>
      </c>
      <c r="E634">
        <v>53024.371660446981</v>
      </c>
      <c r="F634">
        <v>-21431.371660446981</v>
      </c>
    </row>
    <row r="635" spans="4:6" x14ac:dyDescent="0.3">
      <c r="D635">
        <v>596</v>
      </c>
      <c r="E635">
        <v>53024.371660446981</v>
      </c>
      <c r="F635">
        <v>-21511.371660446981</v>
      </c>
    </row>
    <row r="636" spans="4:6" x14ac:dyDescent="0.3">
      <c r="D636">
        <v>597</v>
      </c>
      <c r="E636">
        <v>45326.891718920902</v>
      </c>
      <c r="F636">
        <v>-13906.891718920902</v>
      </c>
    </row>
    <row r="637" spans="4:6" x14ac:dyDescent="0.3">
      <c r="D637">
        <v>598</v>
      </c>
      <c r="E637">
        <v>42761.065071745426</v>
      </c>
      <c r="F637">
        <v>-11483.065071745426</v>
      </c>
    </row>
    <row r="638" spans="4:6" x14ac:dyDescent="0.3">
      <c r="D638">
        <v>599</v>
      </c>
      <c r="E638">
        <v>36346.498453806969</v>
      </c>
      <c r="F638">
        <v>-5190.4984538069693</v>
      </c>
    </row>
    <row r="639" spans="4:6" x14ac:dyDescent="0.3">
      <c r="D639">
        <v>600</v>
      </c>
      <c r="E639">
        <v>50458.545013271621</v>
      </c>
      <c r="F639">
        <v>-19377.545013271621</v>
      </c>
    </row>
    <row r="640" spans="4:6" x14ac:dyDescent="0.3">
      <c r="D640">
        <v>601</v>
      </c>
      <c r="E640">
        <v>50458.545013271621</v>
      </c>
      <c r="F640">
        <v>-19434.545013271621</v>
      </c>
    </row>
    <row r="641" spans="4:6" x14ac:dyDescent="0.3">
      <c r="D641">
        <v>602</v>
      </c>
      <c r="E641">
        <v>50458.545013271621</v>
      </c>
      <c r="F641">
        <v>-19458.545013271621</v>
      </c>
    </row>
    <row r="642" spans="4:6" x14ac:dyDescent="0.3">
      <c r="D642">
        <v>603</v>
      </c>
      <c r="E642">
        <v>50458.545013271621</v>
      </c>
      <c r="F642">
        <v>-19501.545013271621</v>
      </c>
    </row>
    <row r="643" spans="4:6" x14ac:dyDescent="0.3">
      <c r="D643">
        <v>604</v>
      </c>
      <c r="E643">
        <v>46609.805042508524</v>
      </c>
      <c r="F643">
        <v>-15742.805042508524</v>
      </c>
    </row>
    <row r="644" spans="4:6" x14ac:dyDescent="0.3">
      <c r="D644">
        <v>605</v>
      </c>
      <c r="E644">
        <v>46609.805042508524</v>
      </c>
      <c r="F644">
        <v>-15818.805042508524</v>
      </c>
    </row>
    <row r="645" spans="4:6" x14ac:dyDescent="0.3">
      <c r="D645">
        <v>606</v>
      </c>
      <c r="E645">
        <v>42761.065071745426</v>
      </c>
      <c r="F645">
        <v>-12094.065071745426</v>
      </c>
    </row>
    <row r="646" spans="4:6" x14ac:dyDescent="0.3">
      <c r="D646">
        <v>607</v>
      </c>
      <c r="E646">
        <v>53024.371660446981</v>
      </c>
      <c r="F646">
        <v>-22404.371660446981</v>
      </c>
    </row>
    <row r="647" spans="4:6" x14ac:dyDescent="0.3">
      <c r="D647">
        <v>608</v>
      </c>
      <c r="E647">
        <v>49175.631689684</v>
      </c>
      <c r="F647">
        <v>-18575.631689684</v>
      </c>
    </row>
    <row r="648" spans="4:6" x14ac:dyDescent="0.3">
      <c r="D648">
        <v>609</v>
      </c>
      <c r="E648">
        <v>49175.631689684</v>
      </c>
      <c r="F648">
        <v>-18575.631689684</v>
      </c>
    </row>
    <row r="649" spans="4:6" x14ac:dyDescent="0.3">
      <c r="D649">
        <v>610</v>
      </c>
      <c r="E649">
        <v>49175.631689684</v>
      </c>
      <c r="F649">
        <v>-18575.631689684</v>
      </c>
    </row>
    <row r="650" spans="4:6" x14ac:dyDescent="0.3">
      <c r="D650">
        <v>611</v>
      </c>
      <c r="E650">
        <v>49175.631689684</v>
      </c>
      <c r="F650">
        <v>-18575.631689684</v>
      </c>
    </row>
    <row r="651" spans="4:6" x14ac:dyDescent="0.3">
      <c r="D651">
        <v>612</v>
      </c>
      <c r="E651">
        <v>49175.631689684</v>
      </c>
      <c r="F651">
        <v>-18575.631689684</v>
      </c>
    </row>
    <row r="652" spans="4:6" x14ac:dyDescent="0.3">
      <c r="D652">
        <v>613</v>
      </c>
      <c r="E652">
        <v>49175.631689684</v>
      </c>
      <c r="F652">
        <v>-18575.631689684</v>
      </c>
    </row>
    <row r="653" spans="4:6" x14ac:dyDescent="0.3">
      <c r="D653">
        <v>614</v>
      </c>
      <c r="E653">
        <v>53024.371660446981</v>
      </c>
      <c r="F653">
        <v>-22427.371660446981</v>
      </c>
    </row>
    <row r="654" spans="4:6" x14ac:dyDescent="0.3">
      <c r="D654">
        <v>615</v>
      </c>
      <c r="E654">
        <v>45326.891718920902</v>
      </c>
      <c r="F654">
        <v>-14826.891718920902</v>
      </c>
    </row>
    <row r="655" spans="4:6" x14ac:dyDescent="0.3">
      <c r="D655">
        <v>616</v>
      </c>
      <c r="E655">
        <v>29931.931835868512</v>
      </c>
      <c r="F655">
        <v>522.06816413148772</v>
      </c>
    </row>
    <row r="656" spans="4:6" x14ac:dyDescent="0.3">
      <c r="D656">
        <v>617</v>
      </c>
      <c r="E656">
        <v>53024.371660446981</v>
      </c>
      <c r="F656">
        <v>-22699.371660446981</v>
      </c>
    </row>
    <row r="657" spans="4:6" x14ac:dyDescent="0.3">
      <c r="D657">
        <v>618</v>
      </c>
      <c r="E657">
        <v>36346.498453806969</v>
      </c>
      <c r="F657">
        <v>-6059.4984538069693</v>
      </c>
    </row>
    <row r="658" spans="4:6" x14ac:dyDescent="0.3">
      <c r="D658">
        <v>619</v>
      </c>
      <c r="E658">
        <v>46609.805042508524</v>
      </c>
      <c r="F658">
        <v>-16386.805042508524</v>
      </c>
    </row>
    <row r="659" spans="4:6" x14ac:dyDescent="0.3">
      <c r="D659">
        <v>620</v>
      </c>
      <c r="E659">
        <v>50458.545013271621</v>
      </c>
      <c r="F659">
        <v>-20282.545013271621</v>
      </c>
    </row>
    <row r="660" spans="4:6" x14ac:dyDescent="0.3">
      <c r="D660">
        <v>621</v>
      </c>
      <c r="E660">
        <v>50458.545013271621</v>
      </c>
      <c r="F660">
        <v>-20301.545013271621</v>
      </c>
    </row>
    <row r="661" spans="4:6" x14ac:dyDescent="0.3">
      <c r="D661">
        <v>622</v>
      </c>
      <c r="E661">
        <v>44043.978395333164</v>
      </c>
      <c r="F661">
        <v>-14000.978395333164</v>
      </c>
    </row>
    <row r="662" spans="4:6" x14ac:dyDescent="0.3">
      <c r="D662">
        <v>623</v>
      </c>
      <c r="E662">
        <v>35063.585130219231</v>
      </c>
      <c r="F662">
        <v>-5063.5851302192314</v>
      </c>
    </row>
    <row r="663" spans="4:6" x14ac:dyDescent="0.3">
      <c r="D663">
        <v>624</v>
      </c>
      <c r="E663">
        <v>45326.891718920902</v>
      </c>
      <c r="F663">
        <v>-15326.891718920902</v>
      </c>
    </row>
    <row r="664" spans="4:6" x14ac:dyDescent="0.3">
      <c r="D664">
        <v>625</v>
      </c>
      <c r="E664">
        <v>40195.238424570067</v>
      </c>
      <c r="F664">
        <v>-10227.238424570067</v>
      </c>
    </row>
    <row r="665" spans="4:6" x14ac:dyDescent="0.3">
      <c r="D665">
        <v>626</v>
      </c>
      <c r="E665">
        <v>38912.325100982329</v>
      </c>
      <c r="F665">
        <v>-9026.3251009823289</v>
      </c>
    </row>
    <row r="666" spans="4:6" x14ac:dyDescent="0.3">
      <c r="D666">
        <v>627</v>
      </c>
      <c r="E666">
        <v>49175.631689684</v>
      </c>
      <c r="F666">
        <v>-19375.631689684</v>
      </c>
    </row>
    <row r="667" spans="4:6" x14ac:dyDescent="0.3">
      <c r="D667">
        <v>628</v>
      </c>
      <c r="E667">
        <v>49175.631689684</v>
      </c>
      <c r="F667">
        <v>-19375.631689684</v>
      </c>
    </row>
    <row r="668" spans="4:6" x14ac:dyDescent="0.3">
      <c r="D668">
        <v>629</v>
      </c>
      <c r="E668">
        <v>49175.631689684</v>
      </c>
      <c r="F668">
        <v>-19375.631689684</v>
      </c>
    </row>
    <row r="669" spans="4:6" x14ac:dyDescent="0.3">
      <c r="D669">
        <v>630</v>
      </c>
      <c r="E669">
        <v>49175.631689684</v>
      </c>
      <c r="F669">
        <v>-19375.631689684</v>
      </c>
    </row>
    <row r="670" spans="4:6" x14ac:dyDescent="0.3">
      <c r="D670">
        <v>631</v>
      </c>
      <c r="E670">
        <v>49175.631689684</v>
      </c>
      <c r="F670">
        <v>-19375.631689684</v>
      </c>
    </row>
    <row r="671" spans="4:6" x14ac:dyDescent="0.3">
      <c r="D671">
        <v>632</v>
      </c>
      <c r="E671">
        <v>49175.631689684</v>
      </c>
      <c r="F671">
        <v>-19375.631689684</v>
      </c>
    </row>
    <row r="672" spans="4:6" x14ac:dyDescent="0.3">
      <c r="D672">
        <v>633</v>
      </c>
      <c r="E672">
        <v>33780.67180663161</v>
      </c>
      <c r="F672">
        <v>-4077.6718066316098</v>
      </c>
    </row>
    <row r="673" spans="4:6" x14ac:dyDescent="0.3">
      <c r="D673">
        <v>634</v>
      </c>
      <c r="E673">
        <v>46609.805042508524</v>
      </c>
      <c r="F673">
        <v>-17570.805042508524</v>
      </c>
    </row>
    <row r="674" spans="4:6" x14ac:dyDescent="0.3">
      <c r="D674">
        <v>635</v>
      </c>
      <c r="E674">
        <v>50458.545013271621</v>
      </c>
      <c r="F674">
        <v>-21860.545013271621</v>
      </c>
    </row>
    <row r="675" spans="4:6" x14ac:dyDescent="0.3">
      <c r="D675">
        <v>636</v>
      </c>
      <c r="E675">
        <v>41478.151748157805</v>
      </c>
      <c r="F675">
        <v>-13178.151748157805</v>
      </c>
    </row>
    <row r="676" spans="4:6" x14ac:dyDescent="0.3">
      <c r="D676">
        <v>637</v>
      </c>
      <c r="E676">
        <v>41478.151748157805</v>
      </c>
      <c r="F676">
        <v>-13178.151748157805</v>
      </c>
    </row>
    <row r="677" spans="4:6" x14ac:dyDescent="0.3">
      <c r="D677">
        <v>638</v>
      </c>
      <c r="E677">
        <v>42761.065071745426</v>
      </c>
      <c r="F677">
        <v>-14636.065071745426</v>
      </c>
    </row>
    <row r="678" spans="4:6" x14ac:dyDescent="0.3">
      <c r="D678">
        <v>639</v>
      </c>
      <c r="E678">
        <v>53024.371660446981</v>
      </c>
      <c r="F678">
        <v>-24982.371660446981</v>
      </c>
    </row>
    <row r="679" spans="4:6" x14ac:dyDescent="0.3">
      <c r="D679">
        <v>640</v>
      </c>
      <c r="E679">
        <v>35063.585130219231</v>
      </c>
      <c r="F679">
        <v>-7063.5851302192314</v>
      </c>
    </row>
    <row r="680" spans="4:6" x14ac:dyDescent="0.3">
      <c r="D680">
        <v>641</v>
      </c>
      <c r="E680">
        <v>35063.585130219231</v>
      </c>
      <c r="F680">
        <v>-7063.5851302192314</v>
      </c>
    </row>
    <row r="681" spans="4:6" x14ac:dyDescent="0.3">
      <c r="D681">
        <v>642</v>
      </c>
      <c r="E681">
        <v>44043.978395333164</v>
      </c>
      <c r="F681">
        <v>-16043.978395333164</v>
      </c>
    </row>
    <row r="682" spans="4:6" x14ac:dyDescent="0.3">
      <c r="D682">
        <v>643</v>
      </c>
      <c r="E682">
        <v>44043.978395333164</v>
      </c>
      <c r="F682">
        <v>-16043.978395333164</v>
      </c>
    </row>
    <row r="683" spans="4:6" x14ac:dyDescent="0.3">
      <c r="D683">
        <v>644</v>
      </c>
      <c r="E683">
        <v>45326.891718920902</v>
      </c>
      <c r="F683">
        <v>-17326.891718920902</v>
      </c>
    </row>
    <row r="684" spans="4:6" x14ac:dyDescent="0.3">
      <c r="D684">
        <v>645</v>
      </c>
      <c r="E684">
        <v>45326.891718920902</v>
      </c>
      <c r="F684">
        <v>-17326.891718920902</v>
      </c>
    </row>
    <row r="685" spans="4:6" x14ac:dyDescent="0.3">
      <c r="D685">
        <v>646</v>
      </c>
      <c r="E685">
        <v>53024.371660446981</v>
      </c>
      <c r="F685">
        <v>-25057.371660446981</v>
      </c>
    </row>
    <row r="686" spans="4:6" x14ac:dyDescent="0.3">
      <c r="D686">
        <v>647</v>
      </c>
      <c r="E686">
        <v>46609.805042508524</v>
      </c>
      <c r="F686">
        <v>-18776.805042508524</v>
      </c>
    </row>
    <row r="687" spans="4:6" x14ac:dyDescent="0.3">
      <c r="D687">
        <v>648</v>
      </c>
      <c r="E687">
        <v>38912.325100982329</v>
      </c>
      <c r="F687">
        <v>-11119.325100982329</v>
      </c>
    </row>
    <row r="688" spans="4:6" x14ac:dyDescent="0.3">
      <c r="D688">
        <v>649</v>
      </c>
      <c r="E688">
        <v>50458.545013271621</v>
      </c>
      <c r="F688">
        <v>-23241.545013271621</v>
      </c>
    </row>
    <row r="689" spans="4:6" x14ac:dyDescent="0.3">
      <c r="D689">
        <v>650</v>
      </c>
      <c r="E689">
        <v>38912.325100982329</v>
      </c>
      <c r="F689">
        <v>-11713.325100982329</v>
      </c>
    </row>
    <row r="690" spans="4:6" x14ac:dyDescent="0.3">
      <c r="D690">
        <v>651</v>
      </c>
      <c r="E690">
        <v>29931.931835868512</v>
      </c>
      <c r="F690">
        <v>-2779.9318358685123</v>
      </c>
    </row>
    <row r="691" spans="4:6" x14ac:dyDescent="0.3">
      <c r="D691">
        <v>652</v>
      </c>
      <c r="E691">
        <v>36346.498453806969</v>
      </c>
      <c r="F691">
        <v>-9246.4984538069693</v>
      </c>
    </row>
    <row r="692" spans="4:6" x14ac:dyDescent="0.3">
      <c r="D692">
        <v>653</v>
      </c>
      <c r="E692">
        <v>41478.151748157805</v>
      </c>
      <c r="F692">
        <v>-14478.151748157805</v>
      </c>
    </row>
    <row r="693" spans="4:6" x14ac:dyDescent="0.3">
      <c r="D693">
        <v>654</v>
      </c>
      <c r="E693">
        <v>40195.238424570067</v>
      </c>
      <c r="F693">
        <v>-13344.238424570067</v>
      </c>
    </row>
    <row r="694" spans="4:6" x14ac:dyDescent="0.3">
      <c r="D694">
        <v>655</v>
      </c>
      <c r="E694">
        <v>38912.325100982329</v>
      </c>
      <c r="F694">
        <v>-12068.325100982329</v>
      </c>
    </row>
    <row r="695" spans="4:6" x14ac:dyDescent="0.3">
      <c r="D695">
        <v>656</v>
      </c>
      <c r="E695">
        <v>53024.371660446981</v>
      </c>
      <c r="F695">
        <v>-26381.371660446981</v>
      </c>
    </row>
    <row r="696" spans="4:6" x14ac:dyDescent="0.3">
      <c r="D696">
        <v>657</v>
      </c>
      <c r="E696">
        <v>42761.065071745426</v>
      </c>
      <c r="F696">
        <v>-16228.065071745426</v>
      </c>
    </row>
    <row r="697" spans="4:6" x14ac:dyDescent="0.3">
      <c r="D697">
        <v>658</v>
      </c>
      <c r="E697">
        <v>45326.891718920902</v>
      </c>
      <c r="F697">
        <v>-18826.891718920902</v>
      </c>
    </row>
    <row r="698" spans="4:6" x14ac:dyDescent="0.3">
      <c r="D698">
        <v>659</v>
      </c>
      <c r="E698">
        <v>50458.545013271621</v>
      </c>
      <c r="F698">
        <v>-23976.545013271621</v>
      </c>
    </row>
    <row r="699" spans="4:6" x14ac:dyDescent="0.3">
      <c r="D699">
        <v>660</v>
      </c>
      <c r="E699">
        <v>40195.238424570067</v>
      </c>
      <c r="F699">
        <v>-14110.238424570067</v>
      </c>
    </row>
    <row r="700" spans="4:6" x14ac:dyDescent="0.3">
      <c r="D700">
        <v>661</v>
      </c>
      <c r="E700">
        <v>35063.585130219231</v>
      </c>
      <c r="F700">
        <v>-9063.5851302192314</v>
      </c>
    </row>
    <row r="701" spans="4:6" x14ac:dyDescent="0.3">
      <c r="D701">
        <v>662</v>
      </c>
      <c r="E701">
        <v>45326.891718920902</v>
      </c>
      <c r="F701">
        <v>-19326.891718920902</v>
      </c>
    </row>
    <row r="702" spans="4:6" x14ac:dyDescent="0.3">
      <c r="D702">
        <v>663</v>
      </c>
      <c r="E702">
        <v>36346.498453806969</v>
      </c>
      <c r="F702">
        <v>-10423.498453806969</v>
      </c>
    </row>
    <row r="703" spans="4:6" x14ac:dyDescent="0.3">
      <c r="D703">
        <v>664</v>
      </c>
      <c r="E703">
        <v>41478.151748157805</v>
      </c>
      <c r="F703">
        <v>-15578.151748157805</v>
      </c>
    </row>
    <row r="704" spans="4:6" x14ac:dyDescent="0.3">
      <c r="D704">
        <v>665</v>
      </c>
      <c r="E704">
        <v>33780.67180663161</v>
      </c>
      <c r="F704">
        <v>-7969.6718066316098</v>
      </c>
    </row>
    <row r="705" spans="4:6" x14ac:dyDescent="0.3">
      <c r="D705">
        <v>666</v>
      </c>
      <c r="E705">
        <v>27366.105188693153</v>
      </c>
      <c r="F705">
        <v>-1900.1051886931527</v>
      </c>
    </row>
    <row r="706" spans="4:6" x14ac:dyDescent="0.3">
      <c r="D706">
        <v>667</v>
      </c>
      <c r="E706">
        <v>38912.325100982329</v>
      </c>
      <c r="F706">
        <v>-13474.325100982329</v>
      </c>
    </row>
    <row r="707" spans="4:6" x14ac:dyDescent="0.3">
      <c r="D707">
        <v>668</v>
      </c>
      <c r="E707">
        <v>41478.151748157805</v>
      </c>
      <c r="F707">
        <v>-16178.151748157805</v>
      </c>
    </row>
    <row r="708" spans="4:6" x14ac:dyDescent="0.3">
      <c r="D708">
        <v>669</v>
      </c>
      <c r="E708">
        <v>50458.545013271621</v>
      </c>
      <c r="F708">
        <v>-25272.545013271621</v>
      </c>
    </row>
    <row r="709" spans="4:6" x14ac:dyDescent="0.3">
      <c r="D709">
        <v>670</v>
      </c>
      <c r="E709">
        <v>50458.545013271621</v>
      </c>
      <c r="F709">
        <v>-25282.545013271621</v>
      </c>
    </row>
    <row r="710" spans="4:6" x14ac:dyDescent="0.3">
      <c r="D710">
        <v>671</v>
      </c>
      <c r="E710">
        <v>42761.065071745426</v>
      </c>
      <c r="F710">
        <v>-17711.065071745426</v>
      </c>
    </row>
    <row r="711" spans="4:6" x14ac:dyDescent="0.3">
      <c r="D711">
        <v>672</v>
      </c>
      <c r="E711">
        <v>28649.018512280774</v>
      </c>
      <c r="F711">
        <v>-3649.0185122807743</v>
      </c>
    </row>
    <row r="712" spans="4:6" x14ac:dyDescent="0.3">
      <c r="D712">
        <v>673</v>
      </c>
      <c r="E712">
        <v>35063.585130219231</v>
      </c>
      <c r="F712">
        <v>-10063.585130219231</v>
      </c>
    </row>
    <row r="713" spans="4:6" x14ac:dyDescent="0.3">
      <c r="D713">
        <v>674</v>
      </c>
      <c r="E713">
        <v>36346.498453806969</v>
      </c>
      <c r="F713">
        <v>-11346.498453806969</v>
      </c>
    </row>
    <row r="714" spans="4:6" x14ac:dyDescent="0.3">
      <c r="D714">
        <v>675</v>
      </c>
      <c r="E714">
        <v>44043.978395333164</v>
      </c>
      <c r="F714">
        <v>-19043.978395333164</v>
      </c>
    </row>
    <row r="715" spans="4:6" x14ac:dyDescent="0.3">
      <c r="D715">
        <v>676</v>
      </c>
      <c r="E715">
        <v>44043.978395333164</v>
      </c>
      <c r="F715">
        <v>-19043.978395333164</v>
      </c>
    </row>
    <row r="716" spans="4:6" x14ac:dyDescent="0.3">
      <c r="D716">
        <v>677</v>
      </c>
      <c r="E716">
        <v>44043.978395333164</v>
      </c>
      <c r="F716">
        <v>-19043.978395333164</v>
      </c>
    </row>
    <row r="717" spans="4:6" x14ac:dyDescent="0.3">
      <c r="D717">
        <v>678</v>
      </c>
      <c r="E717">
        <v>44043.978395333164</v>
      </c>
      <c r="F717">
        <v>-19043.978395333164</v>
      </c>
    </row>
    <row r="718" spans="4:6" x14ac:dyDescent="0.3">
      <c r="D718">
        <v>679</v>
      </c>
      <c r="E718">
        <v>44043.978395333164</v>
      </c>
      <c r="F718">
        <v>-19043.978395333164</v>
      </c>
    </row>
    <row r="719" spans="4:6" x14ac:dyDescent="0.3">
      <c r="D719">
        <v>680</v>
      </c>
      <c r="E719">
        <v>35063.585130219231</v>
      </c>
      <c r="F719">
        <v>-10426.585130219231</v>
      </c>
    </row>
    <row r="720" spans="4:6" x14ac:dyDescent="0.3">
      <c r="D720">
        <v>681</v>
      </c>
      <c r="E720">
        <v>38912.325100982329</v>
      </c>
      <c r="F720">
        <v>-14783.325100982329</v>
      </c>
    </row>
    <row r="721" spans="4:6" x14ac:dyDescent="0.3">
      <c r="D721">
        <v>682</v>
      </c>
      <c r="E721">
        <v>27366.105188693153</v>
      </c>
      <c r="F721">
        <v>-3307.1051886931527</v>
      </c>
    </row>
    <row r="722" spans="4:6" x14ac:dyDescent="0.3">
      <c r="D722">
        <v>683</v>
      </c>
      <c r="E722">
        <v>35063.585130219231</v>
      </c>
      <c r="F722">
        <v>-11063.585130219231</v>
      </c>
    </row>
    <row r="723" spans="4:6" x14ac:dyDescent="0.3">
      <c r="D723">
        <v>684</v>
      </c>
      <c r="E723">
        <v>45326.891718920902</v>
      </c>
      <c r="F723">
        <v>-21326.891718920902</v>
      </c>
    </row>
    <row r="724" spans="4:6" x14ac:dyDescent="0.3">
      <c r="D724">
        <v>685</v>
      </c>
      <c r="E724">
        <v>50458.545013271621</v>
      </c>
      <c r="F724">
        <v>-26458.545013271621</v>
      </c>
    </row>
    <row r="725" spans="4:6" x14ac:dyDescent="0.3">
      <c r="D725">
        <v>686</v>
      </c>
      <c r="E725">
        <v>45326.891718920902</v>
      </c>
      <c r="F725">
        <v>-21346.891718920902</v>
      </c>
    </row>
    <row r="726" spans="4:6" x14ac:dyDescent="0.3">
      <c r="D726">
        <v>687</v>
      </c>
      <c r="E726">
        <v>53024.371660446981</v>
      </c>
      <c r="F726">
        <v>-29153.371660446981</v>
      </c>
    </row>
    <row r="727" spans="4:6" x14ac:dyDescent="0.3">
      <c r="D727">
        <v>688</v>
      </c>
      <c r="E727">
        <v>41478.151748157805</v>
      </c>
      <c r="F727">
        <v>-17678.151748157805</v>
      </c>
    </row>
    <row r="728" spans="4:6" x14ac:dyDescent="0.3">
      <c r="D728">
        <v>689</v>
      </c>
      <c r="E728">
        <v>27366.105188693153</v>
      </c>
      <c r="F728">
        <v>-3957.1051886931527</v>
      </c>
    </row>
    <row r="729" spans="4:6" x14ac:dyDescent="0.3">
      <c r="D729">
        <v>690</v>
      </c>
      <c r="E729">
        <v>40195.238424570067</v>
      </c>
      <c r="F729">
        <v>-16838.238424570067</v>
      </c>
    </row>
    <row r="730" spans="4:6" x14ac:dyDescent="0.3">
      <c r="D730">
        <v>691</v>
      </c>
      <c r="E730">
        <v>36346.498453806969</v>
      </c>
      <c r="F730">
        <v>-13164.498453806969</v>
      </c>
    </row>
    <row r="731" spans="4:6" x14ac:dyDescent="0.3">
      <c r="D731">
        <v>692</v>
      </c>
      <c r="E731">
        <v>42761.065071745426</v>
      </c>
      <c r="F731">
        <v>-19634.065071745426</v>
      </c>
    </row>
    <row r="732" spans="4:6" x14ac:dyDescent="0.3">
      <c r="D732">
        <v>693</v>
      </c>
      <c r="E732">
        <v>38912.325100982329</v>
      </c>
      <c r="F732">
        <v>-15906.325100982329</v>
      </c>
    </row>
    <row r="733" spans="4:6" x14ac:dyDescent="0.3">
      <c r="D733">
        <v>694</v>
      </c>
      <c r="E733">
        <v>28649.018512280774</v>
      </c>
      <c r="F733">
        <v>-5649.0185122807743</v>
      </c>
    </row>
    <row r="734" spans="4:6" x14ac:dyDescent="0.3">
      <c r="D734">
        <v>695</v>
      </c>
      <c r="E734">
        <v>44043.978395333164</v>
      </c>
      <c r="F734">
        <v>-21043.978395333164</v>
      </c>
    </row>
    <row r="735" spans="4:6" x14ac:dyDescent="0.3">
      <c r="D735">
        <v>696</v>
      </c>
      <c r="E735">
        <v>45326.891718920902</v>
      </c>
      <c r="F735">
        <v>-22326.891718920902</v>
      </c>
    </row>
    <row r="736" spans="4:6" x14ac:dyDescent="0.3">
      <c r="D736">
        <v>697</v>
      </c>
      <c r="E736">
        <v>45326.891718920902</v>
      </c>
      <c r="F736">
        <v>-22626.891718920902</v>
      </c>
    </row>
    <row r="737" spans="4:6" x14ac:dyDescent="0.3">
      <c r="D737">
        <v>698</v>
      </c>
      <c r="E737">
        <v>42761.065071745426</v>
      </c>
      <c r="F737">
        <v>-20110.065071745426</v>
      </c>
    </row>
    <row r="738" spans="4:6" x14ac:dyDescent="0.3">
      <c r="D738">
        <v>699</v>
      </c>
      <c r="E738">
        <v>44043.978395333164</v>
      </c>
      <c r="F738">
        <v>-21543.978395333164</v>
      </c>
    </row>
    <row r="739" spans="4:6" x14ac:dyDescent="0.3">
      <c r="D739">
        <v>700</v>
      </c>
      <c r="E739">
        <v>29931.931835868512</v>
      </c>
      <c r="F739">
        <v>-7910.9318358685123</v>
      </c>
    </row>
    <row r="740" spans="4:6" x14ac:dyDescent="0.3">
      <c r="D740">
        <v>701</v>
      </c>
      <c r="E740">
        <v>44043.978395333164</v>
      </c>
      <c r="F740">
        <v>-22043.978395333164</v>
      </c>
    </row>
    <row r="741" spans="4:6" x14ac:dyDescent="0.3">
      <c r="D741">
        <v>702</v>
      </c>
      <c r="E741">
        <v>45326.891718920902</v>
      </c>
      <c r="F741">
        <v>-23326.891718920902</v>
      </c>
    </row>
    <row r="742" spans="4:6" x14ac:dyDescent="0.3">
      <c r="D742">
        <v>703</v>
      </c>
      <c r="E742">
        <v>36346.498453806969</v>
      </c>
      <c r="F742">
        <v>-14356.498453806969</v>
      </c>
    </row>
    <row r="743" spans="4:6" x14ac:dyDescent="0.3">
      <c r="D743">
        <v>704</v>
      </c>
      <c r="E743">
        <v>42761.065071745426</v>
      </c>
      <c r="F743">
        <v>-21499.065071745426</v>
      </c>
    </row>
    <row r="744" spans="4:6" x14ac:dyDescent="0.3">
      <c r="D744">
        <v>705</v>
      </c>
      <c r="E744">
        <v>36346.498453806969</v>
      </c>
      <c r="F744">
        <v>-15107.498453806969</v>
      </c>
    </row>
    <row r="745" spans="4:6" x14ac:dyDescent="0.3">
      <c r="D745">
        <v>706</v>
      </c>
      <c r="E745">
        <v>28649.018512280774</v>
      </c>
      <c r="F745">
        <v>-7649.0185122807743</v>
      </c>
    </row>
    <row r="746" spans="4:6" x14ac:dyDescent="0.3">
      <c r="D746">
        <v>707</v>
      </c>
      <c r="E746">
        <v>45326.891718920902</v>
      </c>
      <c r="F746">
        <v>-24326.891718920902</v>
      </c>
    </row>
    <row r="747" spans="4:6" x14ac:dyDescent="0.3">
      <c r="D747">
        <v>708</v>
      </c>
      <c r="E747">
        <v>40195.238424570067</v>
      </c>
      <c r="F747">
        <v>-19541.238424570067</v>
      </c>
    </row>
    <row r="748" spans="4:6" x14ac:dyDescent="0.3">
      <c r="D748">
        <v>709</v>
      </c>
      <c r="E748">
        <v>35063.585130219231</v>
      </c>
      <c r="F748">
        <v>-14563.585130219231</v>
      </c>
    </row>
    <row r="749" spans="4:6" x14ac:dyDescent="0.3">
      <c r="D749">
        <v>710</v>
      </c>
      <c r="E749">
        <v>45326.891718920902</v>
      </c>
      <c r="F749">
        <v>-25126.891718920902</v>
      </c>
    </row>
    <row r="750" spans="4:6" x14ac:dyDescent="0.3">
      <c r="D750">
        <v>711</v>
      </c>
      <c r="E750">
        <v>36346.498453806969</v>
      </c>
      <c r="F750">
        <v>-16291.498453806969</v>
      </c>
    </row>
    <row r="751" spans="4:6" x14ac:dyDescent="0.3">
      <c r="D751">
        <v>712</v>
      </c>
      <c r="E751">
        <v>29931.931835868512</v>
      </c>
      <c r="F751">
        <v>-9906.9318358685123</v>
      </c>
    </row>
    <row r="752" spans="4:6" x14ac:dyDescent="0.3">
      <c r="D752">
        <v>713</v>
      </c>
      <c r="E752">
        <v>29931.931835868512</v>
      </c>
      <c r="F752">
        <v>-9931.9318358685123</v>
      </c>
    </row>
    <row r="753" spans="4:6" x14ac:dyDescent="0.3">
      <c r="D753">
        <v>714</v>
      </c>
      <c r="E753">
        <v>44043.978395333164</v>
      </c>
      <c r="F753">
        <v>-24043.978395333164</v>
      </c>
    </row>
    <row r="754" spans="4:6" x14ac:dyDescent="0.3">
      <c r="D754">
        <v>715</v>
      </c>
      <c r="E754">
        <v>44043.978395333164</v>
      </c>
      <c r="F754">
        <v>-24043.978395333164</v>
      </c>
    </row>
    <row r="755" spans="4:6" x14ac:dyDescent="0.3">
      <c r="D755">
        <v>716</v>
      </c>
      <c r="E755">
        <v>45326.891718920902</v>
      </c>
      <c r="F755">
        <v>-25326.891718920902</v>
      </c>
    </row>
    <row r="756" spans="4:6" x14ac:dyDescent="0.3">
      <c r="D756">
        <v>717</v>
      </c>
      <c r="E756">
        <v>45326.891718920902</v>
      </c>
      <c r="F756">
        <v>-25326.891718920902</v>
      </c>
    </row>
    <row r="757" spans="4:6" x14ac:dyDescent="0.3">
      <c r="D757">
        <v>718</v>
      </c>
      <c r="E757">
        <v>45326.891718920902</v>
      </c>
      <c r="F757">
        <v>-25326.891718920902</v>
      </c>
    </row>
    <row r="758" spans="4:6" x14ac:dyDescent="0.3">
      <c r="D758">
        <v>719</v>
      </c>
      <c r="E758">
        <v>45326.891718920902</v>
      </c>
      <c r="F758">
        <v>-25411.891718920902</v>
      </c>
    </row>
    <row r="759" spans="4:6" x14ac:dyDescent="0.3">
      <c r="D759">
        <v>720</v>
      </c>
      <c r="E759">
        <v>45326.891718920902</v>
      </c>
      <c r="F759">
        <v>-25426.891718920902</v>
      </c>
    </row>
    <row r="760" spans="4:6" x14ac:dyDescent="0.3">
      <c r="D760">
        <v>721</v>
      </c>
      <c r="E760">
        <v>45326.891718920902</v>
      </c>
      <c r="F760">
        <v>-25526.891718920902</v>
      </c>
    </row>
    <row r="761" spans="4:6" x14ac:dyDescent="0.3">
      <c r="D761">
        <v>722</v>
      </c>
      <c r="E761">
        <v>33780.67180663161</v>
      </c>
      <c r="F761">
        <v>-13990.67180663161</v>
      </c>
    </row>
    <row r="762" spans="4:6" x14ac:dyDescent="0.3">
      <c r="D762">
        <v>723</v>
      </c>
      <c r="E762">
        <v>29931.931835868512</v>
      </c>
      <c r="F762">
        <v>-10931.931835868512</v>
      </c>
    </row>
    <row r="763" spans="4:6" x14ac:dyDescent="0.3">
      <c r="D763">
        <v>724</v>
      </c>
      <c r="E763">
        <v>35063.585130219231</v>
      </c>
      <c r="F763">
        <v>-16063.585130219231</v>
      </c>
    </row>
    <row r="764" spans="4:6" x14ac:dyDescent="0.3">
      <c r="D764">
        <v>725</v>
      </c>
      <c r="E764">
        <v>44043.978395333164</v>
      </c>
      <c r="F764">
        <v>-25043.978395333164</v>
      </c>
    </row>
    <row r="765" spans="4:6" x14ac:dyDescent="0.3">
      <c r="D765">
        <v>726</v>
      </c>
      <c r="E765">
        <v>44043.978395333164</v>
      </c>
      <c r="F765">
        <v>-25043.978395333164</v>
      </c>
    </row>
    <row r="766" spans="4:6" x14ac:dyDescent="0.3">
      <c r="D766">
        <v>727</v>
      </c>
      <c r="E766">
        <v>37629.411777394707</v>
      </c>
      <c r="F766">
        <v>-18914.411777394707</v>
      </c>
    </row>
    <row r="767" spans="4:6" x14ac:dyDescent="0.3">
      <c r="D767">
        <v>728</v>
      </c>
      <c r="E767">
        <v>27366.105188693153</v>
      </c>
      <c r="F767">
        <v>-9020.1051886931527</v>
      </c>
    </row>
    <row r="768" spans="4:6" x14ac:dyDescent="0.3">
      <c r="D768">
        <v>729</v>
      </c>
      <c r="E768">
        <v>27366.105188693153</v>
      </c>
      <c r="F768">
        <v>-9060.1051886931527</v>
      </c>
    </row>
    <row r="769" spans="4:6" x14ac:dyDescent="0.3">
      <c r="D769">
        <v>730</v>
      </c>
      <c r="E769">
        <v>27366.105188693153</v>
      </c>
      <c r="F769">
        <v>-9060.1051886931527</v>
      </c>
    </row>
    <row r="770" spans="4:6" x14ac:dyDescent="0.3">
      <c r="D770">
        <v>731</v>
      </c>
      <c r="E770">
        <v>40195.238424570067</v>
      </c>
      <c r="F770">
        <v>-22032.238424570067</v>
      </c>
    </row>
    <row r="771" spans="4:6" x14ac:dyDescent="0.3">
      <c r="D771">
        <v>732</v>
      </c>
      <c r="E771">
        <v>29931.931835868512</v>
      </c>
      <c r="F771">
        <v>-11790.931835868512</v>
      </c>
    </row>
    <row r="772" spans="4:6" x14ac:dyDescent="0.3">
      <c r="D772">
        <v>733</v>
      </c>
      <c r="E772">
        <v>45326.891718920902</v>
      </c>
      <c r="F772">
        <v>-27326.891718920902</v>
      </c>
    </row>
    <row r="773" spans="4:6" x14ac:dyDescent="0.3">
      <c r="D773">
        <v>734</v>
      </c>
      <c r="E773">
        <v>40195.238424570067</v>
      </c>
      <c r="F773">
        <v>-22320.238424570067</v>
      </c>
    </row>
    <row r="774" spans="4:6" x14ac:dyDescent="0.3">
      <c r="D774">
        <v>735</v>
      </c>
      <c r="E774">
        <v>38912.325100982329</v>
      </c>
      <c r="F774">
        <v>-21083.325100982329</v>
      </c>
    </row>
    <row r="775" spans="4:6" x14ac:dyDescent="0.3">
      <c r="D775">
        <v>736</v>
      </c>
      <c r="E775">
        <v>36346.498453806969</v>
      </c>
      <c r="F775">
        <v>-18558.498453806969</v>
      </c>
    </row>
    <row r="776" spans="4:6" x14ac:dyDescent="0.3">
      <c r="D776">
        <v>737</v>
      </c>
      <c r="E776">
        <v>37629.411777394707</v>
      </c>
      <c r="F776">
        <v>-19893.411777394707</v>
      </c>
    </row>
    <row r="777" spans="4:6" x14ac:dyDescent="0.3">
      <c r="D777">
        <v>738</v>
      </c>
      <c r="E777">
        <v>41478.151748157805</v>
      </c>
      <c r="F777">
        <v>-24078.151748157805</v>
      </c>
    </row>
    <row r="778" spans="4:6" x14ac:dyDescent="0.3">
      <c r="D778">
        <v>739</v>
      </c>
      <c r="E778">
        <v>42761.065071745426</v>
      </c>
      <c r="F778">
        <v>-25365.065071745426</v>
      </c>
    </row>
    <row r="779" spans="4:6" x14ac:dyDescent="0.3">
      <c r="D779">
        <v>740</v>
      </c>
      <c r="E779">
        <v>37629.411777394707</v>
      </c>
      <c r="F779">
        <v>-20361.411777394707</v>
      </c>
    </row>
    <row r="780" spans="4:6" x14ac:dyDescent="0.3">
      <c r="D780">
        <v>741</v>
      </c>
      <c r="E780">
        <v>35063.585130219231</v>
      </c>
      <c r="F780">
        <v>-18063.585130219231</v>
      </c>
    </row>
    <row r="781" spans="4:6" x14ac:dyDescent="0.3">
      <c r="D781">
        <v>742</v>
      </c>
      <c r="E781">
        <v>35063.585130219231</v>
      </c>
      <c r="F781">
        <v>-18063.585130219231</v>
      </c>
    </row>
    <row r="782" spans="4:6" x14ac:dyDescent="0.3">
      <c r="D782">
        <v>743</v>
      </c>
      <c r="E782">
        <v>41478.151748157805</v>
      </c>
      <c r="F782">
        <v>-24478.151748157805</v>
      </c>
    </row>
    <row r="783" spans="4:6" x14ac:dyDescent="0.3">
      <c r="D783">
        <v>744</v>
      </c>
      <c r="E783">
        <v>36346.498453806969</v>
      </c>
      <c r="F783">
        <v>-19828.498453806969</v>
      </c>
    </row>
    <row r="784" spans="4:6" x14ac:dyDescent="0.3">
      <c r="D784">
        <v>745</v>
      </c>
      <c r="E784">
        <v>45326.891718920902</v>
      </c>
      <c r="F784">
        <v>-28826.891718920902</v>
      </c>
    </row>
    <row r="785" spans="4:6" x14ac:dyDescent="0.3">
      <c r="D785">
        <v>746</v>
      </c>
      <c r="E785">
        <v>36346.498453806969</v>
      </c>
      <c r="F785">
        <v>-19928.498453806969</v>
      </c>
    </row>
    <row r="786" spans="4:6" x14ac:dyDescent="0.3">
      <c r="D786">
        <v>747</v>
      </c>
      <c r="E786">
        <v>38912.325100982329</v>
      </c>
      <c r="F786">
        <v>-22885.325100982329</v>
      </c>
    </row>
    <row r="787" spans="4:6" x14ac:dyDescent="0.3">
      <c r="D787">
        <v>748</v>
      </c>
      <c r="E787">
        <v>28649.018512280774</v>
      </c>
      <c r="F787">
        <v>-12649.018512280774</v>
      </c>
    </row>
    <row r="788" spans="4:6" x14ac:dyDescent="0.3">
      <c r="D788">
        <v>749</v>
      </c>
      <c r="E788">
        <v>35063.585130219231</v>
      </c>
      <c r="F788">
        <v>-19063.585130219231</v>
      </c>
    </row>
    <row r="789" spans="4:6" x14ac:dyDescent="0.3">
      <c r="D789">
        <v>750</v>
      </c>
      <c r="E789">
        <v>44043.978395333164</v>
      </c>
      <c r="F789">
        <v>-28043.978395333164</v>
      </c>
    </row>
    <row r="790" spans="4:6" x14ac:dyDescent="0.3">
      <c r="D790">
        <v>751</v>
      </c>
      <c r="E790">
        <v>45326.891718920902</v>
      </c>
      <c r="F790">
        <v>-29326.891718920902</v>
      </c>
    </row>
    <row r="791" spans="4:6" x14ac:dyDescent="0.3">
      <c r="D791">
        <v>752</v>
      </c>
      <c r="E791">
        <v>36346.498453806969</v>
      </c>
      <c r="F791">
        <v>-20474.498453806969</v>
      </c>
    </row>
    <row r="792" spans="4:6" x14ac:dyDescent="0.3">
      <c r="D792">
        <v>753</v>
      </c>
      <c r="E792">
        <v>36346.498453806969</v>
      </c>
      <c r="F792">
        <v>-21003.498453806969</v>
      </c>
    </row>
    <row r="793" spans="4:6" x14ac:dyDescent="0.3">
      <c r="D793">
        <v>754</v>
      </c>
      <c r="E793">
        <v>36346.498453806969</v>
      </c>
      <c r="F793">
        <v>-21196.498453806969</v>
      </c>
    </row>
    <row r="794" spans="4:6" x14ac:dyDescent="0.3">
      <c r="D794">
        <v>755</v>
      </c>
      <c r="E794">
        <v>28649.018512280774</v>
      </c>
      <c r="F794">
        <v>-13649.018512280774</v>
      </c>
    </row>
    <row r="795" spans="4:6" x14ac:dyDescent="0.3">
      <c r="D795">
        <v>756</v>
      </c>
      <c r="E795">
        <v>29931.931835868512</v>
      </c>
      <c r="F795">
        <v>-14931.931835868512</v>
      </c>
    </row>
    <row r="796" spans="4:6" x14ac:dyDescent="0.3">
      <c r="D796">
        <v>757</v>
      </c>
      <c r="E796">
        <v>44043.978395333164</v>
      </c>
      <c r="F796">
        <v>-29043.978395333164</v>
      </c>
    </row>
    <row r="797" spans="4:6" x14ac:dyDescent="0.3">
      <c r="D797">
        <v>758</v>
      </c>
      <c r="E797">
        <v>44043.978395333164</v>
      </c>
      <c r="F797">
        <v>-29043.978395333164</v>
      </c>
    </row>
    <row r="798" spans="4:6" x14ac:dyDescent="0.3">
      <c r="D798">
        <v>759</v>
      </c>
      <c r="E798">
        <v>37629.411777394707</v>
      </c>
      <c r="F798">
        <v>-22726.411777394707</v>
      </c>
    </row>
    <row r="799" spans="4:6" x14ac:dyDescent="0.3">
      <c r="D799">
        <v>760</v>
      </c>
      <c r="E799">
        <v>45326.891718920902</v>
      </c>
      <c r="F799">
        <v>-31126.891718920902</v>
      </c>
    </row>
    <row r="800" spans="4:6" x14ac:dyDescent="0.3">
      <c r="D800">
        <v>761</v>
      </c>
      <c r="E800">
        <v>36346.498453806969</v>
      </c>
      <c r="F800">
        <v>-22172.498453806969</v>
      </c>
    </row>
    <row r="801" spans="4:6" x14ac:dyDescent="0.3">
      <c r="D801">
        <v>762</v>
      </c>
      <c r="E801">
        <v>28649.018512280774</v>
      </c>
      <c r="F801">
        <v>-14649.018512280774</v>
      </c>
    </row>
    <row r="802" spans="4:6" x14ac:dyDescent="0.3">
      <c r="D802">
        <v>763</v>
      </c>
      <c r="E802">
        <v>35063.585130219231</v>
      </c>
      <c r="F802">
        <v>-21063.585130219231</v>
      </c>
    </row>
    <row r="803" spans="4:6" x14ac:dyDescent="0.3">
      <c r="D803">
        <v>764</v>
      </c>
      <c r="E803">
        <v>45326.891718920902</v>
      </c>
      <c r="F803">
        <v>-31526.891718920902</v>
      </c>
    </row>
    <row r="804" spans="4:6" x14ac:dyDescent="0.3">
      <c r="D804">
        <v>765</v>
      </c>
      <c r="E804">
        <v>38912.325100982329</v>
      </c>
      <c r="F804">
        <v>-25120.325100982329</v>
      </c>
    </row>
    <row r="805" spans="4:6" x14ac:dyDescent="0.3">
      <c r="D805">
        <v>766</v>
      </c>
      <c r="E805">
        <v>40195.238424570067</v>
      </c>
      <c r="F805">
        <v>-26430.238424570067</v>
      </c>
    </row>
    <row r="806" spans="4:6" x14ac:dyDescent="0.3">
      <c r="D806">
        <v>767</v>
      </c>
      <c r="E806">
        <v>36346.498453806969</v>
      </c>
      <c r="F806">
        <v>-22792.498453806969</v>
      </c>
    </row>
    <row r="807" spans="4:6" x14ac:dyDescent="0.3">
      <c r="D807">
        <v>768</v>
      </c>
      <c r="E807">
        <v>40195.238424570067</v>
      </c>
      <c r="F807">
        <v>-26658.238424570067</v>
      </c>
    </row>
    <row r="808" spans="4:6" x14ac:dyDescent="0.3">
      <c r="D808">
        <v>769</v>
      </c>
      <c r="E808">
        <v>35063.585130219231</v>
      </c>
      <c r="F808">
        <v>-21593.585130219231</v>
      </c>
    </row>
    <row r="809" spans="4:6" x14ac:dyDescent="0.3">
      <c r="D809">
        <v>770</v>
      </c>
      <c r="E809">
        <v>29931.931835868512</v>
      </c>
      <c r="F809">
        <v>-16479.931835868512</v>
      </c>
    </row>
    <row r="810" spans="4:6" x14ac:dyDescent="0.3">
      <c r="D810">
        <v>771</v>
      </c>
      <c r="E810">
        <v>40195.238424570067</v>
      </c>
      <c r="F810">
        <v>-26762.238424570067</v>
      </c>
    </row>
    <row r="811" spans="4:6" x14ac:dyDescent="0.3">
      <c r="D811">
        <v>772</v>
      </c>
      <c r="E811">
        <v>41478.151748157805</v>
      </c>
      <c r="F811">
        <v>-28078.151748157805</v>
      </c>
    </row>
    <row r="812" spans="4:6" x14ac:dyDescent="0.3">
      <c r="D812">
        <v>773</v>
      </c>
      <c r="E812">
        <v>36346.498453806969</v>
      </c>
      <c r="F812">
        <v>-23046.498453806969</v>
      </c>
    </row>
    <row r="813" spans="4:6" x14ac:dyDescent="0.3">
      <c r="D813">
        <v>774</v>
      </c>
      <c r="E813">
        <v>36346.498453806969</v>
      </c>
      <c r="F813">
        <v>-23243.498453806969</v>
      </c>
    </row>
    <row r="814" spans="4:6" x14ac:dyDescent="0.3">
      <c r="D814">
        <v>775</v>
      </c>
      <c r="E814">
        <v>35063.585130219231</v>
      </c>
      <c r="F814">
        <v>-22063.585130219231</v>
      </c>
    </row>
    <row r="815" spans="4:6" x14ac:dyDescent="0.3">
      <c r="D815">
        <v>776</v>
      </c>
      <c r="E815">
        <v>40195.238424570067</v>
      </c>
      <c r="F815">
        <v>-27253.238424570067</v>
      </c>
    </row>
    <row r="816" spans="4:6" x14ac:dyDescent="0.3">
      <c r="D816">
        <v>777</v>
      </c>
      <c r="E816">
        <v>40195.238424570067</v>
      </c>
      <c r="F816">
        <v>-27485.238424570067</v>
      </c>
    </row>
    <row r="817" spans="4:6" x14ac:dyDescent="0.3">
      <c r="D817">
        <v>778</v>
      </c>
      <c r="E817">
        <v>37629.411777394707</v>
      </c>
      <c r="F817">
        <v>-24929.411777394707</v>
      </c>
    </row>
    <row r="818" spans="4:6" x14ac:dyDescent="0.3">
      <c r="D818">
        <v>779</v>
      </c>
      <c r="E818">
        <v>40195.238424570067</v>
      </c>
      <c r="F818">
        <v>-27896.238424570067</v>
      </c>
    </row>
    <row r="819" spans="4:6" x14ac:dyDescent="0.3">
      <c r="D819">
        <v>780</v>
      </c>
      <c r="E819">
        <v>36346.498453806969</v>
      </c>
      <c r="F819">
        <v>-24129.498453806969</v>
      </c>
    </row>
    <row r="820" spans="4:6" x14ac:dyDescent="0.3">
      <c r="D820">
        <v>781</v>
      </c>
      <c r="E820">
        <v>27366.105188693153</v>
      </c>
      <c r="F820">
        <v>-15366.105188693153</v>
      </c>
    </row>
    <row r="821" spans="4:6" x14ac:dyDescent="0.3">
      <c r="D821">
        <v>782</v>
      </c>
      <c r="E821">
        <v>28649.018512280774</v>
      </c>
      <c r="F821">
        <v>-16649.018512280774</v>
      </c>
    </row>
    <row r="822" spans="4:6" x14ac:dyDescent="0.3">
      <c r="D822">
        <v>783</v>
      </c>
      <c r="E822">
        <v>29931.931835868512</v>
      </c>
      <c r="F822">
        <v>-17931.931835868512</v>
      </c>
    </row>
    <row r="823" spans="4:6" x14ac:dyDescent="0.3">
      <c r="D823">
        <v>784</v>
      </c>
      <c r="E823">
        <v>37629.411777394707</v>
      </c>
      <c r="F823">
        <v>-25754.411777394707</v>
      </c>
    </row>
    <row r="824" spans="4:6" x14ac:dyDescent="0.3">
      <c r="D824">
        <v>785</v>
      </c>
      <c r="E824">
        <v>36346.498453806969</v>
      </c>
      <c r="F824">
        <v>-24546.498453806969</v>
      </c>
    </row>
    <row r="825" spans="4:6" x14ac:dyDescent="0.3">
      <c r="D825">
        <v>786</v>
      </c>
      <c r="E825">
        <v>37629.411777394707</v>
      </c>
      <c r="F825">
        <v>-25939.411777394707</v>
      </c>
    </row>
    <row r="826" spans="4:6" x14ac:dyDescent="0.3">
      <c r="D826">
        <v>787</v>
      </c>
      <c r="E826">
        <v>36346.498453806969</v>
      </c>
      <c r="F826">
        <v>-24681.498453806969</v>
      </c>
    </row>
    <row r="827" spans="4:6" x14ac:dyDescent="0.3">
      <c r="D827">
        <v>788</v>
      </c>
      <c r="E827">
        <v>33780.67180663161</v>
      </c>
      <c r="F827">
        <v>-22553.67180663161</v>
      </c>
    </row>
    <row r="828" spans="4:6" x14ac:dyDescent="0.3">
      <c r="D828">
        <v>789</v>
      </c>
      <c r="E828">
        <v>33780.67180663161</v>
      </c>
      <c r="F828">
        <v>-22702.67180663161</v>
      </c>
    </row>
    <row r="829" spans="4:6" x14ac:dyDescent="0.3">
      <c r="D829">
        <v>790</v>
      </c>
      <c r="E829">
        <v>29931.931835868512</v>
      </c>
      <c r="F829">
        <v>-18931.931835868512</v>
      </c>
    </row>
    <row r="830" spans="4:6" x14ac:dyDescent="0.3">
      <c r="D830">
        <v>791</v>
      </c>
      <c r="E830">
        <v>44043.978395333164</v>
      </c>
      <c r="F830">
        <v>-33043.978395333164</v>
      </c>
    </row>
    <row r="831" spans="4:6" x14ac:dyDescent="0.3">
      <c r="D831">
        <v>792</v>
      </c>
      <c r="E831">
        <v>37629.411777394707</v>
      </c>
      <c r="F831">
        <v>-26981.411777394707</v>
      </c>
    </row>
    <row r="832" spans="4:6" x14ac:dyDescent="0.3">
      <c r="D832">
        <v>793</v>
      </c>
      <c r="E832">
        <v>36346.498453806969</v>
      </c>
      <c r="F832">
        <v>-25699.498453806969</v>
      </c>
    </row>
    <row r="833" spans="4:6" x14ac:dyDescent="0.3">
      <c r="D833">
        <v>794</v>
      </c>
      <c r="E833">
        <v>37629.411777394707</v>
      </c>
      <c r="F833">
        <v>-27145.411777394707</v>
      </c>
    </row>
    <row r="834" spans="4:6" x14ac:dyDescent="0.3">
      <c r="D834">
        <v>795</v>
      </c>
      <c r="E834">
        <v>33780.67180663161</v>
      </c>
      <c r="F834">
        <v>-23629.67180663161</v>
      </c>
    </row>
    <row r="835" spans="4:6" x14ac:dyDescent="0.3">
      <c r="D835">
        <v>796</v>
      </c>
      <c r="E835">
        <v>37629.411777394707</v>
      </c>
      <c r="F835">
        <v>-27656.411777394707</v>
      </c>
    </row>
    <row r="836" spans="4:6" x14ac:dyDescent="0.3">
      <c r="D836">
        <v>797</v>
      </c>
      <c r="E836">
        <v>40195.238424570067</v>
      </c>
      <c r="F836">
        <v>-30305.238424570067</v>
      </c>
    </row>
    <row r="837" spans="4:6" x14ac:dyDescent="0.3">
      <c r="D837">
        <v>798</v>
      </c>
      <c r="E837">
        <v>37629.411777394707</v>
      </c>
      <c r="F837">
        <v>-27835.411777394707</v>
      </c>
    </row>
    <row r="838" spans="4:6" x14ac:dyDescent="0.3">
      <c r="D838">
        <v>799</v>
      </c>
      <c r="E838">
        <v>40195.238424570067</v>
      </c>
      <c r="F838">
        <v>-30571.238424570067</v>
      </c>
    </row>
    <row r="839" spans="4:6" x14ac:dyDescent="0.3">
      <c r="D839">
        <v>800</v>
      </c>
      <c r="E839">
        <v>42761.065071745426</v>
      </c>
      <c r="F839">
        <v>-33137.065071745426</v>
      </c>
    </row>
    <row r="840" spans="4:6" x14ac:dyDescent="0.3">
      <c r="D840">
        <v>801</v>
      </c>
      <c r="E840">
        <v>37629.411777394707</v>
      </c>
      <c r="F840">
        <v>-28007.411777394707</v>
      </c>
    </row>
    <row r="841" spans="4:6" x14ac:dyDescent="0.3">
      <c r="D841">
        <v>802</v>
      </c>
      <c r="E841">
        <v>36346.498453806969</v>
      </c>
      <c r="F841">
        <v>-26755.498453806969</v>
      </c>
    </row>
    <row r="842" spans="4:6" x14ac:dyDescent="0.3">
      <c r="D842">
        <v>803</v>
      </c>
      <c r="E842">
        <v>33780.67180663161</v>
      </c>
      <c r="F842">
        <v>-24269.67180663161</v>
      </c>
    </row>
    <row r="843" spans="4:6" x14ac:dyDescent="0.3">
      <c r="D843">
        <v>804</v>
      </c>
      <c r="E843">
        <v>27366.105188693153</v>
      </c>
      <c r="F843">
        <v>-18117.105188693153</v>
      </c>
    </row>
    <row r="844" spans="4:6" x14ac:dyDescent="0.3">
      <c r="D844">
        <v>805</v>
      </c>
      <c r="E844">
        <v>28649.018512280774</v>
      </c>
      <c r="F844">
        <v>-19649.018512280774</v>
      </c>
    </row>
    <row r="845" spans="4:6" x14ac:dyDescent="0.3">
      <c r="D845">
        <v>806</v>
      </c>
      <c r="E845">
        <v>28649.018512280774</v>
      </c>
      <c r="F845">
        <v>-19649.018512280774</v>
      </c>
    </row>
    <row r="846" spans="4:6" x14ac:dyDescent="0.3">
      <c r="D846">
        <v>807</v>
      </c>
      <c r="E846">
        <v>29931.931835868512</v>
      </c>
      <c r="F846">
        <v>-20931.931835868512</v>
      </c>
    </row>
    <row r="847" spans="4:6" x14ac:dyDescent="0.3">
      <c r="D847">
        <v>808</v>
      </c>
      <c r="E847">
        <v>37629.411777394707</v>
      </c>
      <c r="F847">
        <v>-28800.411777394707</v>
      </c>
    </row>
    <row r="848" spans="4:6" x14ac:dyDescent="0.3">
      <c r="D848">
        <v>809</v>
      </c>
      <c r="E848">
        <v>33780.67180663161</v>
      </c>
      <c r="F848">
        <v>-25279.67180663161</v>
      </c>
    </row>
    <row r="849" spans="4:6" x14ac:dyDescent="0.3">
      <c r="D849">
        <v>810</v>
      </c>
      <c r="E849">
        <v>37629.411777394707</v>
      </c>
      <c r="F849">
        <v>-29589.411777394707</v>
      </c>
    </row>
    <row r="850" spans="4:6" x14ac:dyDescent="0.3">
      <c r="D850">
        <v>811</v>
      </c>
      <c r="E850">
        <v>28649.018512280774</v>
      </c>
      <c r="F850">
        <v>-20649.018512280774</v>
      </c>
    </row>
    <row r="851" spans="4:6" x14ac:dyDescent="0.3">
      <c r="D851">
        <v>812</v>
      </c>
      <c r="E851">
        <v>29931.931835868512</v>
      </c>
      <c r="F851">
        <v>-21931.931835868512</v>
      </c>
    </row>
    <row r="852" spans="4:6" x14ac:dyDescent="0.3">
      <c r="D852">
        <v>813</v>
      </c>
      <c r="E852">
        <v>33780.67180663161</v>
      </c>
      <c r="F852">
        <v>-25793.67180663161</v>
      </c>
    </row>
    <row r="853" spans="4:6" x14ac:dyDescent="0.3">
      <c r="D853">
        <v>814</v>
      </c>
      <c r="E853">
        <v>37629.411777394707</v>
      </c>
      <c r="F853">
        <v>-29684.411777394707</v>
      </c>
    </row>
    <row r="854" spans="4:6" x14ac:dyDescent="0.3">
      <c r="D854">
        <v>815</v>
      </c>
      <c r="E854">
        <v>37629.411777394707</v>
      </c>
      <c r="F854">
        <v>-29691.411777394707</v>
      </c>
    </row>
    <row r="855" spans="4:6" x14ac:dyDescent="0.3">
      <c r="D855">
        <v>816</v>
      </c>
      <c r="E855">
        <v>42761.065071745426</v>
      </c>
      <c r="F855">
        <v>-34823.065071745426</v>
      </c>
    </row>
    <row r="856" spans="4:6" x14ac:dyDescent="0.3">
      <c r="D856">
        <v>817</v>
      </c>
      <c r="E856">
        <v>37629.411777394707</v>
      </c>
      <c r="F856">
        <v>-29721.411777394707</v>
      </c>
    </row>
    <row r="857" spans="4:6" x14ac:dyDescent="0.3">
      <c r="D857">
        <v>818</v>
      </c>
      <c r="E857">
        <v>33780.67180663161</v>
      </c>
      <c r="F857">
        <v>-25877.67180663161</v>
      </c>
    </row>
    <row r="858" spans="4:6" x14ac:dyDescent="0.3">
      <c r="D858">
        <v>819</v>
      </c>
      <c r="E858">
        <v>37629.411777394707</v>
      </c>
      <c r="F858">
        <v>-30187.411777394707</v>
      </c>
    </row>
    <row r="859" spans="4:6" x14ac:dyDescent="0.3">
      <c r="D859">
        <v>820</v>
      </c>
      <c r="E859">
        <v>33780.67180663161</v>
      </c>
      <c r="F859">
        <v>-26444.67180663161</v>
      </c>
    </row>
    <row r="860" spans="4:6" x14ac:dyDescent="0.3">
      <c r="D860">
        <v>821</v>
      </c>
      <c r="E860">
        <v>37629.411777394707</v>
      </c>
      <c r="F860">
        <v>-30462.411777394707</v>
      </c>
    </row>
    <row r="861" spans="4:6" x14ac:dyDescent="0.3">
      <c r="D861">
        <v>822</v>
      </c>
      <c r="E861">
        <v>37629.411777394707</v>
      </c>
      <c r="F861">
        <v>-30495.411777394707</v>
      </c>
    </row>
    <row r="862" spans="4:6" x14ac:dyDescent="0.3">
      <c r="D862">
        <v>823</v>
      </c>
      <c r="E862">
        <v>28649.018512280774</v>
      </c>
      <c r="F862">
        <v>-21649.018512280774</v>
      </c>
    </row>
    <row r="863" spans="4:6" x14ac:dyDescent="0.3">
      <c r="D863">
        <v>824</v>
      </c>
      <c r="E863">
        <v>29931.931835868512</v>
      </c>
      <c r="F863">
        <v>-22931.931835868512</v>
      </c>
    </row>
    <row r="864" spans="4:6" x14ac:dyDescent="0.3">
      <c r="D864">
        <v>825</v>
      </c>
      <c r="E864">
        <v>29931.931835868512</v>
      </c>
      <c r="F864">
        <v>-22931.931835868512</v>
      </c>
    </row>
    <row r="865" spans="4:6" x14ac:dyDescent="0.3">
      <c r="D865">
        <v>826</v>
      </c>
      <c r="E865">
        <v>36346.498453806969</v>
      </c>
      <c r="F865">
        <v>-30150.498453806969</v>
      </c>
    </row>
    <row r="866" spans="4:6" x14ac:dyDescent="0.3">
      <c r="D866">
        <v>827</v>
      </c>
      <c r="E866">
        <v>37629.411777394707</v>
      </c>
      <c r="F866">
        <v>-31739.411777394707</v>
      </c>
    </row>
    <row r="867" spans="4:6" x14ac:dyDescent="0.3">
      <c r="D867">
        <v>828</v>
      </c>
      <c r="E867">
        <v>37629.411777394707</v>
      </c>
      <c r="F867">
        <v>-31929.411777394707</v>
      </c>
    </row>
    <row r="868" spans="4:6" x14ac:dyDescent="0.3">
      <c r="D868">
        <v>829</v>
      </c>
      <c r="E868">
        <v>33780.67180663161</v>
      </c>
      <c r="F868">
        <v>-28496.67180663161</v>
      </c>
    </row>
    <row r="869" spans="4:6" x14ac:dyDescent="0.3">
      <c r="D869">
        <v>830</v>
      </c>
      <c r="E869">
        <v>27366.105188693153</v>
      </c>
      <c r="F869">
        <v>-22922.105188693153</v>
      </c>
    </row>
    <row r="870" spans="4:6" x14ac:dyDescent="0.3">
      <c r="D870">
        <v>831</v>
      </c>
      <c r="E870">
        <v>35063.585130219231</v>
      </c>
      <c r="F870">
        <v>-31063.585130219231</v>
      </c>
    </row>
    <row r="871" spans="4:6" x14ac:dyDescent="0.3">
      <c r="D871">
        <v>832</v>
      </c>
      <c r="E871">
        <v>33780.67180663161</v>
      </c>
      <c r="F871">
        <v>-30200.67180663161</v>
      </c>
    </row>
    <row r="872" spans="4:6" x14ac:dyDescent="0.3">
      <c r="D872">
        <v>833</v>
      </c>
      <c r="E872">
        <v>28649.018512280774</v>
      </c>
      <c r="F872">
        <v>-25649.018512280774</v>
      </c>
    </row>
    <row r="873" spans="4:6" x14ac:dyDescent="0.3">
      <c r="D873">
        <v>834</v>
      </c>
      <c r="E873">
        <v>36346.498453806969</v>
      </c>
      <c r="F873">
        <v>-33523.498453806969</v>
      </c>
    </row>
    <row r="874" spans="4:6" x14ac:dyDescent="0.3">
      <c r="D874">
        <v>835</v>
      </c>
      <c r="E874">
        <v>27366.105188693153</v>
      </c>
      <c r="F874">
        <v>-24817.105188693153</v>
      </c>
    </row>
    <row r="875" spans="4:6" ht="15" thickBot="1" x14ac:dyDescent="0.35">
      <c r="D875" s="13">
        <v>836</v>
      </c>
      <c r="E875" s="13">
        <v>27366.105188693153</v>
      </c>
      <c r="F875" s="13">
        <v>-25366.105188693153</v>
      </c>
    </row>
  </sheetData>
  <mergeCells count="4">
    <mergeCell ref="D9:H9"/>
    <mergeCell ref="D14:H14"/>
    <mergeCell ref="B2:I2"/>
    <mergeCell ref="C4:F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F2AA-9281-469B-9E68-6EE32A124A3E}">
  <dimension ref="B1:V837"/>
  <sheetViews>
    <sheetView tabSelected="1" workbookViewId="0">
      <selection activeCell="C15" sqref="C15"/>
    </sheetView>
  </sheetViews>
  <sheetFormatPr defaultRowHeight="14.4" x14ac:dyDescent="0.3"/>
  <cols>
    <col min="1" max="1" width="1.6640625" customWidth="1"/>
    <col min="2" max="2" width="26.6640625" customWidth="1"/>
    <col min="3" max="3" width="26.33203125" customWidth="1"/>
    <col min="8" max="8" width="10.21875" style="6" bestFit="1" customWidth="1"/>
    <col min="9" max="9" width="8.88671875" style="7"/>
    <col min="12" max="12" width="19.109375" bestFit="1" customWidth="1"/>
    <col min="13" max="13" width="15.5546875" bestFit="1" customWidth="1"/>
    <col min="14" max="14" width="5.77734375" bestFit="1" customWidth="1"/>
    <col min="15" max="15" width="7.5546875" bestFit="1" customWidth="1"/>
    <col min="16" max="16" width="6.6640625" bestFit="1" customWidth="1"/>
    <col min="17" max="17" width="8.5546875" bestFit="1" customWidth="1"/>
    <col min="18" max="18" width="11" bestFit="1" customWidth="1"/>
    <col min="19" max="19" width="4.6640625" bestFit="1" customWidth="1"/>
    <col min="20" max="20" width="5.77734375" bestFit="1" customWidth="1"/>
    <col min="21" max="21" width="7.6640625" bestFit="1" customWidth="1"/>
    <col min="22" max="22" width="10.5546875" bestFit="1" customWidth="1"/>
    <col min="23" max="23" width="9.5546875" bestFit="1" customWidth="1"/>
    <col min="24" max="24" width="5.33203125" bestFit="1" customWidth="1"/>
    <col min="25" max="25" width="13.5546875" bestFit="1" customWidth="1"/>
    <col min="26" max="26" width="9.109375" bestFit="1" customWidth="1"/>
    <col min="27" max="27" width="9.77734375" bestFit="1" customWidth="1"/>
    <col min="28" max="28" width="7.109375" bestFit="1" customWidth="1"/>
    <col min="29" max="29" width="5.33203125" bestFit="1" customWidth="1"/>
    <col min="30" max="30" width="14" bestFit="1" customWidth="1"/>
    <col min="31" max="31" width="14.109375" bestFit="1" customWidth="1"/>
    <col min="32" max="32" width="8.5546875" bestFit="1" customWidth="1"/>
    <col min="33" max="33" width="7.77734375" bestFit="1" customWidth="1"/>
    <col min="34" max="34" width="5.5546875" bestFit="1" customWidth="1"/>
    <col min="35" max="35" width="7.5546875" bestFit="1" customWidth="1"/>
    <col min="36" max="36" width="6.6640625" bestFit="1" customWidth="1"/>
    <col min="37" max="37" width="10.33203125" bestFit="1" customWidth="1"/>
    <col min="38" max="38" width="8.5546875" bestFit="1" customWidth="1"/>
    <col min="39" max="39" width="11" bestFit="1" customWidth="1"/>
    <col min="40" max="40" width="6.33203125" bestFit="1" customWidth="1"/>
    <col min="41" max="41" width="7" bestFit="1" customWidth="1"/>
    <col min="42" max="42" width="9" bestFit="1" customWidth="1"/>
    <col min="43" max="43" width="7.77734375" bestFit="1" customWidth="1"/>
    <col min="44" max="44" width="6.21875" bestFit="1" customWidth="1"/>
    <col min="45" max="45" width="4.21875" bestFit="1" customWidth="1"/>
    <col min="46" max="46" width="5.6640625" bestFit="1" customWidth="1"/>
    <col min="47" max="47" width="4.6640625" bestFit="1" customWidth="1"/>
    <col min="48" max="48" width="7.88671875" bestFit="1" customWidth="1"/>
    <col min="49" max="49" width="5.77734375" bestFit="1" customWidth="1"/>
    <col min="50" max="50" width="9.5546875" bestFit="1" customWidth="1"/>
    <col min="51" max="51" width="13.6640625" bestFit="1" customWidth="1"/>
    <col min="52" max="52" width="6.6640625" bestFit="1" customWidth="1"/>
    <col min="53" max="53" width="6.88671875" bestFit="1" customWidth="1"/>
    <col min="54" max="54" width="8.109375" bestFit="1" customWidth="1"/>
    <col min="55" max="55" width="11.21875" bestFit="1" customWidth="1"/>
    <col min="56" max="56" width="11.6640625" bestFit="1" customWidth="1"/>
    <col min="57" max="57" width="7" bestFit="1" customWidth="1"/>
    <col min="58" max="58" width="14.6640625" bestFit="1" customWidth="1"/>
    <col min="59" max="59" width="7.21875" bestFit="1" customWidth="1"/>
    <col min="60" max="60" width="8.5546875" bestFit="1" customWidth="1"/>
    <col min="61" max="61" width="4.77734375" bestFit="1" customWidth="1"/>
    <col min="62" max="62" width="6.77734375" bestFit="1" customWidth="1"/>
    <col min="63" max="63" width="7.88671875" bestFit="1" customWidth="1"/>
    <col min="64" max="64" width="16.6640625" bestFit="1" customWidth="1"/>
    <col min="65" max="65" width="8.33203125" bestFit="1" customWidth="1"/>
    <col min="66" max="66" width="6.44140625" bestFit="1" customWidth="1"/>
    <col min="67" max="67" width="11.5546875" bestFit="1" customWidth="1"/>
    <col min="68" max="68" width="8.44140625" bestFit="1" customWidth="1"/>
    <col min="69" max="69" width="7.5546875" bestFit="1" customWidth="1"/>
    <col min="70" max="70" width="6.44140625" bestFit="1" customWidth="1"/>
    <col min="71" max="72" width="8.109375" bestFit="1" customWidth="1"/>
    <col min="73" max="73" width="11" bestFit="1" customWidth="1"/>
    <col min="74" max="74" width="11.33203125" bestFit="1" customWidth="1"/>
    <col min="75" max="75" width="5.77734375" bestFit="1" customWidth="1"/>
    <col min="76" max="76" width="7.5546875" bestFit="1" customWidth="1"/>
    <col min="77" max="77" width="10.88671875" bestFit="1" customWidth="1"/>
    <col min="78" max="78" width="6.88671875" bestFit="1" customWidth="1"/>
    <col min="79" max="79" width="6.44140625" bestFit="1" customWidth="1"/>
    <col min="80" max="80" width="7.44140625" bestFit="1" customWidth="1"/>
    <col min="81" max="81" width="7.6640625" bestFit="1" customWidth="1"/>
    <col min="82" max="82" width="4.44140625" bestFit="1" customWidth="1"/>
    <col min="83" max="83" width="6.109375" bestFit="1" customWidth="1"/>
    <col min="84" max="84" width="9.77734375" bestFit="1" customWidth="1"/>
    <col min="85" max="85" width="10.5546875" bestFit="1" customWidth="1"/>
  </cols>
  <sheetData>
    <row r="1" spans="3:9" x14ac:dyDescent="0.3">
      <c r="C1" s="22" t="s">
        <v>9</v>
      </c>
      <c r="D1" s="22"/>
      <c r="E1" s="22"/>
      <c r="F1" s="22"/>
      <c r="H1" s="6" t="s">
        <v>9</v>
      </c>
      <c r="I1" s="7" t="s">
        <v>1374</v>
      </c>
    </row>
    <row r="2" spans="3:9" x14ac:dyDescent="0.3">
      <c r="H2" s="6">
        <v>173850</v>
      </c>
      <c r="I2" s="7">
        <f>IF(OR(H2&gt;$D$8,H2&lt;$D$9),1,0)</f>
        <v>1</v>
      </c>
    </row>
    <row r="3" spans="3:9" x14ac:dyDescent="0.3">
      <c r="C3" t="s">
        <v>1367</v>
      </c>
      <c r="D3" s="5">
        <f>MAX(WorldCupMatches!U2:U837)</f>
        <v>173850</v>
      </c>
      <c r="H3" s="6">
        <v>152772</v>
      </c>
      <c r="I3" s="7">
        <f t="shared" ref="I3:I66" si="0">IF(OR(H3&gt;$D$8,H3&lt;$D$9),1,0)</f>
        <v>1</v>
      </c>
    </row>
    <row r="4" spans="3:9" x14ac:dyDescent="0.3">
      <c r="C4" t="s">
        <v>1368</v>
      </c>
      <c r="D4" s="5">
        <f>MIN(WorldCupMatches!U2:U837)</f>
        <v>2000</v>
      </c>
      <c r="H4" s="6">
        <v>142429</v>
      </c>
      <c r="I4" s="7">
        <f t="shared" si="0"/>
        <v>1</v>
      </c>
    </row>
    <row r="5" spans="3:9" x14ac:dyDescent="0.3">
      <c r="C5" t="s">
        <v>1369</v>
      </c>
      <c r="D5">
        <f>QUARTILE(WorldCupMatches!U2:U837,1)</f>
        <v>29800</v>
      </c>
      <c r="H5" s="6">
        <v>138886</v>
      </c>
      <c r="I5" s="7">
        <f t="shared" si="0"/>
        <v>1</v>
      </c>
    </row>
    <row r="6" spans="3:9" x14ac:dyDescent="0.3">
      <c r="C6" t="s">
        <v>1370</v>
      </c>
      <c r="D6">
        <f>QUARTILE(WorldCupMatches!U2:U837,3)</f>
        <v>60984.5</v>
      </c>
      <c r="H6" s="6">
        <v>114600</v>
      </c>
      <c r="I6" s="7">
        <f t="shared" si="0"/>
        <v>1</v>
      </c>
    </row>
    <row r="7" spans="3:9" x14ac:dyDescent="0.3">
      <c r="C7" t="s">
        <v>1373</v>
      </c>
      <c r="D7" s="5">
        <f>D6-D5</f>
        <v>31184.5</v>
      </c>
      <c r="H7" s="6">
        <v>114600</v>
      </c>
      <c r="I7" s="7">
        <f t="shared" si="0"/>
        <v>1</v>
      </c>
    </row>
    <row r="8" spans="3:9" x14ac:dyDescent="0.3">
      <c r="C8" t="s">
        <v>1371</v>
      </c>
      <c r="D8" s="5">
        <f>D6+(1.5*D7)</f>
        <v>107761.25</v>
      </c>
      <c r="F8" s="1"/>
      <c r="H8" s="6">
        <v>114580</v>
      </c>
      <c r="I8" s="7">
        <f t="shared" si="0"/>
        <v>1</v>
      </c>
    </row>
    <row r="9" spans="3:9" x14ac:dyDescent="0.3">
      <c r="C9" t="s">
        <v>1372</v>
      </c>
      <c r="D9" s="5">
        <f>D5-(1.5*D7)</f>
        <v>-16976.75</v>
      </c>
      <c r="H9" s="6">
        <v>114580</v>
      </c>
      <c r="I9" s="7">
        <f t="shared" si="0"/>
        <v>1</v>
      </c>
    </row>
    <row r="10" spans="3:9" x14ac:dyDescent="0.3">
      <c r="C10" t="s">
        <v>1375</v>
      </c>
      <c r="D10">
        <f>SUM(I2:I837)</f>
        <v>11</v>
      </c>
      <c r="H10" s="6">
        <v>114500</v>
      </c>
      <c r="I10" s="7">
        <f t="shared" si="0"/>
        <v>1</v>
      </c>
    </row>
    <row r="11" spans="3:9" x14ac:dyDescent="0.3">
      <c r="C11" t="s">
        <v>1377</v>
      </c>
      <c r="D11" s="17">
        <f>11/837</f>
        <v>1.3142174432497013E-2</v>
      </c>
      <c r="H11" s="6">
        <v>110000</v>
      </c>
      <c r="I11" s="7">
        <f t="shared" si="0"/>
        <v>1</v>
      </c>
    </row>
    <row r="12" spans="3:9" x14ac:dyDescent="0.3">
      <c r="H12" s="6">
        <v>108192</v>
      </c>
      <c r="I12" s="7">
        <f t="shared" si="0"/>
        <v>1</v>
      </c>
    </row>
    <row r="13" spans="3:9" x14ac:dyDescent="0.3">
      <c r="C13" s="27" t="s">
        <v>1376</v>
      </c>
      <c r="D13" s="27"/>
      <c r="E13" s="27"/>
      <c r="H13" s="6">
        <v>107412</v>
      </c>
      <c r="I13" s="7">
        <f t="shared" si="0"/>
        <v>0</v>
      </c>
    </row>
    <row r="14" spans="3:9" x14ac:dyDescent="0.3">
      <c r="C14" s="28">
        <f>TRIMMEAN(H2:H837,D11)</f>
        <v>44508.742130750608</v>
      </c>
      <c r="D14" s="29"/>
      <c r="E14" s="30"/>
      <c r="H14" s="6">
        <v>107160</v>
      </c>
      <c r="I14" s="7">
        <f t="shared" si="0"/>
        <v>0</v>
      </c>
    </row>
    <row r="15" spans="3:9" x14ac:dyDescent="0.3">
      <c r="H15" s="6">
        <v>104403</v>
      </c>
      <c r="I15" s="7">
        <f t="shared" si="0"/>
        <v>0</v>
      </c>
    </row>
    <row r="16" spans="3:9" x14ac:dyDescent="0.3">
      <c r="H16" s="6">
        <v>103763</v>
      </c>
      <c r="I16" s="7">
        <f t="shared" si="0"/>
        <v>0</v>
      </c>
    </row>
    <row r="17" spans="2:22" x14ac:dyDescent="0.3">
      <c r="H17" s="6">
        <v>103058</v>
      </c>
      <c r="I17" s="7">
        <f t="shared" si="0"/>
        <v>0</v>
      </c>
    </row>
    <row r="18" spans="2:22" x14ac:dyDescent="0.3">
      <c r="B18" s="19" t="s">
        <v>1379</v>
      </c>
      <c r="C18" s="18" t="s">
        <v>1380</v>
      </c>
      <c r="H18" s="6">
        <v>102444</v>
      </c>
      <c r="I18" s="7">
        <f t="shared" si="0"/>
        <v>0</v>
      </c>
    </row>
    <row r="19" spans="2:22" x14ac:dyDescent="0.3">
      <c r="B19" s="18">
        <f>COUNTIF(WorldCupMatches!T19:T854,"Home Team")</f>
        <v>481</v>
      </c>
      <c r="C19" s="18">
        <f>COUNTIF(WorldCupMatches!T19:T854,"Away Team")</f>
        <v>338</v>
      </c>
      <c r="H19" s="6">
        <v>98728</v>
      </c>
      <c r="I19" s="7">
        <f t="shared" si="0"/>
        <v>0</v>
      </c>
    </row>
    <row r="20" spans="2:22" x14ac:dyDescent="0.3">
      <c r="H20" s="6">
        <v>98270</v>
      </c>
      <c r="I20" s="7">
        <f t="shared" si="0"/>
        <v>0</v>
      </c>
    </row>
    <row r="21" spans="2:22" x14ac:dyDescent="0.3">
      <c r="H21" s="6">
        <v>96924</v>
      </c>
      <c r="I21" s="7">
        <f t="shared" si="0"/>
        <v>0</v>
      </c>
    </row>
    <row r="22" spans="2:22" x14ac:dyDescent="0.3">
      <c r="H22" s="6">
        <v>96000</v>
      </c>
      <c r="I22" s="7">
        <f t="shared" si="0"/>
        <v>0</v>
      </c>
    </row>
    <row r="23" spans="2:22" x14ac:dyDescent="0.3">
      <c r="H23" s="6">
        <v>95261</v>
      </c>
      <c r="I23" s="7">
        <f t="shared" si="0"/>
        <v>0</v>
      </c>
      <c r="L23" s="9" t="s">
        <v>1382</v>
      </c>
      <c r="M23" s="9" t="s">
        <v>1318</v>
      </c>
    </row>
    <row r="24" spans="2:22" x14ac:dyDescent="0.3">
      <c r="H24" s="6">
        <v>95000</v>
      </c>
      <c r="I24" s="7">
        <f t="shared" si="0"/>
        <v>0</v>
      </c>
      <c r="L24" s="9" t="s">
        <v>1</v>
      </c>
      <c r="M24" t="s">
        <v>52</v>
      </c>
      <c r="N24" t="s">
        <v>40</v>
      </c>
      <c r="O24" t="s">
        <v>189</v>
      </c>
      <c r="P24" t="s">
        <v>22</v>
      </c>
      <c r="Q24" t="s">
        <v>106</v>
      </c>
      <c r="R24" t="s">
        <v>240</v>
      </c>
      <c r="S24" t="s">
        <v>120</v>
      </c>
      <c r="T24" t="s">
        <v>113</v>
      </c>
      <c r="U24" t="s">
        <v>64</v>
      </c>
      <c r="V24" t="s">
        <v>1319</v>
      </c>
    </row>
    <row r="25" spans="2:22" x14ac:dyDescent="0.3">
      <c r="H25" s="6">
        <v>94493</v>
      </c>
      <c r="I25" s="7">
        <f t="shared" si="0"/>
        <v>0</v>
      </c>
      <c r="L25" s="10" t="s">
        <v>69</v>
      </c>
      <c r="M25">
        <v>2</v>
      </c>
      <c r="N25">
        <v>5</v>
      </c>
      <c r="O25">
        <v>1</v>
      </c>
      <c r="P25">
        <v>1</v>
      </c>
      <c r="Q25">
        <v>1</v>
      </c>
      <c r="R25">
        <v>3</v>
      </c>
      <c r="S25">
        <v>4</v>
      </c>
      <c r="T25">
        <v>1</v>
      </c>
      <c r="U25">
        <v>1</v>
      </c>
      <c r="V25">
        <v>19</v>
      </c>
    </row>
    <row r="26" spans="2:22" x14ac:dyDescent="0.3">
      <c r="H26" s="6">
        <v>94194</v>
      </c>
      <c r="I26" s="7">
        <f t="shared" si="0"/>
        <v>0</v>
      </c>
      <c r="L26" s="10" t="s">
        <v>1319</v>
      </c>
      <c r="M26">
        <v>2</v>
      </c>
      <c r="N26">
        <v>5</v>
      </c>
      <c r="O26">
        <v>1</v>
      </c>
      <c r="P26">
        <v>1</v>
      </c>
      <c r="Q26">
        <v>1</v>
      </c>
      <c r="R26">
        <v>3</v>
      </c>
      <c r="S26">
        <v>4</v>
      </c>
      <c r="T26">
        <v>1</v>
      </c>
      <c r="U26">
        <v>1</v>
      </c>
      <c r="V26">
        <v>19</v>
      </c>
    </row>
    <row r="27" spans="2:22" x14ac:dyDescent="0.3">
      <c r="H27" s="6">
        <v>93869</v>
      </c>
      <c r="I27" s="7">
        <f t="shared" si="0"/>
        <v>0</v>
      </c>
    </row>
    <row r="28" spans="2:22" x14ac:dyDescent="0.3">
      <c r="H28" s="6">
        <v>93869</v>
      </c>
      <c r="I28" s="7">
        <f t="shared" si="0"/>
        <v>0</v>
      </c>
    </row>
    <row r="29" spans="2:22" x14ac:dyDescent="0.3">
      <c r="H29" s="6">
        <v>93194</v>
      </c>
      <c r="I29" s="7">
        <f t="shared" si="0"/>
        <v>0</v>
      </c>
    </row>
    <row r="30" spans="2:22" x14ac:dyDescent="0.3">
      <c r="H30" s="6">
        <v>92570</v>
      </c>
      <c r="I30" s="7">
        <f t="shared" si="0"/>
        <v>0</v>
      </c>
    </row>
    <row r="31" spans="2:22" x14ac:dyDescent="0.3">
      <c r="H31" s="6">
        <v>92205</v>
      </c>
      <c r="I31" s="7">
        <f t="shared" si="0"/>
        <v>0</v>
      </c>
    </row>
    <row r="32" spans="2:22" x14ac:dyDescent="0.3">
      <c r="H32" s="6">
        <v>91856</v>
      </c>
      <c r="I32" s="7">
        <f t="shared" si="0"/>
        <v>0</v>
      </c>
    </row>
    <row r="33" spans="8:9" x14ac:dyDescent="0.3">
      <c r="H33" s="6">
        <v>91856</v>
      </c>
      <c r="I33" s="7">
        <f t="shared" si="0"/>
        <v>0</v>
      </c>
    </row>
    <row r="34" spans="8:9" x14ac:dyDescent="0.3">
      <c r="H34" s="6">
        <v>91500</v>
      </c>
      <c r="I34" s="7">
        <f t="shared" si="0"/>
        <v>0</v>
      </c>
    </row>
    <row r="35" spans="8:9" x14ac:dyDescent="0.3">
      <c r="H35" s="6">
        <v>90584</v>
      </c>
      <c r="I35" s="7">
        <f t="shared" si="0"/>
        <v>0</v>
      </c>
    </row>
    <row r="36" spans="8:9" x14ac:dyDescent="0.3">
      <c r="H36" s="6">
        <v>90469</v>
      </c>
      <c r="I36" s="7">
        <f t="shared" si="0"/>
        <v>0</v>
      </c>
    </row>
    <row r="37" spans="8:9" x14ac:dyDescent="0.3">
      <c r="H37" s="6">
        <v>90089</v>
      </c>
      <c r="I37" s="7">
        <f t="shared" si="0"/>
        <v>0</v>
      </c>
    </row>
    <row r="38" spans="8:9" x14ac:dyDescent="0.3">
      <c r="H38" s="6">
        <v>90000</v>
      </c>
      <c r="I38" s="7">
        <f t="shared" si="0"/>
        <v>0</v>
      </c>
    </row>
    <row r="39" spans="8:9" x14ac:dyDescent="0.3">
      <c r="H39" s="6">
        <v>89979</v>
      </c>
      <c r="I39" s="7">
        <f t="shared" si="0"/>
        <v>0</v>
      </c>
    </row>
    <row r="40" spans="8:9" x14ac:dyDescent="0.3">
      <c r="H40" s="6">
        <v>87696</v>
      </c>
      <c r="I40" s="7">
        <f t="shared" si="0"/>
        <v>0</v>
      </c>
    </row>
    <row r="41" spans="8:9" x14ac:dyDescent="0.3">
      <c r="H41" s="6">
        <v>87148</v>
      </c>
      <c r="I41" s="7">
        <f t="shared" si="0"/>
        <v>0</v>
      </c>
    </row>
    <row r="42" spans="8:9" x14ac:dyDescent="0.3">
      <c r="H42" s="6">
        <v>84490</v>
      </c>
      <c r="I42" s="7">
        <f t="shared" si="0"/>
        <v>0</v>
      </c>
    </row>
    <row r="43" spans="8:9" x14ac:dyDescent="0.3">
      <c r="H43" s="6">
        <v>84490</v>
      </c>
      <c r="I43" s="7">
        <f t="shared" si="0"/>
        <v>0</v>
      </c>
    </row>
    <row r="44" spans="8:9" x14ac:dyDescent="0.3">
      <c r="H44" s="6">
        <v>84455</v>
      </c>
      <c r="I44" s="7">
        <f t="shared" si="0"/>
        <v>0</v>
      </c>
    </row>
    <row r="45" spans="8:9" x14ac:dyDescent="0.3">
      <c r="H45" s="6">
        <v>84377</v>
      </c>
      <c r="I45" s="7">
        <f t="shared" si="0"/>
        <v>0</v>
      </c>
    </row>
    <row r="46" spans="8:9" x14ac:dyDescent="0.3">
      <c r="H46" s="6">
        <v>84147</v>
      </c>
      <c r="I46" s="7">
        <f t="shared" si="0"/>
        <v>0</v>
      </c>
    </row>
    <row r="47" spans="8:9" x14ac:dyDescent="0.3">
      <c r="H47" s="6">
        <v>84017</v>
      </c>
      <c r="I47" s="7">
        <f t="shared" si="0"/>
        <v>0</v>
      </c>
    </row>
    <row r="48" spans="8:9" x14ac:dyDescent="0.3">
      <c r="H48" s="6">
        <v>83500</v>
      </c>
      <c r="I48" s="7">
        <f t="shared" si="0"/>
        <v>0</v>
      </c>
    </row>
    <row r="49" spans="8:9" x14ac:dyDescent="0.3">
      <c r="H49" s="6">
        <v>83465</v>
      </c>
      <c r="I49" s="7">
        <f t="shared" si="0"/>
        <v>0</v>
      </c>
    </row>
    <row r="50" spans="8:9" x14ac:dyDescent="0.3">
      <c r="H50" s="6">
        <v>83401</v>
      </c>
      <c r="I50" s="7">
        <f t="shared" si="0"/>
        <v>0</v>
      </c>
    </row>
    <row r="51" spans="8:9" x14ac:dyDescent="0.3">
      <c r="H51" s="6">
        <v>83401</v>
      </c>
      <c r="I51" s="7">
        <f t="shared" si="0"/>
        <v>0</v>
      </c>
    </row>
    <row r="52" spans="8:9" x14ac:dyDescent="0.3">
      <c r="H52" s="6">
        <v>83391</v>
      </c>
      <c r="I52" s="7">
        <f t="shared" si="0"/>
        <v>0</v>
      </c>
    </row>
    <row r="53" spans="8:9" x14ac:dyDescent="0.3">
      <c r="H53" s="6">
        <v>82174</v>
      </c>
      <c r="I53" s="7">
        <f t="shared" si="0"/>
        <v>0</v>
      </c>
    </row>
    <row r="54" spans="8:9" x14ac:dyDescent="0.3">
      <c r="H54" s="6">
        <v>81649</v>
      </c>
      <c r="I54" s="7">
        <f t="shared" si="0"/>
        <v>0</v>
      </c>
    </row>
    <row r="55" spans="8:9" x14ac:dyDescent="0.3">
      <c r="H55" s="6">
        <v>81100</v>
      </c>
      <c r="I55" s="7">
        <f t="shared" si="0"/>
        <v>0</v>
      </c>
    </row>
    <row r="56" spans="8:9" x14ac:dyDescent="0.3">
      <c r="H56" s="6">
        <v>81061</v>
      </c>
      <c r="I56" s="7">
        <f t="shared" si="0"/>
        <v>0</v>
      </c>
    </row>
    <row r="57" spans="8:9" x14ac:dyDescent="0.3">
      <c r="H57" s="6">
        <v>80000</v>
      </c>
      <c r="I57" s="7">
        <f t="shared" si="0"/>
        <v>0</v>
      </c>
    </row>
    <row r="58" spans="8:9" x14ac:dyDescent="0.3">
      <c r="H58" s="6">
        <v>80000</v>
      </c>
      <c r="I58" s="7">
        <f t="shared" si="0"/>
        <v>0</v>
      </c>
    </row>
    <row r="59" spans="8:9" x14ac:dyDescent="0.3">
      <c r="H59" s="6">
        <v>80000</v>
      </c>
      <c r="I59" s="7">
        <f t="shared" si="0"/>
        <v>0</v>
      </c>
    </row>
    <row r="60" spans="8:9" x14ac:dyDescent="0.3">
      <c r="H60" s="6">
        <v>80000</v>
      </c>
      <c r="I60" s="7">
        <f t="shared" si="0"/>
        <v>0</v>
      </c>
    </row>
    <row r="61" spans="8:9" x14ac:dyDescent="0.3">
      <c r="H61" s="6">
        <v>79867</v>
      </c>
      <c r="I61" s="7">
        <f t="shared" si="0"/>
        <v>0</v>
      </c>
    </row>
    <row r="62" spans="8:9" x14ac:dyDescent="0.3">
      <c r="H62" s="6">
        <v>78200</v>
      </c>
      <c r="I62" s="7">
        <f t="shared" si="0"/>
        <v>0</v>
      </c>
    </row>
    <row r="63" spans="8:9" x14ac:dyDescent="0.3">
      <c r="H63" s="6">
        <v>77217</v>
      </c>
      <c r="I63" s="7">
        <f t="shared" si="0"/>
        <v>0</v>
      </c>
    </row>
    <row r="64" spans="8:9" x14ac:dyDescent="0.3">
      <c r="H64" s="6">
        <v>77100</v>
      </c>
      <c r="I64" s="7">
        <f t="shared" si="0"/>
        <v>0</v>
      </c>
    </row>
    <row r="65" spans="8:9" x14ac:dyDescent="0.3">
      <c r="H65" s="6">
        <v>77000</v>
      </c>
      <c r="I65" s="7">
        <f t="shared" si="0"/>
        <v>0</v>
      </c>
    </row>
    <row r="66" spans="8:9" x14ac:dyDescent="0.3">
      <c r="H66" s="6">
        <v>77000</v>
      </c>
      <c r="I66" s="7">
        <f t="shared" si="0"/>
        <v>0</v>
      </c>
    </row>
    <row r="67" spans="8:9" x14ac:dyDescent="0.3">
      <c r="H67" s="6">
        <v>77000</v>
      </c>
      <c r="I67" s="7">
        <f t="shared" ref="I67:I130" si="1">IF(OR(H67&gt;$D$8,H67&lt;$D$9),1,0)</f>
        <v>0</v>
      </c>
    </row>
    <row r="68" spans="8:9" x14ac:dyDescent="0.3">
      <c r="H68" s="6">
        <v>77000</v>
      </c>
      <c r="I68" s="7">
        <f t="shared" si="1"/>
        <v>0</v>
      </c>
    </row>
    <row r="69" spans="8:9" x14ac:dyDescent="0.3">
      <c r="H69" s="6">
        <v>76594</v>
      </c>
      <c r="I69" s="7">
        <f t="shared" si="1"/>
        <v>0</v>
      </c>
    </row>
    <row r="70" spans="8:9" x14ac:dyDescent="0.3">
      <c r="H70" s="6">
        <v>76322</v>
      </c>
      <c r="I70" s="7">
        <f t="shared" si="1"/>
        <v>0</v>
      </c>
    </row>
    <row r="71" spans="8:9" x14ac:dyDescent="0.3">
      <c r="H71" s="6">
        <v>76000</v>
      </c>
      <c r="I71" s="7">
        <f t="shared" si="1"/>
        <v>0</v>
      </c>
    </row>
    <row r="72" spans="8:9" x14ac:dyDescent="0.3">
      <c r="H72" s="6">
        <v>75338</v>
      </c>
      <c r="I72" s="7">
        <f t="shared" si="1"/>
        <v>0</v>
      </c>
    </row>
    <row r="73" spans="8:9" x14ac:dyDescent="0.3">
      <c r="H73" s="6">
        <v>75000</v>
      </c>
      <c r="I73" s="7">
        <f t="shared" si="1"/>
        <v>0</v>
      </c>
    </row>
    <row r="74" spans="8:9" x14ac:dyDescent="0.3">
      <c r="H74" s="6">
        <v>75000</v>
      </c>
      <c r="I74" s="7">
        <f t="shared" si="1"/>
        <v>0</v>
      </c>
    </row>
    <row r="75" spans="8:9" x14ac:dyDescent="0.3">
      <c r="H75" s="6">
        <v>74914</v>
      </c>
      <c r="I75" s="7">
        <f t="shared" si="1"/>
        <v>0</v>
      </c>
    </row>
    <row r="76" spans="8:9" x14ac:dyDescent="0.3">
      <c r="H76" s="6">
        <v>74765</v>
      </c>
      <c r="I76" s="7">
        <f t="shared" si="1"/>
        <v>0</v>
      </c>
    </row>
    <row r="77" spans="8:9" x14ac:dyDescent="0.3">
      <c r="H77" s="6">
        <v>74738</v>
      </c>
      <c r="I77" s="7">
        <f t="shared" si="1"/>
        <v>0</v>
      </c>
    </row>
    <row r="78" spans="8:9" x14ac:dyDescent="0.3">
      <c r="H78" s="6">
        <v>74738</v>
      </c>
      <c r="I78" s="7">
        <f t="shared" si="1"/>
        <v>0</v>
      </c>
    </row>
    <row r="79" spans="8:9" x14ac:dyDescent="0.3">
      <c r="H79" s="6">
        <v>74624</v>
      </c>
      <c r="I79" s="7">
        <f t="shared" si="1"/>
        <v>0</v>
      </c>
    </row>
    <row r="80" spans="8:9" x14ac:dyDescent="0.3">
      <c r="H80" s="6">
        <v>74559</v>
      </c>
      <c r="I80" s="7">
        <f t="shared" si="1"/>
        <v>0</v>
      </c>
    </row>
    <row r="81" spans="8:9" x14ac:dyDescent="0.3">
      <c r="H81" s="6">
        <v>74462</v>
      </c>
      <c r="I81" s="7">
        <f t="shared" si="1"/>
        <v>0</v>
      </c>
    </row>
    <row r="82" spans="8:9" x14ac:dyDescent="0.3">
      <c r="H82" s="6">
        <v>74240</v>
      </c>
      <c r="I82" s="7">
        <f t="shared" si="1"/>
        <v>0</v>
      </c>
    </row>
    <row r="83" spans="8:9" x14ac:dyDescent="0.3">
      <c r="H83" s="6">
        <v>74110</v>
      </c>
      <c r="I83" s="7">
        <f t="shared" si="1"/>
        <v>0</v>
      </c>
    </row>
    <row r="84" spans="8:9" x14ac:dyDescent="0.3">
      <c r="H84" s="6">
        <v>74101</v>
      </c>
      <c r="I84" s="7">
        <f t="shared" si="1"/>
        <v>0</v>
      </c>
    </row>
    <row r="85" spans="8:9" x14ac:dyDescent="0.3">
      <c r="H85" s="6">
        <v>73819</v>
      </c>
      <c r="I85" s="7">
        <f t="shared" si="1"/>
        <v>0</v>
      </c>
    </row>
    <row r="86" spans="8:9" x14ac:dyDescent="0.3">
      <c r="H86" s="6">
        <v>73804</v>
      </c>
      <c r="I86" s="7">
        <f t="shared" si="1"/>
        <v>0</v>
      </c>
    </row>
    <row r="87" spans="8:9" x14ac:dyDescent="0.3">
      <c r="H87" s="6">
        <v>73780</v>
      </c>
      <c r="I87" s="7">
        <f t="shared" si="1"/>
        <v>0</v>
      </c>
    </row>
    <row r="88" spans="8:9" x14ac:dyDescent="0.3">
      <c r="H88" s="6">
        <v>73749</v>
      </c>
      <c r="I88" s="7">
        <f t="shared" si="1"/>
        <v>0</v>
      </c>
    </row>
    <row r="89" spans="8:9" x14ac:dyDescent="0.3">
      <c r="H89" s="6">
        <v>73603</v>
      </c>
      <c r="I89" s="7">
        <f t="shared" si="1"/>
        <v>0</v>
      </c>
    </row>
    <row r="90" spans="8:9" x14ac:dyDescent="0.3">
      <c r="H90" s="6">
        <v>73425</v>
      </c>
      <c r="I90" s="7">
        <f t="shared" si="1"/>
        <v>0</v>
      </c>
    </row>
    <row r="91" spans="8:9" x14ac:dyDescent="0.3">
      <c r="H91" s="6">
        <v>73423</v>
      </c>
      <c r="I91" s="7">
        <f t="shared" si="1"/>
        <v>0</v>
      </c>
    </row>
    <row r="92" spans="8:9" x14ac:dyDescent="0.3">
      <c r="H92" s="6">
        <v>73347</v>
      </c>
      <c r="I92" s="7">
        <f t="shared" si="1"/>
        <v>0</v>
      </c>
    </row>
    <row r="93" spans="8:9" x14ac:dyDescent="0.3">
      <c r="H93" s="6">
        <v>73303</v>
      </c>
      <c r="I93" s="7">
        <f t="shared" si="1"/>
        <v>0</v>
      </c>
    </row>
    <row r="94" spans="8:9" x14ac:dyDescent="0.3">
      <c r="H94" s="6">
        <v>73303</v>
      </c>
      <c r="I94" s="7">
        <f t="shared" si="1"/>
        <v>0</v>
      </c>
    </row>
    <row r="95" spans="8:9" x14ac:dyDescent="0.3">
      <c r="H95" s="6">
        <v>73303</v>
      </c>
      <c r="I95" s="7">
        <f t="shared" si="1"/>
        <v>0</v>
      </c>
    </row>
    <row r="96" spans="8:9" x14ac:dyDescent="0.3">
      <c r="H96" s="6">
        <v>73303</v>
      </c>
      <c r="I96" s="7">
        <f t="shared" si="1"/>
        <v>0</v>
      </c>
    </row>
    <row r="97" spans="8:9" x14ac:dyDescent="0.3">
      <c r="H97" s="6">
        <v>72886</v>
      </c>
      <c r="I97" s="7">
        <f t="shared" si="1"/>
        <v>0</v>
      </c>
    </row>
    <row r="98" spans="8:9" x14ac:dyDescent="0.3">
      <c r="H98" s="6">
        <v>72510</v>
      </c>
      <c r="I98" s="7">
        <f t="shared" si="1"/>
        <v>0</v>
      </c>
    </row>
    <row r="99" spans="8:9" x14ac:dyDescent="0.3">
      <c r="H99" s="6">
        <v>72404</v>
      </c>
      <c r="I99" s="7">
        <f t="shared" si="1"/>
        <v>0</v>
      </c>
    </row>
    <row r="100" spans="8:9" x14ac:dyDescent="0.3">
      <c r="H100" s="6">
        <v>72000</v>
      </c>
      <c r="I100" s="7">
        <f t="shared" si="1"/>
        <v>0</v>
      </c>
    </row>
    <row r="101" spans="8:9" x14ac:dyDescent="0.3">
      <c r="H101" s="6">
        <v>72000</v>
      </c>
      <c r="I101" s="7">
        <f t="shared" si="1"/>
        <v>0</v>
      </c>
    </row>
    <row r="102" spans="8:9" x14ac:dyDescent="0.3">
      <c r="H102" s="6">
        <v>72000</v>
      </c>
      <c r="I102" s="7">
        <f t="shared" si="1"/>
        <v>0</v>
      </c>
    </row>
    <row r="103" spans="8:9" x14ac:dyDescent="0.3">
      <c r="H103" s="6">
        <v>72000</v>
      </c>
      <c r="I103" s="7">
        <f t="shared" si="1"/>
        <v>0</v>
      </c>
    </row>
    <row r="104" spans="8:9" x14ac:dyDescent="0.3">
      <c r="H104" s="6">
        <v>72000</v>
      </c>
      <c r="I104" s="7">
        <f t="shared" si="1"/>
        <v>0</v>
      </c>
    </row>
    <row r="105" spans="8:9" x14ac:dyDescent="0.3">
      <c r="H105" s="6">
        <v>72000</v>
      </c>
      <c r="I105" s="7">
        <f t="shared" si="1"/>
        <v>0</v>
      </c>
    </row>
    <row r="106" spans="8:9" x14ac:dyDescent="0.3">
      <c r="H106" s="6">
        <v>71712</v>
      </c>
      <c r="I106" s="7">
        <f t="shared" si="1"/>
        <v>0</v>
      </c>
    </row>
    <row r="107" spans="8:9" x14ac:dyDescent="0.3">
      <c r="H107" s="6">
        <v>71666</v>
      </c>
      <c r="I107" s="7">
        <f t="shared" si="1"/>
        <v>0</v>
      </c>
    </row>
    <row r="108" spans="8:9" x14ac:dyDescent="0.3">
      <c r="H108" s="6">
        <v>71615</v>
      </c>
      <c r="I108" s="7">
        <f t="shared" si="1"/>
        <v>0</v>
      </c>
    </row>
    <row r="109" spans="8:9" x14ac:dyDescent="0.3">
      <c r="H109" s="6">
        <v>71528</v>
      </c>
      <c r="I109" s="7">
        <f t="shared" si="1"/>
        <v>0</v>
      </c>
    </row>
    <row r="110" spans="8:9" x14ac:dyDescent="0.3">
      <c r="H110" s="6">
        <v>71483</v>
      </c>
      <c r="I110" s="7">
        <f t="shared" si="1"/>
        <v>0</v>
      </c>
    </row>
    <row r="111" spans="8:9" x14ac:dyDescent="0.3">
      <c r="H111" s="6">
        <v>71169</v>
      </c>
      <c r="I111" s="7">
        <f t="shared" si="1"/>
        <v>0</v>
      </c>
    </row>
    <row r="112" spans="8:9" x14ac:dyDescent="0.3">
      <c r="H112" s="6">
        <v>71030</v>
      </c>
      <c r="I112" s="7">
        <f t="shared" si="1"/>
        <v>0</v>
      </c>
    </row>
    <row r="113" spans="8:9" x14ac:dyDescent="0.3">
      <c r="H113" s="6">
        <v>70100</v>
      </c>
      <c r="I113" s="7">
        <f t="shared" si="1"/>
        <v>0</v>
      </c>
    </row>
    <row r="114" spans="8:9" x14ac:dyDescent="0.3">
      <c r="H114" s="6">
        <v>70100</v>
      </c>
      <c r="I114" s="7">
        <f t="shared" si="1"/>
        <v>0</v>
      </c>
    </row>
    <row r="115" spans="8:9" x14ac:dyDescent="0.3">
      <c r="H115" s="6">
        <v>70022</v>
      </c>
      <c r="I115" s="7">
        <f t="shared" si="1"/>
        <v>0</v>
      </c>
    </row>
    <row r="116" spans="8:9" x14ac:dyDescent="0.3">
      <c r="H116" s="6">
        <v>70000</v>
      </c>
      <c r="I116" s="7">
        <f t="shared" si="1"/>
        <v>0</v>
      </c>
    </row>
    <row r="117" spans="8:9" x14ac:dyDescent="0.3">
      <c r="H117" s="6">
        <v>70000</v>
      </c>
      <c r="I117" s="7">
        <f t="shared" si="1"/>
        <v>0</v>
      </c>
    </row>
    <row r="118" spans="8:9" x14ac:dyDescent="0.3">
      <c r="H118" s="6">
        <v>69659</v>
      </c>
      <c r="I118" s="7">
        <f t="shared" si="1"/>
        <v>0</v>
      </c>
    </row>
    <row r="119" spans="8:9" x14ac:dyDescent="0.3">
      <c r="H119" s="6">
        <v>69237</v>
      </c>
      <c r="I119" s="7">
        <f t="shared" si="1"/>
        <v>0</v>
      </c>
    </row>
    <row r="120" spans="8:9" x14ac:dyDescent="0.3">
      <c r="H120" s="6">
        <v>69112</v>
      </c>
      <c r="I120" s="7">
        <f t="shared" si="1"/>
        <v>0</v>
      </c>
    </row>
    <row r="121" spans="8:9" x14ac:dyDescent="0.3">
      <c r="H121" s="6">
        <v>69029</v>
      </c>
      <c r="I121" s="7">
        <f t="shared" si="1"/>
        <v>0</v>
      </c>
    </row>
    <row r="122" spans="8:9" x14ac:dyDescent="0.3">
      <c r="H122" s="6">
        <v>69000</v>
      </c>
      <c r="I122" s="7">
        <f t="shared" si="1"/>
        <v>0</v>
      </c>
    </row>
    <row r="123" spans="8:9" x14ac:dyDescent="0.3">
      <c r="H123" s="6">
        <v>68748</v>
      </c>
      <c r="I123" s="7">
        <f t="shared" si="1"/>
        <v>0</v>
      </c>
    </row>
    <row r="124" spans="8:9" x14ac:dyDescent="0.3">
      <c r="H124" s="6">
        <v>68679</v>
      </c>
      <c r="I124" s="7">
        <f t="shared" si="1"/>
        <v>0</v>
      </c>
    </row>
    <row r="125" spans="8:9" x14ac:dyDescent="0.3">
      <c r="H125" s="6">
        <v>68551</v>
      </c>
      <c r="I125" s="7">
        <f t="shared" si="1"/>
        <v>0</v>
      </c>
    </row>
    <row r="126" spans="8:9" x14ac:dyDescent="0.3">
      <c r="H126" s="6">
        <v>68351</v>
      </c>
      <c r="I126" s="7">
        <f t="shared" si="1"/>
        <v>0</v>
      </c>
    </row>
    <row r="127" spans="8:9" x14ac:dyDescent="0.3">
      <c r="H127" s="6">
        <v>68348</v>
      </c>
      <c r="I127" s="7">
        <f t="shared" si="1"/>
        <v>0</v>
      </c>
    </row>
    <row r="128" spans="8:9" x14ac:dyDescent="0.3">
      <c r="H128" s="6">
        <v>68346</v>
      </c>
      <c r="I128" s="7">
        <f t="shared" si="1"/>
        <v>0</v>
      </c>
    </row>
    <row r="129" spans="8:9" x14ac:dyDescent="0.3">
      <c r="H129" s="6">
        <v>68034</v>
      </c>
      <c r="I129" s="7">
        <f t="shared" si="1"/>
        <v>0</v>
      </c>
    </row>
    <row r="130" spans="8:9" x14ac:dyDescent="0.3">
      <c r="H130" s="6">
        <v>68000</v>
      </c>
      <c r="I130" s="7">
        <f t="shared" si="1"/>
        <v>0</v>
      </c>
    </row>
    <row r="131" spans="8:9" x14ac:dyDescent="0.3">
      <c r="H131" s="6">
        <v>67882</v>
      </c>
      <c r="I131" s="7">
        <f t="shared" ref="I131:I194" si="2">IF(OR(H131&gt;$D$8,H131&lt;$D$9),1,0)</f>
        <v>0</v>
      </c>
    </row>
    <row r="132" spans="8:9" x14ac:dyDescent="0.3">
      <c r="H132" s="6">
        <v>67800</v>
      </c>
      <c r="I132" s="7">
        <f t="shared" si="2"/>
        <v>0</v>
      </c>
    </row>
    <row r="133" spans="8:9" x14ac:dyDescent="0.3">
      <c r="H133" s="6">
        <v>67579</v>
      </c>
      <c r="I133" s="7">
        <f t="shared" si="2"/>
        <v>0</v>
      </c>
    </row>
    <row r="134" spans="8:9" x14ac:dyDescent="0.3">
      <c r="H134" s="6">
        <v>67547</v>
      </c>
      <c r="I134" s="7">
        <f t="shared" si="2"/>
        <v>0</v>
      </c>
    </row>
    <row r="135" spans="8:9" x14ac:dyDescent="0.3">
      <c r="H135" s="6">
        <v>67540</v>
      </c>
      <c r="I135" s="7">
        <f t="shared" si="2"/>
        <v>0</v>
      </c>
    </row>
    <row r="136" spans="8:9" x14ac:dyDescent="0.3">
      <c r="H136" s="6">
        <v>67433</v>
      </c>
      <c r="I136" s="7">
        <f t="shared" si="2"/>
        <v>0</v>
      </c>
    </row>
    <row r="137" spans="8:9" x14ac:dyDescent="0.3">
      <c r="H137" s="6">
        <v>67385</v>
      </c>
      <c r="I137" s="7">
        <f t="shared" si="2"/>
        <v>0</v>
      </c>
    </row>
    <row r="138" spans="8:9" x14ac:dyDescent="0.3">
      <c r="H138" s="6">
        <v>67224</v>
      </c>
      <c r="I138" s="7">
        <f t="shared" si="2"/>
        <v>0</v>
      </c>
    </row>
    <row r="139" spans="8:9" x14ac:dyDescent="0.3">
      <c r="H139" s="6">
        <v>66843</v>
      </c>
      <c r="I139" s="7">
        <f t="shared" si="2"/>
        <v>0</v>
      </c>
    </row>
    <row r="140" spans="8:9" x14ac:dyDescent="0.3">
      <c r="H140" s="6">
        <v>66697</v>
      </c>
      <c r="I140" s="7">
        <f t="shared" si="2"/>
        <v>0</v>
      </c>
    </row>
    <row r="141" spans="8:9" x14ac:dyDescent="0.3">
      <c r="H141" s="6">
        <v>66695</v>
      </c>
      <c r="I141" s="7">
        <f t="shared" si="2"/>
        <v>0</v>
      </c>
    </row>
    <row r="142" spans="8:9" x14ac:dyDescent="0.3">
      <c r="H142" s="6">
        <v>66108</v>
      </c>
      <c r="I142" s="7">
        <f t="shared" si="2"/>
        <v>0</v>
      </c>
    </row>
    <row r="143" spans="8:9" x14ac:dyDescent="0.3">
      <c r="H143" s="6">
        <v>66057</v>
      </c>
      <c r="I143" s="7">
        <f t="shared" si="2"/>
        <v>0</v>
      </c>
    </row>
    <row r="144" spans="8:9" x14ac:dyDescent="0.3">
      <c r="H144" s="6">
        <v>66000</v>
      </c>
      <c r="I144" s="7">
        <f t="shared" si="2"/>
        <v>0</v>
      </c>
    </row>
    <row r="145" spans="8:9" x14ac:dyDescent="0.3">
      <c r="H145" s="6">
        <v>66000</v>
      </c>
      <c r="I145" s="7">
        <f t="shared" si="2"/>
        <v>0</v>
      </c>
    </row>
    <row r="146" spans="8:9" x14ac:dyDescent="0.3">
      <c r="H146" s="6">
        <v>66000</v>
      </c>
      <c r="I146" s="7">
        <f t="shared" si="2"/>
        <v>0</v>
      </c>
    </row>
    <row r="147" spans="8:9" x14ac:dyDescent="0.3">
      <c r="H147" s="6">
        <v>66000</v>
      </c>
      <c r="I147" s="7">
        <f t="shared" si="2"/>
        <v>0</v>
      </c>
    </row>
    <row r="148" spans="8:9" x14ac:dyDescent="0.3">
      <c r="H148" s="6">
        <v>66000</v>
      </c>
      <c r="I148" s="7">
        <f t="shared" si="2"/>
        <v>0</v>
      </c>
    </row>
    <row r="149" spans="8:9" x14ac:dyDescent="0.3">
      <c r="H149" s="6">
        <v>66000</v>
      </c>
      <c r="I149" s="7">
        <f t="shared" si="2"/>
        <v>0</v>
      </c>
    </row>
    <row r="150" spans="8:9" x14ac:dyDescent="0.3">
      <c r="H150" s="6">
        <v>65862</v>
      </c>
      <c r="I150" s="7">
        <f t="shared" si="2"/>
        <v>0</v>
      </c>
    </row>
    <row r="151" spans="8:9" x14ac:dyDescent="0.3">
      <c r="H151" s="6">
        <v>65500</v>
      </c>
      <c r="I151" s="7">
        <f t="shared" si="2"/>
        <v>0</v>
      </c>
    </row>
    <row r="152" spans="8:9" x14ac:dyDescent="0.3">
      <c r="H152" s="6">
        <v>65440</v>
      </c>
      <c r="I152" s="7">
        <f t="shared" si="2"/>
        <v>0</v>
      </c>
    </row>
    <row r="153" spans="8:9" x14ac:dyDescent="0.3">
      <c r="H153" s="6">
        <v>65320</v>
      </c>
      <c r="I153" s="7">
        <f t="shared" si="2"/>
        <v>0</v>
      </c>
    </row>
    <row r="154" spans="8:9" x14ac:dyDescent="0.3">
      <c r="H154" s="6">
        <v>65256</v>
      </c>
      <c r="I154" s="7">
        <f t="shared" si="2"/>
        <v>0</v>
      </c>
    </row>
    <row r="155" spans="8:9" x14ac:dyDescent="0.3">
      <c r="H155" s="6">
        <v>65006</v>
      </c>
      <c r="I155" s="7">
        <f t="shared" si="2"/>
        <v>0</v>
      </c>
    </row>
    <row r="156" spans="8:9" x14ac:dyDescent="0.3">
      <c r="H156" s="6">
        <v>65000</v>
      </c>
      <c r="I156" s="7">
        <f t="shared" si="2"/>
        <v>0</v>
      </c>
    </row>
    <row r="157" spans="8:9" x14ac:dyDescent="0.3">
      <c r="H157" s="6">
        <v>65000</v>
      </c>
      <c r="I157" s="7">
        <f t="shared" si="2"/>
        <v>0</v>
      </c>
    </row>
    <row r="158" spans="8:9" x14ac:dyDescent="0.3">
      <c r="H158" s="6">
        <v>65000</v>
      </c>
      <c r="I158" s="7">
        <f t="shared" si="2"/>
        <v>0</v>
      </c>
    </row>
    <row r="159" spans="8:9" x14ac:dyDescent="0.3">
      <c r="H159" s="6">
        <v>65000</v>
      </c>
      <c r="I159" s="7">
        <f t="shared" si="2"/>
        <v>0</v>
      </c>
    </row>
    <row r="160" spans="8:9" x14ac:dyDescent="0.3">
      <c r="H160" s="6">
        <v>65000</v>
      </c>
      <c r="I160" s="7">
        <f t="shared" si="2"/>
        <v>0</v>
      </c>
    </row>
    <row r="161" spans="8:9" x14ac:dyDescent="0.3">
      <c r="H161" s="6">
        <v>65000</v>
      </c>
      <c r="I161" s="7">
        <f t="shared" si="2"/>
        <v>0</v>
      </c>
    </row>
    <row r="162" spans="8:9" x14ac:dyDescent="0.3">
      <c r="H162" s="6">
        <v>65000</v>
      </c>
      <c r="I162" s="7">
        <f t="shared" si="2"/>
        <v>0</v>
      </c>
    </row>
    <row r="163" spans="8:9" x14ac:dyDescent="0.3">
      <c r="H163" s="6">
        <v>65000</v>
      </c>
      <c r="I163" s="7">
        <f t="shared" si="2"/>
        <v>0</v>
      </c>
    </row>
    <row r="164" spans="8:9" x14ac:dyDescent="0.3">
      <c r="H164" s="6">
        <v>65000</v>
      </c>
      <c r="I164" s="7">
        <f t="shared" si="2"/>
        <v>0</v>
      </c>
    </row>
    <row r="165" spans="8:9" x14ac:dyDescent="0.3">
      <c r="H165" s="6">
        <v>64922</v>
      </c>
      <c r="I165" s="7">
        <f t="shared" si="2"/>
        <v>0</v>
      </c>
    </row>
    <row r="166" spans="8:9" x14ac:dyDescent="0.3">
      <c r="H166" s="6">
        <v>64100</v>
      </c>
      <c r="I166" s="7">
        <f t="shared" si="2"/>
        <v>0</v>
      </c>
    </row>
    <row r="167" spans="8:9" x14ac:dyDescent="0.3">
      <c r="H167" s="6">
        <v>64100</v>
      </c>
      <c r="I167" s="7">
        <f t="shared" si="2"/>
        <v>0</v>
      </c>
    </row>
    <row r="168" spans="8:9" x14ac:dyDescent="0.3">
      <c r="H168" s="6">
        <v>64100</v>
      </c>
      <c r="I168" s="7">
        <f t="shared" si="2"/>
        <v>0</v>
      </c>
    </row>
    <row r="169" spans="8:9" x14ac:dyDescent="0.3">
      <c r="H169" s="6">
        <v>63998</v>
      </c>
      <c r="I169" s="7">
        <f t="shared" si="2"/>
        <v>0</v>
      </c>
    </row>
    <row r="170" spans="8:9" x14ac:dyDescent="0.3">
      <c r="H170" s="6">
        <v>63998</v>
      </c>
      <c r="I170" s="7">
        <f t="shared" si="2"/>
        <v>0</v>
      </c>
    </row>
    <row r="171" spans="8:9" x14ac:dyDescent="0.3">
      <c r="H171" s="6">
        <v>63644</v>
      </c>
      <c r="I171" s="7">
        <f t="shared" si="2"/>
        <v>0</v>
      </c>
    </row>
    <row r="172" spans="8:9" x14ac:dyDescent="0.3">
      <c r="H172" s="6">
        <v>63500</v>
      </c>
      <c r="I172" s="7">
        <f t="shared" si="2"/>
        <v>0</v>
      </c>
    </row>
    <row r="173" spans="8:9" x14ac:dyDescent="0.3">
      <c r="H173" s="6">
        <v>63483</v>
      </c>
      <c r="I173" s="7">
        <f t="shared" si="2"/>
        <v>0</v>
      </c>
    </row>
    <row r="174" spans="8:9" x14ac:dyDescent="0.3">
      <c r="H174" s="6">
        <v>63324</v>
      </c>
      <c r="I174" s="7">
        <f t="shared" si="2"/>
        <v>0</v>
      </c>
    </row>
    <row r="175" spans="8:9" x14ac:dyDescent="0.3">
      <c r="H175" s="6">
        <v>63267</v>
      </c>
      <c r="I175" s="7">
        <f t="shared" si="2"/>
        <v>0</v>
      </c>
    </row>
    <row r="176" spans="8:9" x14ac:dyDescent="0.3">
      <c r="H176" s="6">
        <v>63255</v>
      </c>
      <c r="I176" s="7">
        <f t="shared" si="2"/>
        <v>0</v>
      </c>
    </row>
    <row r="177" spans="8:9" x14ac:dyDescent="0.3">
      <c r="H177" s="6">
        <v>63160</v>
      </c>
      <c r="I177" s="7">
        <f t="shared" si="2"/>
        <v>0</v>
      </c>
    </row>
    <row r="178" spans="8:9" x14ac:dyDescent="0.3">
      <c r="H178" s="6">
        <v>63117</v>
      </c>
      <c r="I178" s="7">
        <f t="shared" si="2"/>
        <v>0</v>
      </c>
    </row>
    <row r="179" spans="8:9" x14ac:dyDescent="0.3">
      <c r="H179" s="6">
        <v>63113</v>
      </c>
      <c r="I179" s="7">
        <f t="shared" si="2"/>
        <v>0</v>
      </c>
    </row>
    <row r="180" spans="8:9" x14ac:dyDescent="0.3">
      <c r="H180" s="6">
        <v>63093</v>
      </c>
      <c r="I180" s="7">
        <f t="shared" si="2"/>
        <v>0</v>
      </c>
    </row>
    <row r="181" spans="8:9" x14ac:dyDescent="0.3">
      <c r="H181" s="6">
        <v>63089</v>
      </c>
      <c r="I181" s="7">
        <f t="shared" si="2"/>
        <v>0</v>
      </c>
    </row>
    <row r="182" spans="8:9" x14ac:dyDescent="0.3">
      <c r="H182" s="6">
        <v>62996</v>
      </c>
      <c r="I182" s="7">
        <f t="shared" si="2"/>
        <v>0</v>
      </c>
    </row>
    <row r="183" spans="8:9" x14ac:dyDescent="0.3">
      <c r="H183" s="6">
        <v>62959</v>
      </c>
      <c r="I183" s="7">
        <f t="shared" si="2"/>
        <v>0</v>
      </c>
    </row>
    <row r="184" spans="8:9" x14ac:dyDescent="0.3">
      <c r="H184" s="6">
        <v>62955</v>
      </c>
      <c r="I184" s="7">
        <f t="shared" si="2"/>
        <v>0</v>
      </c>
    </row>
    <row r="185" spans="8:9" x14ac:dyDescent="0.3">
      <c r="H185" s="6">
        <v>62869</v>
      </c>
      <c r="I185" s="7">
        <f t="shared" si="2"/>
        <v>0</v>
      </c>
    </row>
    <row r="186" spans="8:9" x14ac:dyDescent="0.3">
      <c r="H186" s="6">
        <v>62712</v>
      </c>
      <c r="I186" s="7">
        <f t="shared" si="2"/>
        <v>0</v>
      </c>
    </row>
    <row r="187" spans="8:9" x14ac:dyDescent="0.3">
      <c r="H187" s="6">
        <v>62660</v>
      </c>
      <c r="I187" s="7">
        <f t="shared" si="2"/>
        <v>0</v>
      </c>
    </row>
    <row r="188" spans="8:9" x14ac:dyDescent="0.3">
      <c r="H188" s="6">
        <v>62628</v>
      </c>
      <c r="I188" s="7">
        <f t="shared" si="2"/>
        <v>0</v>
      </c>
    </row>
    <row r="189" spans="8:9" x14ac:dyDescent="0.3">
      <c r="H189" s="6">
        <v>62628</v>
      </c>
      <c r="I189" s="7">
        <f t="shared" si="2"/>
        <v>0</v>
      </c>
    </row>
    <row r="190" spans="8:9" x14ac:dyDescent="0.3">
      <c r="H190" s="6">
        <v>62575</v>
      </c>
      <c r="I190" s="7">
        <f t="shared" si="2"/>
        <v>0</v>
      </c>
    </row>
    <row r="191" spans="8:9" x14ac:dyDescent="0.3">
      <c r="H191" s="6">
        <v>62561</v>
      </c>
      <c r="I191" s="7">
        <f t="shared" si="2"/>
        <v>0</v>
      </c>
    </row>
    <row r="192" spans="8:9" x14ac:dyDescent="0.3">
      <c r="H192" s="6">
        <v>62502</v>
      </c>
      <c r="I192" s="7">
        <f t="shared" si="2"/>
        <v>0</v>
      </c>
    </row>
    <row r="193" spans="8:9" x14ac:dyDescent="0.3">
      <c r="H193" s="6">
        <v>62500</v>
      </c>
      <c r="I193" s="7">
        <f t="shared" si="2"/>
        <v>0</v>
      </c>
    </row>
    <row r="194" spans="8:9" x14ac:dyDescent="0.3">
      <c r="H194" s="6">
        <v>62479</v>
      </c>
      <c r="I194" s="7">
        <f t="shared" si="2"/>
        <v>0</v>
      </c>
    </row>
    <row r="195" spans="8:9" x14ac:dyDescent="0.3">
      <c r="H195" s="6">
        <v>62453</v>
      </c>
      <c r="I195" s="7">
        <f t="shared" ref="I195:I258" si="3">IF(OR(H195&gt;$D$8,H195&lt;$D$9),1,0)</f>
        <v>0</v>
      </c>
    </row>
    <row r="196" spans="8:9" x14ac:dyDescent="0.3">
      <c r="H196" s="6">
        <v>62387</v>
      </c>
      <c r="I196" s="7">
        <f t="shared" si="3"/>
        <v>0</v>
      </c>
    </row>
    <row r="197" spans="8:9" x14ac:dyDescent="0.3">
      <c r="H197" s="6">
        <v>62103</v>
      </c>
      <c r="I197" s="7">
        <f t="shared" si="3"/>
        <v>0</v>
      </c>
    </row>
    <row r="198" spans="8:9" x14ac:dyDescent="0.3">
      <c r="H198" s="6">
        <v>62010</v>
      </c>
      <c r="I198" s="7">
        <f t="shared" si="3"/>
        <v>0</v>
      </c>
    </row>
    <row r="199" spans="8:9" x14ac:dyDescent="0.3">
      <c r="H199" s="6">
        <v>62000</v>
      </c>
      <c r="I199" s="7">
        <f t="shared" si="3"/>
        <v>0</v>
      </c>
    </row>
    <row r="200" spans="8:9" x14ac:dyDescent="0.3">
      <c r="H200" s="6">
        <v>62000</v>
      </c>
      <c r="I200" s="7">
        <f t="shared" si="3"/>
        <v>0</v>
      </c>
    </row>
    <row r="201" spans="8:9" x14ac:dyDescent="0.3">
      <c r="H201" s="6">
        <v>62000</v>
      </c>
      <c r="I201" s="7">
        <f t="shared" si="3"/>
        <v>0</v>
      </c>
    </row>
    <row r="202" spans="8:9" x14ac:dyDescent="0.3">
      <c r="H202" s="6">
        <v>61962</v>
      </c>
      <c r="I202" s="7">
        <f t="shared" si="3"/>
        <v>0</v>
      </c>
    </row>
    <row r="203" spans="8:9" x14ac:dyDescent="0.3">
      <c r="H203" s="6">
        <v>61874</v>
      </c>
      <c r="I203" s="7">
        <f t="shared" si="3"/>
        <v>0</v>
      </c>
    </row>
    <row r="204" spans="8:9" x14ac:dyDescent="0.3">
      <c r="H204" s="6">
        <v>61428</v>
      </c>
      <c r="I204" s="7">
        <f t="shared" si="3"/>
        <v>0</v>
      </c>
    </row>
    <row r="205" spans="8:9" x14ac:dyDescent="0.3">
      <c r="H205" s="6">
        <v>61397</v>
      </c>
      <c r="I205" s="7">
        <f t="shared" si="3"/>
        <v>0</v>
      </c>
    </row>
    <row r="206" spans="8:9" x14ac:dyDescent="0.3">
      <c r="H206" s="6">
        <v>61381</v>
      </c>
      <c r="I206" s="7">
        <f t="shared" si="3"/>
        <v>0</v>
      </c>
    </row>
    <row r="207" spans="8:9" x14ac:dyDescent="0.3">
      <c r="H207" s="6">
        <v>61355</v>
      </c>
      <c r="I207" s="7">
        <f t="shared" si="3"/>
        <v>0</v>
      </c>
    </row>
    <row r="208" spans="8:9" x14ac:dyDescent="0.3">
      <c r="H208" s="6">
        <v>61219</v>
      </c>
      <c r="I208" s="7">
        <f t="shared" si="3"/>
        <v>0</v>
      </c>
    </row>
    <row r="209" spans="8:9" x14ac:dyDescent="0.3">
      <c r="H209" s="6">
        <v>61112</v>
      </c>
      <c r="I209" s="7">
        <f t="shared" si="3"/>
        <v>0</v>
      </c>
    </row>
    <row r="210" spans="8:9" x14ac:dyDescent="0.3">
      <c r="H210" s="6">
        <v>61058</v>
      </c>
      <c r="I210" s="7">
        <f t="shared" si="3"/>
        <v>0</v>
      </c>
    </row>
    <row r="211" spans="8:9" x14ac:dyDescent="0.3">
      <c r="H211" s="6">
        <v>60960</v>
      </c>
      <c r="I211" s="7">
        <f t="shared" si="3"/>
        <v>0</v>
      </c>
    </row>
    <row r="212" spans="8:9" x14ac:dyDescent="0.3">
      <c r="H212" s="6">
        <v>60790</v>
      </c>
      <c r="I212" s="7">
        <f t="shared" si="3"/>
        <v>0</v>
      </c>
    </row>
    <row r="213" spans="8:9" x14ac:dyDescent="0.3">
      <c r="H213" s="6">
        <v>60778</v>
      </c>
      <c r="I213" s="7">
        <f t="shared" si="3"/>
        <v>0</v>
      </c>
    </row>
    <row r="214" spans="8:9" x14ac:dyDescent="0.3">
      <c r="H214" s="6">
        <v>60578</v>
      </c>
      <c r="I214" s="7">
        <f t="shared" si="3"/>
        <v>0</v>
      </c>
    </row>
    <row r="215" spans="8:9" x14ac:dyDescent="0.3">
      <c r="H215" s="6">
        <v>60342</v>
      </c>
      <c r="I215" s="7">
        <f t="shared" si="3"/>
        <v>0</v>
      </c>
    </row>
    <row r="216" spans="8:9" x14ac:dyDescent="0.3">
      <c r="H216" s="6">
        <v>60342</v>
      </c>
      <c r="I216" s="7">
        <f t="shared" si="3"/>
        <v>0</v>
      </c>
    </row>
    <row r="217" spans="8:9" x14ac:dyDescent="0.3">
      <c r="H217" s="6">
        <v>60277</v>
      </c>
      <c r="I217" s="7">
        <f t="shared" si="3"/>
        <v>0</v>
      </c>
    </row>
    <row r="218" spans="8:9" x14ac:dyDescent="0.3">
      <c r="H218" s="6">
        <v>60246</v>
      </c>
      <c r="I218" s="7">
        <f t="shared" si="3"/>
        <v>0</v>
      </c>
    </row>
    <row r="219" spans="8:9" x14ac:dyDescent="0.3">
      <c r="H219" s="6">
        <v>60200</v>
      </c>
      <c r="I219" s="7">
        <f t="shared" si="3"/>
        <v>0</v>
      </c>
    </row>
    <row r="220" spans="8:9" x14ac:dyDescent="0.3">
      <c r="H220" s="6">
        <v>60000</v>
      </c>
      <c r="I220" s="7">
        <f t="shared" si="3"/>
        <v>0</v>
      </c>
    </row>
    <row r="221" spans="8:9" x14ac:dyDescent="0.3">
      <c r="H221" s="6">
        <v>59978</v>
      </c>
      <c r="I221" s="7">
        <f t="shared" si="3"/>
        <v>0</v>
      </c>
    </row>
    <row r="222" spans="8:9" x14ac:dyDescent="0.3">
      <c r="H222" s="6">
        <v>59863</v>
      </c>
      <c r="I222" s="7">
        <f t="shared" si="3"/>
        <v>0</v>
      </c>
    </row>
    <row r="223" spans="8:9" x14ac:dyDescent="0.3">
      <c r="H223" s="6">
        <v>59828</v>
      </c>
      <c r="I223" s="7">
        <f t="shared" si="3"/>
        <v>0</v>
      </c>
    </row>
    <row r="224" spans="8:9" x14ac:dyDescent="0.3">
      <c r="H224" s="6">
        <v>59621</v>
      </c>
      <c r="I224" s="7">
        <f t="shared" si="3"/>
        <v>0</v>
      </c>
    </row>
    <row r="225" spans="8:9" x14ac:dyDescent="0.3">
      <c r="H225" s="6">
        <v>59095</v>
      </c>
      <c r="I225" s="7">
        <f t="shared" si="3"/>
        <v>0</v>
      </c>
    </row>
    <row r="226" spans="8:9" x14ac:dyDescent="0.3">
      <c r="H226" s="6">
        <v>58817</v>
      </c>
      <c r="I226" s="7">
        <f t="shared" si="3"/>
        <v>0</v>
      </c>
    </row>
    <row r="227" spans="8:9" x14ac:dyDescent="0.3">
      <c r="H227" s="6">
        <v>58679</v>
      </c>
      <c r="I227" s="7">
        <f t="shared" si="3"/>
        <v>0</v>
      </c>
    </row>
    <row r="228" spans="8:9" x14ac:dyDescent="0.3">
      <c r="H228" s="6">
        <v>58479</v>
      </c>
      <c r="I228" s="7">
        <f t="shared" si="3"/>
        <v>0</v>
      </c>
    </row>
    <row r="229" spans="8:9" x14ac:dyDescent="0.3">
      <c r="H229" s="6">
        <v>58455</v>
      </c>
      <c r="I229" s="7">
        <f t="shared" si="3"/>
        <v>0</v>
      </c>
    </row>
    <row r="230" spans="8:9" x14ac:dyDescent="0.3">
      <c r="H230" s="6">
        <v>58141</v>
      </c>
      <c r="I230" s="7">
        <f t="shared" si="3"/>
        <v>0</v>
      </c>
    </row>
    <row r="231" spans="8:9" x14ac:dyDescent="0.3">
      <c r="H231" s="6">
        <v>58007</v>
      </c>
      <c r="I231" s="7">
        <f t="shared" si="3"/>
        <v>0</v>
      </c>
    </row>
    <row r="232" spans="8:9" x14ac:dyDescent="0.3">
      <c r="H232" s="6">
        <v>58000</v>
      </c>
      <c r="I232" s="7">
        <f t="shared" si="3"/>
        <v>0</v>
      </c>
    </row>
    <row r="233" spans="8:9" x14ac:dyDescent="0.3">
      <c r="H233" s="6">
        <v>58000</v>
      </c>
      <c r="I233" s="7">
        <f t="shared" si="3"/>
        <v>0</v>
      </c>
    </row>
    <row r="234" spans="8:9" x14ac:dyDescent="0.3">
      <c r="H234" s="6">
        <v>57823</v>
      </c>
      <c r="I234" s="7">
        <f t="shared" si="3"/>
        <v>0</v>
      </c>
    </row>
    <row r="235" spans="8:9" x14ac:dyDescent="0.3">
      <c r="H235" s="6">
        <v>57735</v>
      </c>
      <c r="I235" s="7">
        <f t="shared" si="3"/>
        <v>0</v>
      </c>
    </row>
    <row r="236" spans="8:9" x14ac:dyDescent="0.3">
      <c r="H236" s="6">
        <v>57714</v>
      </c>
      <c r="I236" s="7">
        <f t="shared" si="3"/>
        <v>0</v>
      </c>
    </row>
    <row r="237" spans="8:9" x14ac:dyDescent="0.3">
      <c r="H237" s="6">
        <v>57698</v>
      </c>
      <c r="I237" s="7">
        <f t="shared" si="3"/>
        <v>0</v>
      </c>
    </row>
    <row r="238" spans="8:9" x14ac:dyDescent="0.3">
      <c r="H238" s="6">
        <v>57174</v>
      </c>
      <c r="I238" s="7">
        <f t="shared" si="3"/>
        <v>0</v>
      </c>
    </row>
    <row r="239" spans="8:9" x14ac:dyDescent="0.3">
      <c r="H239" s="6">
        <v>56818</v>
      </c>
      <c r="I239" s="7">
        <f t="shared" si="3"/>
        <v>0</v>
      </c>
    </row>
    <row r="240" spans="8:9" x14ac:dyDescent="0.3">
      <c r="H240" s="6">
        <v>56800</v>
      </c>
      <c r="I240" s="7">
        <f t="shared" si="3"/>
        <v>0</v>
      </c>
    </row>
    <row r="241" spans="8:9" x14ac:dyDescent="0.3">
      <c r="H241" s="6">
        <v>56548</v>
      </c>
      <c r="I241" s="7">
        <f t="shared" si="3"/>
        <v>0</v>
      </c>
    </row>
    <row r="242" spans="8:9" x14ac:dyDescent="0.3">
      <c r="H242" s="6">
        <v>56247</v>
      </c>
      <c r="I242" s="7">
        <f t="shared" si="3"/>
        <v>0</v>
      </c>
    </row>
    <row r="243" spans="8:9" x14ac:dyDescent="0.3">
      <c r="H243" s="6">
        <v>56000</v>
      </c>
      <c r="I243" s="7">
        <f t="shared" si="3"/>
        <v>0</v>
      </c>
    </row>
    <row r="244" spans="8:9" x14ac:dyDescent="0.3">
      <c r="H244" s="6">
        <v>56000</v>
      </c>
      <c r="I244" s="7">
        <f t="shared" si="3"/>
        <v>0</v>
      </c>
    </row>
    <row r="245" spans="8:9" x14ac:dyDescent="0.3">
      <c r="H245" s="6">
        <v>55759</v>
      </c>
      <c r="I245" s="7">
        <f t="shared" si="3"/>
        <v>0</v>
      </c>
    </row>
    <row r="246" spans="8:9" x14ac:dyDescent="0.3">
      <c r="H246" s="6">
        <v>55686</v>
      </c>
      <c r="I246" s="7">
        <f t="shared" si="3"/>
        <v>0</v>
      </c>
    </row>
    <row r="247" spans="8:9" x14ac:dyDescent="0.3">
      <c r="H247" s="6">
        <v>55359</v>
      </c>
      <c r="I247" s="7">
        <f t="shared" si="3"/>
        <v>0</v>
      </c>
    </row>
    <row r="248" spans="8:9" x14ac:dyDescent="0.3">
      <c r="H248" s="6">
        <v>55256</v>
      </c>
      <c r="I248" s="7">
        <f t="shared" si="3"/>
        <v>0</v>
      </c>
    </row>
    <row r="249" spans="8:9" x14ac:dyDescent="0.3">
      <c r="H249" s="6">
        <v>55205</v>
      </c>
      <c r="I249" s="7">
        <f t="shared" si="3"/>
        <v>0</v>
      </c>
    </row>
    <row r="250" spans="8:9" x14ac:dyDescent="0.3">
      <c r="H250" s="6">
        <v>55100</v>
      </c>
      <c r="I250" s="7">
        <f t="shared" si="3"/>
        <v>0</v>
      </c>
    </row>
    <row r="251" spans="8:9" x14ac:dyDescent="0.3">
      <c r="H251" s="6">
        <v>55000</v>
      </c>
      <c r="I251" s="7">
        <f t="shared" si="3"/>
        <v>0</v>
      </c>
    </row>
    <row r="252" spans="8:9" x14ac:dyDescent="0.3">
      <c r="H252" s="6">
        <v>55000</v>
      </c>
      <c r="I252" s="7">
        <f t="shared" si="3"/>
        <v>0</v>
      </c>
    </row>
    <row r="253" spans="8:9" x14ac:dyDescent="0.3">
      <c r="H253" s="6">
        <v>55000</v>
      </c>
      <c r="I253" s="7">
        <f t="shared" si="3"/>
        <v>0</v>
      </c>
    </row>
    <row r="254" spans="8:9" x14ac:dyDescent="0.3">
      <c r="H254" s="6">
        <v>55000</v>
      </c>
      <c r="I254" s="7">
        <f t="shared" si="3"/>
        <v>0</v>
      </c>
    </row>
    <row r="255" spans="8:9" x14ac:dyDescent="0.3">
      <c r="H255" s="6">
        <v>55000</v>
      </c>
      <c r="I255" s="7">
        <f t="shared" si="3"/>
        <v>0</v>
      </c>
    </row>
    <row r="256" spans="8:9" x14ac:dyDescent="0.3">
      <c r="H256" s="6">
        <v>55000</v>
      </c>
      <c r="I256" s="7">
        <f t="shared" si="3"/>
        <v>0</v>
      </c>
    </row>
    <row r="257" spans="8:9" x14ac:dyDescent="0.3">
      <c r="H257" s="6">
        <v>55000</v>
      </c>
      <c r="I257" s="7">
        <f t="shared" si="3"/>
        <v>0</v>
      </c>
    </row>
    <row r="258" spans="8:9" x14ac:dyDescent="0.3">
      <c r="H258" s="6">
        <v>54456</v>
      </c>
      <c r="I258" s="7">
        <f t="shared" si="3"/>
        <v>0</v>
      </c>
    </row>
    <row r="259" spans="8:9" x14ac:dyDescent="0.3">
      <c r="H259" s="6">
        <v>54453</v>
      </c>
      <c r="I259" s="7">
        <f t="shared" ref="I259:I322" si="4">IF(OR(H259&gt;$D$8,H259&lt;$D$9),1,0)</f>
        <v>0</v>
      </c>
    </row>
    <row r="260" spans="8:9" x14ac:dyDescent="0.3">
      <c r="H260" s="6">
        <v>54453</v>
      </c>
      <c r="I260" s="7">
        <f t="shared" si="4"/>
        <v>0</v>
      </c>
    </row>
    <row r="261" spans="8:9" x14ac:dyDescent="0.3">
      <c r="H261" s="6">
        <v>54386</v>
      </c>
      <c r="I261" s="7">
        <f t="shared" si="4"/>
        <v>0</v>
      </c>
    </row>
    <row r="262" spans="8:9" x14ac:dyDescent="0.3">
      <c r="H262" s="6">
        <v>54367</v>
      </c>
      <c r="I262" s="7">
        <f t="shared" si="4"/>
        <v>0</v>
      </c>
    </row>
    <row r="263" spans="8:9" x14ac:dyDescent="0.3">
      <c r="H263" s="6">
        <v>54331</v>
      </c>
      <c r="I263" s="7">
        <f t="shared" si="4"/>
        <v>0</v>
      </c>
    </row>
    <row r="264" spans="8:9" x14ac:dyDescent="0.3">
      <c r="H264" s="6">
        <v>54254</v>
      </c>
      <c r="I264" s="7">
        <f t="shared" si="4"/>
        <v>0</v>
      </c>
    </row>
    <row r="265" spans="8:9" x14ac:dyDescent="0.3">
      <c r="H265" s="6">
        <v>54233</v>
      </c>
      <c r="I265" s="7">
        <f t="shared" si="4"/>
        <v>0</v>
      </c>
    </row>
    <row r="266" spans="8:9" x14ac:dyDescent="0.3">
      <c r="H266" s="6">
        <v>54096</v>
      </c>
      <c r="I266" s="7">
        <f t="shared" si="4"/>
        <v>0</v>
      </c>
    </row>
    <row r="267" spans="8:9" x14ac:dyDescent="0.3">
      <c r="H267" s="6">
        <v>54000</v>
      </c>
      <c r="I267" s="7">
        <f t="shared" si="4"/>
        <v>0</v>
      </c>
    </row>
    <row r="268" spans="8:9" x14ac:dyDescent="0.3">
      <c r="H268" s="6">
        <v>53700</v>
      </c>
      <c r="I268" s="7">
        <f t="shared" si="4"/>
        <v>0</v>
      </c>
    </row>
    <row r="269" spans="8:9" x14ac:dyDescent="0.3">
      <c r="H269" s="6">
        <v>53700</v>
      </c>
      <c r="I269" s="7">
        <f t="shared" si="4"/>
        <v>0</v>
      </c>
    </row>
    <row r="270" spans="8:9" x14ac:dyDescent="0.3">
      <c r="H270" s="6">
        <v>53412</v>
      </c>
      <c r="I270" s="7">
        <f t="shared" si="4"/>
        <v>0</v>
      </c>
    </row>
    <row r="271" spans="8:9" x14ac:dyDescent="0.3">
      <c r="H271" s="6">
        <v>53400</v>
      </c>
      <c r="I271" s="7">
        <f t="shared" si="4"/>
        <v>0</v>
      </c>
    </row>
    <row r="272" spans="8:9" x14ac:dyDescent="0.3">
      <c r="H272" s="6">
        <v>53300</v>
      </c>
      <c r="I272" s="7">
        <f t="shared" si="4"/>
        <v>0</v>
      </c>
    </row>
    <row r="273" spans="8:9" x14ac:dyDescent="0.3">
      <c r="H273" s="6">
        <v>53300</v>
      </c>
      <c r="I273" s="7">
        <f t="shared" si="4"/>
        <v>0</v>
      </c>
    </row>
    <row r="274" spans="8:9" x14ac:dyDescent="0.3">
      <c r="H274" s="6">
        <v>53121</v>
      </c>
      <c r="I274" s="7">
        <f t="shared" si="4"/>
        <v>0</v>
      </c>
    </row>
    <row r="275" spans="8:9" x14ac:dyDescent="0.3">
      <c r="H275" s="6">
        <v>53001</v>
      </c>
      <c r="I275" s="7">
        <f t="shared" si="4"/>
        <v>0</v>
      </c>
    </row>
    <row r="276" spans="8:9" x14ac:dyDescent="0.3">
      <c r="H276" s="6">
        <v>53000</v>
      </c>
      <c r="I276" s="7">
        <f t="shared" si="4"/>
        <v>0</v>
      </c>
    </row>
    <row r="277" spans="8:9" x14ac:dyDescent="0.3">
      <c r="H277" s="6">
        <v>52959</v>
      </c>
      <c r="I277" s="7">
        <f t="shared" si="4"/>
        <v>0</v>
      </c>
    </row>
    <row r="278" spans="8:9" x14ac:dyDescent="0.3">
      <c r="H278" s="6">
        <v>52897</v>
      </c>
      <c r="I278" s="7">
        <f t="shared" si="4"/>
        <v>0</v>
      </c>
    </row>
    <row r="279" spans="8:9" x14ac:dyDescent="0.3">
      <c r="H279" s="6">
        <v>52733</v>
      </c>
      <c r="I279" s="7">
        <f t="shared" si="4"/>
        <v>0</v>
      </c>
    </row>
    <row r="280" spans="8:9" x14ac:dyDescent="0.3">
      <c r="H280" s="6">
        <v>52721</v>
      </c>
      <c r="I280" s="7">
        <f t="shared" si="4"/>
        <v>0</v>
      </c>
    </row>
    <row r="281" spans="8:9" x14ac:dyDescent="0.3">
      <c r="H281" s="6">
        <v>52535</v>
      </c>
      <c r="I281" s="7">
        <f t="shared" si="4"/>
        <v>0</v>
      </c>
    </row>
    <row r="282" spans="8:9" x14ac:dyDescent="0.3">
      <c r="H282" s="6">
        <v>52395</v>
      </c>
      <c r="I282" s="7">
        <f t="shared" si="4"/>
        <v>0</v>
      </c>
    </row>
    <row r="283" spans="8:9" x14ac:dyDescent="0.3">
      <c r="H283" s="6">
        <v>52328</v>
      </c>
      <c r="I283" s="7">
        <f t="shared" si="4"/>
        <v>0</v>
      </c>
    </row>
    <row r="284" spans="8:9" x14ac:dyDescent="0.3">
      <c r="H284" s="6">
        <v>52000</v>
      </c>
      <c r="I284" s="7">
        <f t="shared" si="4"/>
        <v>0</v>
      </c>
    </row>
    <row r="285" spans="8:9" x14ac:dyDescent="0.3">
      <c r="H285" s="6">
        <v>52000</v>
      </c>
      <c r="I285" s="7">
        <f t="shared" si="4"/>
        <v>0</v>
      </c>
    </row>
    <row r="286" spans="8:9" x14ac:dyDescent="0.3">
      <c r="H286" s="6">
        <v>52000</v>
      </c>
      <c r="I286" s="7">
        <f t="shared" si="4"/>
        <v>0</v>
      </c>
    </row>
    <row r="287" spans="8:9" x14ac:dyDescent="0.3">
      <c r="H287" s="6">
        <v>52000</v>
      </c>
      <c r="I287" s="7">
        <f t="shared" si="4"/>
        <v>0</v>
      </c>
    </row>
    <row r="288" spans="8:9" x14ac:dyDescent="0.3">
      <c r="H288" s="6">
        <v>52000</v>
      </c>
      <c r="I288" s="7">
        <f t="shared" si="4"/>
        <v>0</v>
      </c>
    </row>
    <row r="289" spans="8:9" x14ac:dyDescent="0.3">
      <c r="H289" s="6">
        <v>52000</v>
      </c>
      <c r="I289" s="7">
        <f t="shared" si="4"/>
        <v>0</v>
      </c>
    </row>
    <row r="290" spans="8:9" x14ac:dyDescent="0.3">
      <c r="H290" s="6">
        <v>52000</v>
      </c>
      <c r="I290" s="7">
        <f t="shared" si="4"/>
        <v>0</v>
      </c>
    </row>
    <row r="291" spans="8:9" x14ac:dyDescent="0.3">
      <c r="H291" s="6">
        <v>52000</v>
      </c>
      <c r="I291" s="7">
        <f t="shared" si="4"/>
        <v>0</v>
      </c>
    </row>
    <row r="292" spans="8:9" x14ac:dyDescent="0.3">
      <c r="H292" s="6">
        <v>52000</v>
      </c>
      <c r="I292" s="7">
        <f t="shared" si="4"/>
        <v>0</v>
      </c>
    </row>
    <row r="293" spans="8:9" x14ac:dyDescent="0.3">
      <c r="H293" s="6">
        <v>52000</v>
      </c>
      <c r="I293" s="7">
        <f t="shared" si="4"/>
        <v>0</v>
      </c>
    </row>
    <row r="294" spans="8:9" x14ac:dyDescent="0.3">
      <c r="H294" s="6">
        <v>52000</v>
      </c>
      <c r="I294" s="7">
        <f t="shared" si="4"/>
        <v>0</v>
      </c>
    </row>
    <row r="295" spans="8:9" x14ac:dyDescent="0.3">
      <c r="H295" s="6">
        <v>51426</v>
      </c>
      <c r="I295" s="7">
        <f t="shared" si="4"/>
        <v>0</v>
      </c>
    </row>
    <row r="296" spans="8:9" x14ac:dyDescent="0.3">
      <c r="H296" s="6">
        <v>51387</v>
      </c>
      <c r="I296" s="7">
        <f t="shared" si="4"/>
        <v>0</v>
      </c>
    </row>
    <row r="297" spans="8:9" x14ac:dyDescent="0.3">
      <c r="H297" s="6">
        <v>51261</v>
      </c>
      <c r="I297" s="7">
        <f t="shared" si="4"/>
        <v>0</v>
      </c>
    </row>
    <row r="298" spans="8:9" x14ac:dyDescent="0.3">
      <c r="H298" s="6">
        <v>51227</v>
      </c>
      <c r="I298" s="7">
        <f t="shared" si="4"/>
        <v>0</v>
      </c>
    </row>
    <row r="299" spans="8:9" x14ac:dyDescent="0.3">
      <c r="H299" s="6">
        <v>51179</v>
      </c>
      <c r="I299" s="7">
        <f t="shared" si="4"/>
        <v>0</v>
      </c>
    </row>
    <row r="300" spans="8:9" x14ac:dyDescent="0.3">
      <c r="H300" s="6">
        <v>51081</v>
      </c>
      <c r="I300" s="7">
        <f t="shared" si="4"/>
        <v>0</v>
      </c>
    </row>
    <row r="301" spans="8:9" x14ac:dyDescent="0.3">
      <c r="H301" s="6">
        <v>51003</v>
      </c>
      <c r="I301" s="7">
        <f t="shared" si="4"/>
        <v>0</v>
      </c>
    </row>
    <row r="302" spans="8:9" x14ac:dyDescent="0.3">
      <c r="H302" s="6">
        <v>51000</v>
      </c>
      <c r="I302" s="7">
        <f t="shared" si="4"/>
        <v>0</v>
      </c>
    </row>
    <row r="303" spans="8:9" x14ac:dyDescent="0.3">
      <c r="H303" s="6">
        <v>50928</v>
      </c>
      <c r="I303" s="7">
        <f t="shared" si="4"/>
        <v>0</v>
      </c>
    </row>
    <row r="304" spans="8:9" x14ac:dyDescent="0.3">
      <c r="H304" s="6">
        <v>50804</v>
      </c>
      <c r="I304" s="7">
        <f t="shared" si="4"/>
        <v>0</v>
      </c>
    </row>
    <row r="305" spans="8:9" x14ac:dyDescent="0.3">
      <c r="H305" s="6">
        <v>50560</v>
      </c>
      <c r="I305" s="7">
        <f t="shared" si="4"/>
        <v>0</v>
      </c>
    </row>
    <row r="306" spans="8:9" x14ac:dyDescent="0.3">
      <c r="H306" s="6">
        <v>50535</v>
      </c>
      <c r="I306" s="7">
        <f t="shared" si="4"/>
        <v>0</v>
      </c>
    </row>
    <row r="307" spans="8:9" x14ac:dyDescent="0.3">
      <c r="H307" s="6">
        <v>50239</v>
      </c>
      <c r="I307" s="7">
        <f t="shared" si="4"/>
        <v>0</v>
      </c>
    </row>
    <row r="308" spans="8:9" x14ac:dyDescent="0.3">
      <c r="H308" s="6">
        <v>50026</v>
      </c>
      <c r="I308" s="7">
        <f t="shared" si="4"/>
        <v>0</v>
      </c>
    </row>
    <row r="309" spans="8:9" x14ac:dyDescent="0.3">
      <c r="H309" s="6">
        <v>50000</v>
      </c>
      <c r="I309" s="7">
        <f t="shared" si="4"/>
        <v>0</v>
      </c>
    </row>
    <row r="310" spans="8:9" x14ac:dyDescent="0.3">
      <c r="H310" s="6">
        <v>50000</v>
      </c>
      <c r="I310" s="7">
        <f t="shared" si="4"/>
        <v>0</v>
      </c>
    </row>
    <row r="311" spans="8:9" x14ac:dyDescent="0.3">
      <c r="H311" s="6">
        <v>50000</v>
      </c>
      <c r="I311" s="7">
        <f t="shared" si="4"/>
        <v>0</v>
      </c>
    </row>
    <row r="312" spans="8:9" x14ac:dyDescent="0.3">
      <c r="H312" s="6">
        <v>50000</v>
      </c>
      <c r="I312" s="7">
        <f t="shared" si="4"/>
        <v>0</v>
      </c>
    </row>
    <row r="313" spans="8:9" x14ac:dyDescent="0.3">
      <c r="H313" s="6">
        <v>50000</v>
      </c>
      <c r="I313" s="7">
        <f t="shared" si="4"/>
        <v>0</v>
      </c>
    </row>
    <row r="314" spans="8:9" x14ac:dyDescent="0.3">
      <c r="H314" s="6">
        <v>49737</v>
      </c>
      <c r="I314" s="7">
        <f t="shared" si="4"/>
        <v>0</v>
      </c>
    </row>
    <row r="315" spans="8:9" x14ac:dyDescent="0.3">
      <c r="H315" s="6">
        <v>49562</v>
      </c>
      <c r="I315" s="7">
        <f t="shared" si="4"/>
        <v>0</v>
      </c>
    </row>
    <row r="316" spans="8:9" x14ac:dyDescent="0.3">
      <c r="H316" s="6">
        <v>49562</v>
      </c>
      <c r="I316" s="7">
        <f t="shared" si="4"/>
        <v>0</v>
      </c>
    </row>
    <row r="317" spans="8:9" x14ac:dyDescent="0.3">
      <c r="H317" s="6">
        <v>49480</v>
      </c>
      <c r="I317" s="7">
        <f t="shared" si="4"/>
        <v>0</v>
      </c>
    </row>
    <row r="318" spans="8:9" x14ac:dyDescent="0.3">
      <c r="H318" s="6">
        <v>49471</v>
      </c>
      <c r="I318" s="7">
        <f t="shared" si="4"/>
        <v>0</v>
      </c>
    </row>
    <row r="319" spans="8:9" x14ac:dyDescent="0.3">
      <c r="H319" s="6">
        <v>49348</v>
      </c>
      <c r="I319" s="7">
        <f t="shared" si="4"/>
        <v>0</v>
      </c>
    </row>
    <row r="320" spans="8:9" x14ac:dyDescent="0.3">
      <c r="H320" s="6">
        <v>49292</v>
      </c>
      <c r="I320" s="7">
        <f t="shared" si="4"/>
        <v>0</v>
      </c>
    </row>
    <row r="321" spans="8:9" x14ac:dyDescent="0.3">
      <c r="H321" s="6">
        <v>48760</v>
      </c>
      <c r="I321" s="7">
        <f t="shared" si="4"/>
        <v>0</v>
      </c>
    </row>
    <row r="322" spans="8:9" x14ac:dyDescent="0.3">
      <c r="H322" s="6">
        <v>48173</v>
      </c>
      <c r="I322" s="7">
        <f t="shared" si="4"/>
        <v>0</v>
      </c>
    </row>
    <row r="323" spans="8:9" x14ac:dyDescent="0.3">
      <c r="H323" s="6">
        <v>48100</v>
      </c>
      <c r="I323" s="7">
        <f t="shared" ref="I323:I386" si="5">IF(OR(H323&gt;$D$8,H323&lt;$D$9),1,0)</f>
        <v>0</v>
      </c>
    </row>
    <row r="324" spans="8:9" x14ac:dyDescent="0.3">
      <c r="H324" s="6">
        <v>48011</v>
      </c>
      <c r="I324" s="7">
        <f t="shared" si="5"/>
        <v>0</v>
      </c>
    </row>
    <row r="325" spans="8:9" x14ac:dyDescent="0.3">
      <c r="H325" s="6">
        <v>48000</v>
      </c>
      <c r="I325" s="7">
        <f t="shared" si="5"/>
        <v>0</v>
      </c>
    </row>
    <row r="326" spans="8:9" x14ac:dyDescent="0.3">
      <c r="H326" s="6">
        <v>48000</v>
      </c>
      <c r="I326" s="7">
        <f t="shared" si="5"/>
        <v>0</v>
      </c>
    </row>
    <row r="327" spans="8:9" x14ac:dyDescent="0.3">
      <c r="H327" s="6">
        <v>48000</v>
      </c>
      <c r="I327" s="7">
        <f t="shared" si="5"/>
        <v>0</v>
      </c>
    </row>
    <row r="328" spans="8:9" x14ac:dyDescent="0.3">
      <c r="H328" s="6">
        <v>48000</v>
      </c>
      <c r="I328" s="7">
        <f t="shared" si="5"/>
        <v>0</v>
      </c>
    </row>
    <row r="329" spans="8:9" x14ac:dyDescent="0.3">
      <c r="H329" s="6">
        <v>48000</v>
      </c>
      <c r="I329" s="7">
        <f t="shared" si="5"/>
        <v>0</v>
      </c>
    </row>
    <row r="330" spans="8:9" x14ac:dyDescent="0.3">
      <c r="H330" s="6">
        <v>48000</v>
      </c>
      <c r="I330" s="7">
        <f t="shared" si="5"/>
        <v>0</v>
      </c>
    </row>
    <row r="331" spans="8:9" x14ac:dyDescent="0.3">
      <c r="H331" s="6">
        <v>48000</v>
      </c>
      <c r="I331" s="7">
        <f t="shared" si="5"/>
        <v>0</v>
      </c>
    </row>
    <row r="332" spans="8:9" x14ac:dyDescent="0.3">
      <c r="H332" s="6">
        <v>47673</v>
      </c>
      <c r="I332" s="7">
        <f t="shared" si="5"/>
        <v>0</v>
      </c>
    </row>
    <row r="333" spans="8:9" x14ac:dyDescent="0.3">
      <c r="H333" s="6">
        <v>47436</v>
      </c>
      <c r="I333" s="7">
        <f t="shared" si="5"/>
        <v>0</v>
      </c>
    </row>
    <row r="334" spans="8:9" x14ac:dyDescent="0.3">
      <c r="H334" s="6">
        <v>47379</v>
      </c>
      <c r="I334" s="7">
        <f t="shared" si="5"/>
        <v>0</v>
      </c>
    </row>
    <row r="335" spans="8:9" x14ac:dyDescent="0.3">
      <c r="H335" s="6">
        <v>47308</v>
      </c>
      <c r="I335" s="7">
        <f t="shared" si="5"/>
        <v>0</v>
      </c>
    </row>
    <row r="336" spans="8:9" x14ac:dyDescent="0.3">
      <c r="H336" s="6">
        <v>47226</v>
      </c>
      <c r="I336" s="7">
        <f t="shared" si="5"/>
        <v>0</v>
      </c>
    </row>
    <row r="337" spans="8:9" x14ac:dyDescent="0.3">
      <c r="H337" s="6">
        <v>47085</v>
      </c>
      <c r="I337" s="7">
        <f t="shared" si="5"/>
        <v>0</v>
      </c>
    </row>
    <row r="338" spans="8:9" x14ac:dyDescent="0.3">
      <c r="H338" s="6">
        <v>46640</v>
      </c>
      <c r="I338" s="7">
        <f t="shared" si="5"/>
        <v>0</v>
      </c>
    </row>
    <row r="339" spans="8:9" x14ac:dyDescent="0.3">
      <c r="H339" s="6">
        <v>46587</v>
      </c>
      <c r="I339" s="7">
        <f t="shared" si="5"/>
        <v>0</v>
      </c>
    </row>
    <row r="340" spans="8:9" x14ac:dyDescent="0.3">
      <c r="H340" s="6">
        <v>46000</v>
      </c>
      <c r="I340" s="7">
        <f t="shared" si="5"/>
        <v>0</v>
      </c>
    </row>
    <row r="341" spans="8:9" x14ac:dyDescent="0.3">
      <c r="H341" s="6">
        <v>46000</v>
      </c>
      <c r="I341" s="7">
        <f t="shared" si="5"/>
        <v>0</v>
      </c>
    </row>
    <row r="342" spans="8:9" x14ac:dyDescent="0.3">
      <c r="H342" s="6">
        <v>46000</v>
      </c>
      <c r="I342" s="7">
        <f t="shared" si="5"/>
        <v>0</v>
      </c>
    </row>
    <row r="343" spans="8:9" x14ac:dyDescent="0.3">
      <c r="H343" s="6">
        <v>46000</v>
      </c>
      <c r="I343" s="7">
        <f t="shared" si="5"/>
        <v>0</v>
      </c>
    </row>
    <row r="344" spans="8:9" x14ac:dyDescent="0.3">
      <c r="H344" s="6">
        <v>46000</v>
      </c>
      <c r="I344" s="7">
        <f t="shared" si="5"/>
        <v>0</v>
      </c>
    </row>
    <row r="345" spans="8:9" x14ac:dyDescent="0.3">
      <c r="H345" s="6">
        <v>45777</v>
      </c>
      <c r="I345" s="7">
        <f t="shared" si="5"/>
        <v>0</v>
      </c>
    </row>
    <row r="346" spans="8:9" x14ac:dyDescent="0.3">
      <c r="H346" s="6">
        <v>45666</v>
      </c>
      <c r="I346" s="7">
        <f t="shared" si="5"/>
        <v>0</v>
      </c>
    </row>
    <row r="347" spans="8:9" x14ac:dyDescent="0.3">
      <c r="H347" s="6">
        <v>45662</v>
      </c>
      <c r="I347" s="7">
        <f t="shared" si="5"/>
        <v>0</v>
      </c>
    </row>
    <row r="348" spans="8:9" x14ac:dyDescent="0.3">
      <c r="H348" s="6">
        <v>45610</v>
      </c>
      <c r="I348" s="7">
        <f t="shared" si="5"/>
        <v>0</v>
      </c>
    </row>
    <row r="349" spans="8:9" x14ac:dyDescent="0.3">
      <c r="H349" s="6">
        <v>45573</v>
      </c>
      <c r="I349" s="7">
        <f t="shared" si="5"/>
        <v>0</v>
      </c>
    </row>
    <row r="350" spans="8:9" x14ac:dyDescent="0.3">
      <c r="H350" s="6">
        <v>45500</v>
      </c>
      <c r="I350" s="7">
        <f t="shared" si="5"/>
        <v>0</v>
      </c>
    </row>
    <row r="351" spans="8:9" x14ac:dyDescent="0.3">
      <c r="H351" s="6">
        <v>45500</v>
      </c>
      <c r="I351" s="7">
        <f t="shared" si="5"/>
        <v>0</v>
      </c>
    </row>
    <row r="352" spans="8:9" x14ac:dyDescent="0.3">
      <c r="H352" s="6">
        <v>45500</v>
      </c>
      <c r="I352" s="7">
        <f t="shared" si="5"/>
        <v>0</v>
      </c>
    </row>
    <row r="353" spans="8:9" x14ac:dyDescent="0.3">
      <c r="H353" s="6">
        <v>45500</v>
      </c>
      <c r="I353" s="7">
        <f t="shared" si="5"/>
        <v>0</v>
      </c>
    </row>
    <row r="354" spans="8:9" x14ac:dyDescent="0.3">
      <c r="H354" s="6">
        <v>45500</v>
      </c>
      <c r="I354" s="7">
        <f t="shared" si="5"/>
        <v>0</v>
      </c>
    </row>
    <row r="355" spans="8:9" x14ac:dyDescent="0.3">
      <c r="H355" s="6">
        <v>45500</v>
      </c>
      <c r="I355" s="7">
        <f t="shared" si="5"/>
        <v>0</v>
      </c>
    </row>
    <row r="356" spans="8:9" x14ac:dyDescent="0.3">
      <c r="H356" s="6">
        <v>45213</v>
      </c>
      <c r="I356" s="7">
        <f t="shared" si="5"/>
        <v>0</v>
      </c>
    </row>
    <row r="357" spans="8:9" x14ac:dyDescent="0.3">
      <c r="H357" s="6">
        <v>45000</v>
      </c>
      <c r="I357" s="7">
        <f t="shared" si="5"/>
        <v>0</v>
      </c>
    </row>
    <row r="358" spans="8:9" x14ac:dyDescent="0.3">
      <c r="H358" s="6">
        <v>45000</v>
      </c>
      <c r="I358" s="7">
        <f t="shared" si="5"/>
        <v>0</v>
      </c>
    </row>
    <row r="359" spans="8:9" x14ac:dyDescent="0.3">
      <c r="H359" s="6">
        <v>45000</v>
      </c>
      <c r="I359" s="7">
        <f t="shared" si="5"/>
        <v>0</v>
      </c>
    </row>
    <row r="360" spans="8:9" x14ac:dyDescent="0.3">
      <c r="H360" s="6">
        <v>45000</v>
      </c>
      <c r="I360" s="7">
        <f t="shared" si="5"/>
        <v>0</v>
      </c>
    </row>
    <row r="361" spans="8:9" x14ac:dyDescent="0.3">
      <c r="H361" s="6">
        <v>45000</v>
      </c>
      <c r="I361" s="7">
        <f t="shared" si="5"/>
        <v>0</v>
      </c>
    </row>
    <row r="362" spans="8:9" x14ac:dyDescent="0.3">
      <c r="H362" s="6">
        <v>45000</v>
      </c>
      <c r="I362" s="7">
        <f t="shared" si="5"/>
        <v>0</v>
      </c>
    </row>
    <row r="363" spans="8:9" x14ac:dyDescent="0.3">
      <c r="H363" s="6">
        <v>45000</v>
      </c>
      <c r="I363" s="7">
        <f t="shared" si="5"/>
        <v>0</v>
      </c>
    </row>
    <row r="364" spans="8:9" x14ac:dyDescent="0.3">
      <c r="H364" s="6">
        <v>45000</v>
      </c>
      <c r="I364" s="7">
        <f t="shared" si="5"/>
        <v>0</v>
      </c>
    </row>
    <row r="365" spans="8:9" x14ac:dyDescent="0.3">
      <c r="H365" s="6">
        <v>45000</v>
      </c>
      <c r="I365" s="7">
        <f t="shared" si="5"/>
        <v>0</v>
      </c>
    </row>
    <row r="366" spans="8:9" x14ac:dyDescent="0.3">
      <c r="H366" s="6">
        <v>45000</v>
      </c>
      <c r="I366" s="7">
        <f t="shared" si="5"/>
        <v>0</v>
      </c>
    </row>
    <row r="367" spans="8:9" x14ac:dyDescent="0.3">
      <c r="H367" s="6">
        <v>45000</v>
      </c>
      <c r="I367" s="7">
        <f t="shared" si="5"/>
        <v>0</v>
      </c>
    </row>
    <row r="368" spans="8:9" x14ac:dyDescent="0.3">
      <c r="H368" s="6">
        <v>45000</v>
      </c>
      <c r="I368" s="7">
        <f t="shared" si="5"/>
        <v>0</v>
      </c>
    </row>
    <row r="369" spans="8:9" x14ac:dyDescent="0.3">
      <c r="H369" s="6">
        <v>45000</v>
      </c>
      <c r="I369" s="7">
        <f t="shared" si="5"/>
        <v>0</v>
      </c>
    </row>
    <row r="370" spans="8:9" x14ac:dyDescent="0.3">
      <c r="H370" s="6">
        <v>44955</v>
      </c>
      <c r="I370" s="7">
        <f t="shared" si="5"/>
        <v>0</v>
      </c>
    </row>
    <row r="371" spans="8:9" x14ac:dyDescent="0.3">
      <c r="H371" s="6">
        <v>44864</v>
      </c>
      <c r="I371" s="7">
        <f t="shared" si="5"/>
        <v>0</v>
      </c>
    </row>
    <row r="372" spans="8:9" x14ac:dyDescent="0.3">
      <c r="H372" s="6">
        <v>44802</v>
      </c>
      <c r="I372" s="7">
        <f t="shared" si="5"/>
        <v>0</v>
      </c>
    </row>
    <row r="373" spans="8:9" x14ac:dyDescent="0.3">
      <c r="H373" s="6">
        <v>44233</v>
      </c>
      <c r="I373" s="7">
        <f t="shared" si="5"/>
        <v>0</v>
      </c>
    </row>
    <row r="374" spans="8:9" x14ac:dyDescent="0.3">
      <c r="H374" s="6">
        <v>44172</v>
      </c>
      <c r="I374" s="7">
        <f t="shared" si="5"/>
        <v>0</v>
      </c>
    </row>
    <row r="375" spans="8:9" x14ac:dyDescent="0.3">
      <c r="H375" s="6">
        <v>44132</v>
      </c>
      <c r="I375" s="7">
        <f t="shared" si="5"/>
        <v>0</v>
      </c>
    </row>
    <row r="376" spans="8:9" x14ac:dyDescent="0.3">
      <c r="H376" s="6">
        <v>44000</v>
      </c>
      <c r="I376" s="7">
        <f t="shared" si="5"/>
        <v>0</v>
      </c>
    </row>
    <row r="377" spans="8:9" x14ac:dyDescent="0.3">
      <c r="H377" s="6">
        <v>44000</v>
      </c>
      <c r="I377" s="7">
        <f t="shared" si="5"/>
        <v>0</v>
      </c>
    </row>
    <row r="378" spans="8:9" x14ac:dyDescent="0.3">
      <c r="H378" s="6">
        <v>43605</v>
      </c>
      <c r="I378" s="7">
        <f t="shared" si="5"/>
        <v>0</v>
      </c>
    </row>
    <row r="379" spans="8:9" x14ac:dyDescent="0.3">
      <c r="H379" s="6">
        <v>43500</v>
      </c>
      <c r="I379" s="7">
        <f t="shared" si="5"/>
        <v>0</v>
      </c>
    </row>
    <row r="380" spans="8:9" x14ac:dyDescent="0.3">
      <c r="H380" s="6">
        <v>43500</v>
      </c>
      <c r="I380" s="7">
        <f t="shared" si="5"/>
        <v>0</v>
      </c>
    </row>
    <row r="381" spans="8:9" x14ac:dyDescent="0.3">
      <c r="H381" s="6">
        <v>43285</v>
      </c>
      <c r="I381" s="7">
        <f t="shared" si="5"/>
        <v>0</v>
      </c>
    </row>
    <row r="382" spans="8:9" x14ac:dyDescent="0.3">
      <c r="H382" s="6">
        <v>43063</v>
      </c>
      <c r="I382" s="7">
        <f t="shared" si="5"/>
        <v>0</v>
      </c>
    </row>
    <row r="383" spans="8:9" x14ac:dyDescent="0.3">
      <c r="H383" s="6">
        <v>43012</v>
      </c>
      <c r="I383" s="7">
        <f t="shared" si="5"/>
        <v>0</v>
      </c>
    </row>
    <row r="384" spans="8:9" x14ac:dyDescent="0.3">
      <c r="H384" s="6">
        <v>43000</v>
      </c>
      <c r="I384" s="7">
        <f t="shared" si="5"/>
        <v>0</v>
      </c>
    </row>
    <row r="385" spans="8:9" x14ac:dyDescent="0.3">
      <c r="H385" s="6">
        <v>43000</v>
      </c>
      <c r="I385" s="7">
        <f t="shared" si="5"/>
        <v>0</v>
      </c>
    </row>
    <row r="386" spans="8:9" x14ac:dyDescent="0.3">
      <c r="H386" s="6">
        <v>43000</v>
      </c>
      <c r="I386" s="7">
        <f t="shared" si="5"/>
        <v>0</v>
      </c>
    </row>
    <row r="387" spans="8:9" x14ac:dyDescent="0.3">
      <c r="H387" s="6">
        <v>43000</v>
      </c>
      <c r="I387" s="7">
        <f t="shared" ref="I387:I450" si="6">IF(OR(H387&gt;$D$8,H387&lt;$D$9),1,0)</f>
        <v>0</v>
      </c>
    </row>
    <row r="388" spans="8:9" x14ac:dyDescent="0.3">
      <c r="H388" s="6">
        <v>43000</v>
      </c>
      <c r="I388" s="7">
        <f t="shared" si="6"/>
        <v>0</v>
      </c>
    </row>
    <row r="389" spans="8:9" x14ac:dyDescent="0.3">
      <c r="H389" s="6">
        <v>43000</v>
      </c>
      <c r="I389" s="7">
        <f t="shared" si="6"/>
        <v>0</v>
      </c>
    </row>
    <row r="390" spans="8:9" x14ac:dyDescent="0.3">
      <c r="H390" s="6">
        <v>43000</v>
      </c>
      <c r="I390" s="7">
        <f t="shared" si="6"/>
        <v>0</v>
      </c>
    </row>
    <row r="391" spans="8:9" x14ac:dyDescent="0.3">
      <c r="H391" s="6">
        <v>43000</v>
      </c>
      <c r="I391" s="7">
        <f t="shared" si="6"/>
        <v>0</v>
      </c>
    </row>
    <row r="392" spans="8:9" x14ac:dyDescent="0.3">
      <c r="H392" s="6">
        <v>43000</v>
      </c>
      <c r="I392" s="7">
        <f t="shared" si="6"/>
        <v>0</v>
      </c>
    </row>
    <row r="393" spans="8:9" x14ac:dyDescent="0.3">
      <c r="H393" s="6">
        <v>43000</v>
      </c>
      <c r="I393" s="7">
        <f t="shared" si="6"/>
        <v>0</v>
      </c>
    </row>
    <row r="394" spans="8:9" x14ac:dyDescent="0.3">
      <c r="H394" s="6">
        <v>43000</v>
      </c>
      <c r="I394" s="7">
        <f t="shared" si="6"/>
        <v>0</v>
      </c>
    </row>
    <row r="395" spans="8:9" x14ac:dyDescent="0.3">
      <c r="H395" s="6">
        <v>43000</v>
      </c>
      <c r="I395" s="7">
        <f t="shared" si="6"/>
        <v>0</v>
      </c>
    </row>
    <row r="396" spans="8:9" x14ac:dyDescent="0.3">
      <c r="H396" s="6">
        <v>43000</v>
      </c>
      <c r="I396" s="7">
        <f t="shared" si="6"/>
        <v>0</v>
      </c>
    </row>
    <row r="397" spans="8:9" x14ac:dyDescent="0.3">
      <c r="H397" s="6">
        <v>42907</v>
      </c>
      <c r="I397" s="7">
        <f t="shared" si="6"/>
        <v>0</v>
      </c>
    </row>
    <row r="398" spans="8:9" x14ac:dyDescent="0.3">
      <c r="H398" s="6">
        <v>42877</v>
      </c>
      <c r="I398" s="7">
        <f t="shared" si="6"/>
        <v>0</v>
      </c>
    </row>
    <row r="399" spans="8:9" x14ac:dyDescent="0.3">
      <c r="H399" s="6">
        <v>42738</v>
      </c>
      <c r="I399" s="7">
        <f t="shared" si="6"/>
        <v>0</v>
      </c>
    </row>
    <row r="400" spans="8:9" x14ac:dyDescent="0.3">
      <c r="H400" s="6">
        <v>42732</v>
      </c>
      <c r="I400" s="7">
        <f t="shared" si="6"/>
        <v>0</v>
      </c>
    </row>
    <row r="401" spans="8:9" x14ac:dyDescent="0.3">
      <c r="H401" s="6">
        <v>42658</v>
      </c>
      <c r="I401" s="7">
        <f t="shared" si="6"/>
        <v>0</v>
      </c>
    </row>
    <row r="402" spans="8:9" x14ac:dyDescent="0.3">
      <c r="H402" s="6">
        <v>42373</v>
      </c>
      <c r="I402" s="7">
        <f t="shared" si="6"/>
        <v>0</v>
      </c>
    </row>
    <row r="403" spans="8:9" x14ac:dyDescent="0.3">
      <c r="H403" s="6">
        <v>42299</v>
      </c>
      <c r="I403" s="7">
        <f t="shared" si="6"/>
        <v>0</v>
      </c>
    </row>
    <row r="404" spans="8:9" x14ac:dyDescent="0.3">
      <c r="H404" s="6">
        <v>42187</v>
      </c>
      <c r="I404" s="7">
        <f t="shared" si="6"/>
        <v>0</v>
      </c>
    </row>
    <row r="405" spans="8:9" x14ac:dyDescent="0.3">
      <c r="H405" s="6">
        <v>42132</v>
      </c>
      <c r="I405" s="7">
        <f t="shared" si="6"/>
        <v>0</v>
      </c>
    </row>
    <row r="406" spans="8:9" x14ac:dyDescent="0.3">
      <c r="H406" s="6">
        <v>42114</v>
      </c>
      <c r="I406" s="7">
        <f t="shared" si="6"/>
        <v>0</v>
      </c>
    </row>
    <row r="407" spans="8:9" x14ac:dyDescent="0.3">
      <c r="H407" s="6">
        <v>42100</v>
      </c>
      <c r="I407" s="7">
        <f t="shared" si="6"/>
        <v>0</v>
      </c>
    </row>
    <row r="408" spans="8:9" x14ac:dyDescent="0.3">
      <c r="H408" s="6">
        <v>42032</v>
      </c>
      <c r="I408" s="7">
        <f t="shared" si="6"/>
        <v>0</v>
      </c>
    </row>
    <row r="409" spans="8:9" x14ac:dyDescent="0.3">
      <c r="H409" s="6">
        <v>42000</v>
      </c>
      <c r="I409" s="7">
        <f t="shared" si="6"/>
        <v>0</v>
      </c>
    </row>
    <row r="410" spans="8:9" x14ac:dyDescent="0.3">
      <c r="H410" s="6">
        <v>42000</v>
      </c>
      <c r="I410" s="7">
        <f t="shared" si="6"/>
        <v>0</v>
      </c>
    </row>
    <row r="411" spans="8:9" x14ac:dyDescent="0.3">
      <c r="H411" s="6">
        <v>41958</v>
      </c>
      <c r="I411" s="7">
        <f t="shared" si="6"/>
        <v>0</v>
      </c>
    </row>
    <row r="412" spans="8:9" x14ac:dyDescent="0.3">
      <c r="H412" s="6">
        <v>41876</v>
      </c>
      <c r="I412" s="7">
        <f t="shared" si="6"/>
        <v>0</v>
      </c>
    </row>
    <row r="413" spans="8:9" x14ac:dyDescent="0.3">
      <c r="H413" s="6">
        <v>41700</v>
      </c>
      <c r="I413" s="7">
        <f t="shared" si="6"/>
        <v>0</v>
      </c>
    </row>
    <row r="414" spans="8:9" x14ac:dyDescent="0.3">
      <c r="H414" s="6">
        <v>41459</v>
      </c>
      <c r="I414" s="7">
        <f t="shared" si="6"/>
        <v>0</v>
      </c>
    </row>
    <row r="415" spans="8:9" x14ac:dyDescent="0.3">
      <c r="H415" s="6">
        <v>41424</v>
      </c>
      <c r="I415" s="7">
        <f t="shared" si="6"/>
        <v>0</v>
      </c>
    </row>
    <row r="416" spans="8:9" x14ac:dyDescent="0.3">
      <c r="H416" s="6">
        <v>41300</v>
      </c>
      <c r="I416" s="7">
        <f t="shared" si="6"/>
        <v>0</v>
      </c>
    </row>
    <row r="417" spans="8:9" x14ac:dyDescent="0.3">
      <c r="H417" s="6">
        <v>41242</v>
      </c>
      <c r="I417" s="7">
        <f t="shared" si="6"/>
        <v>0</v>
      </c>
    </row>
    <row r="418" spans="8:9" x14ac:dyDescent="0.3">
      <c r="H418" s="6">
        <v>41212</v>
      </c>
      <c r="I418" s="7">
        <f t="shared" si="6"/>
        <v>0</v>
      </c>
    </row>
    <row r="419" spans="8:9" x14ac:dyDescent="0.3">
      <c r="H419" s="6">
        <v>41123</v>
      </c>
      <c r="I419" s="7">
        <f t="shared" si="6"/>
        <v>0</v>
      </c>
    </row>
    <row r="420" spans="8:9" x14ac:dyDescent="0.3">
      <c r="H420" s="6">
        <v>41000</v>
      </c>
      <c r="I420" s="7">
        <f t="shared" si="6"/>
        <v>0</v>
      </c>
    </row>
    <row r="421" spans="8:9" x14ac:dyDescent="0.3">
      <c r="H421" s="6">
        <v>41000</v>
      </c>
      <c r="I421" s="7">
        <f t="shared" si="6"/>
        <v>0</v>
      </c>
    </row>
    <row r="422" spans="8:9" x14ac:dyDescent="0.3">
      <c r="H422" s="6">
        <v>41000</v>
      </c>
      <c r="I422" s="7">
        <f t="shared" si="6"/>
        <v>0</v>
      </c>
    </row>
    <row r="423" spans="8:9" x14ac:dyDescent="0.3">
      <c r="H423" s="6">
        <v>41000</v>
      </c>
      <c r="I423" s="7">
        <f t="shared" si="6"/>
        <v>0</v>
      </c>
    </row>
    <row r="424" spans="8:9" x14ac:dyDescent="0.3">
      <c r="H424" s="6">
        <v>41000</v>
      </c>
      <c r="I424" s="7">
        <f t="shared" si="6"/>
        <v>0</v>
      </c>
    </row>
    <row r="425" spans="8:9" x14ac:dyDescent="0.3">
      <c r="H425" s="6">
        <v>41000</v>
      </c>
      <c r="I425" s="7">
        <f t="shared" si="6"/>
        <v>0</v>
      </c>
    </row>
    <row r="426" spans="8:9" x14ac:dyDescent="0.3">
      <c r="H426" s="6">
        <v>40895</v>
      </c>
      <c r="I426" s="7">
        <f t="shared" si="6"/>
        <v>0</v>
      </c>
    </row>
    <row r="427" spans="8:9" x14ac:dyDescent="0.3">
      <c r="H427" s="6">
        <v>40841</v>
      </c>
      <c r="I427" s="7">
        <f t="shared" si="6"/>
        <v>0</v>
      </c>
    </row>
    <row r="428" spans="8:9" x14ac:dyDescent="0.3">
      <c r="H428" s="6">
        <v>40750</v>
      </c>
      <c r="I428" s="7">
        <f t="shared" si="6"/>
        <v>0</v>
      </c>
    </row>
    <row r="429" spans="8:9" x14ac:dyDescent="0.3">
      <c r="H429" s="6">
        <v>40582</v>
      </c>
      <c r="I429" s="7">
        <f t="shared" si="6"/>
        <v>0</v>
      </c>
    </row>
    <row r="430" spans="8:9" x14ac:dyDescent="0.3">
      <c r="H430" s="6">
        <v>40510</v>
      </c>
      <c r="I430" s="7">
        <f t="shared" si="6"/>
        <v>0</v>
      </c>
    </row>
    <row r="431" spans="8:9" x14ac:dyDescent="0.3">
      <c r="H431" s="6">
        <v>40499</v>
      </c>
      <c r="I431" s="7">
        <f t="shared" si="6"/>
        <v>0</v>
      </c>
    </row>
    <row r="432" spans="8:9" x14ac:dyDescent="0.3">
      <c r="H432" s="6">
        <v>40440</v>
      </c>
      <c r="I432" s="7">
        <f t="shared" si="6"/>
        <v>0</v>
      </c>
    </row>
    <row r="433" spans="8:9" x14ac:dyDescent="0.3">
      <c r="H433" s="6">
        <v>40340</v>
      </c>
      <c r="I433" s="7">
        <f t="shared" si="6"/>
        <v>0</v>
      </c>
    </row>
    <row r="434" spans="8:9" x14ac:dyDescent="0.3">
      <c r="H434" s="6">
        <v>40322</v>
      </c>
      <c r="I434" s="7">
        <f t="shared" si="6"/>
        <v>0</v>
      </c>
    </row>
    <row r="435" spans="8:9" x14ac:dyDescent="0.3">
      <c r="H435" s="6">
        <v>40285</v>
      </c>
      <c r="I435" s="7">
        <f t="shared" si="6"/>
        <v>0</v>
      </c>
    </row>
    <row r="436" spans="8:9" x14ac:dyDescent="0.3">
      <c r="H436" s="6">
        <v>40275</v>
      </c>
      <c r="I436" s="7">
        <f t="shared" si="6"/>
        <v>0</v>
      </c>
    </row>
    <row r="437" spans="8:9" x14ac:dyDescent="0.3">
      <c r="H437" s="6">
        <v>40267</v>
      </c>
      <c r="I437" s="7">
        <f t="shared" si="6"/>
        <v>0</v>
      </c>
    </row>
    <row r="438" spans="8:9" x14ac:dyDescent="0.3">
      <c r="H438" s="6">
        <v>40248</v>
      </c>
      <c r="I438" s="7">
        <f t="shared" si="6"/>
        <v>0</v>
      </c>
    </row>
    <row r="439" spans="8:9" x14ac:dyDescent="0.3">
      <c r="H439" s="6">
        <v>40186</v>
      </c>
      <c r="I439" s="7">
        <f t="shared" si="6"/>
        <v>0</v>
      </c>
    </row>
    <row r="440" spans="8:9" x14ac:dyDescent="0.3">
      <c r="H440" s="6">
        <v>40123</v>
      </c>
      <c r="I440" s="7">
        <f t="shared" si="6"/>
        <v>0</v>
      </c>
    </row>
    <row r="441" spans="8:9" x14ac:dyDescent="0.3">
      <c r="H441" s="6">
        <v>40007</v>
      </c>
      <c r="I441" s="7">
        <f t="shared" si="6"/>
        <v>0</v>
      </c>
    </row>
    <row r="442" spans="8:9" x14ac:dyDescent="0.3">
      <c r="H442" s="6">
        <v>40000</v>
      </c>
      <c r="I442" s="7">
        <f t="shared" si="6"/>
        <v>0</v>
      </c>
    </row>
    <row r="443" spans="8:9" x14ac:dyDescent="0.3">
      <c r="H443" s="6">
        <v>39982</v>
      </c>
      <c r="I443" s="7">
        <f t="shared" si="6"/>
        <v>0</v>
      </c>
    </row>
    <row r="444" spans="8:9" x14ac:dyDescent="0.3">
      <c r="H444" s="6">
        <v>39800</v>
      </c>
      <c r="I444" s="7">
        <f t="shared" si="6"/>
        <v>0</v>
      </c>
    </row>
    <row r="445" spans="8:9" x14ac:dyDescent="0.3">
      <c r="H445" s="6">
        <v>39760</v>
      </c>
      <c r="I445" s="7">
        <f t="shared" si="6"/>
        <v>0</v>
      </c>
    </row>
    <row r="446" spans="8:9" x14ac:dyDescent="0.3">
      <c r="H446" s="6">
        <v>39747</v>
      </c>
      <c r="I446" s="7">
        <f t="shared" si="6"/>
        <v>0</v>
      </c>
    </row>
    <row r="447" spans="8:9" x14ac:dyDescent="0.3">
      <c r="H447" s="6">
        <v>39706</v>
      </c>
      <c r="I447" s="7">
        <f t="shared" si="6"/>
        <v>0</v>
      </c>
    </row>
    <row r="448" spans="8:9" x14ac:dyDescent="0.3">
      <c r="H448" s="6">
        <v>39700</v>
      </c>
      <c r="I448" s="7">
        <f t="shared" si="6"/>
        <v>0</v>
      </c>
    </row>
    <row r="449" spans="8:9" x14ac:dyDescent="0.3">
      <c r="H449" s="6">
        <v>39700</v>
      </c>
      <c r="I449" s="7">
        <f t="shared" si="6"/>
        <v>0</v>
      </c>
    </row>
    <row r="450" spans="8:9" x14ac:dyDescent="0.3">
      <c r="H450" s="6">
        <v>39586</v>
      </c>
      <c r="I450" s="7">
        <f t="shared" si="6"/>
        <v>0</v>
      </c>
    </row>
    <row r="451" spans="8:9" x14ac:dyDescent="0.3">
      <c r="H451" s="6">
        <v>39485</v>
      </c>
      <c r="I451" s="7">
        <f t="shared" ref="I451:I514" si="7">IF(OR(H451&gt;$D$8,H451&lt;$D$9),1,0)</f>
        <v>0</v>
      </c>
    </row>
    <row r="452" spans="8:9" x14ac:dyDescent="0.3">
      <c r="H452" s="6">
        <v>39415</v>
      </c>
      <c r="I452" s="7">
        <f t="shared" si="7"/>
        <v>0</v>
      </c>
    </row>
    <row r="453" spans="8:9" x14ac:dyDescent="0.3">
      <c r="H453" s="6">
        <v>39400</v>
      </c>
      <c r="I453" s="7">
        <f t="shared" si="7"/>
        <v>0</v>
      </c>
    </row>
    <row r="454" spans="8:9" x14ac:dyDescent="0.3">
      <c r="H454" s="6">
        <v>39375</v>
      </c>
      <c r="I454" s="7">
        <f t="shared" si="7"/>
        <v>0</v>
      </c>
    </row>
    <row r="455" spans="8:9" x14ac:dyDescent="0.3">
      <c r="H455" s="6">
        <v>39311</v>
      </c>
      <c r="I455" s="7">
        <f t="shared" si="7"/>
        <v>0</v>
      </c>
    </row>
    <row r="456" spans="8:9" x14ac:dyDescent="0.3">
      <c r="H456" s="6">
        <v>39291</v>
      </c>
      <c r="I456" s="7">
        <f t="shared" si="7"/>
        <v>0</v>
      </c>
    </row>
    <row r="457" spans="8:9" x14ac:dyDescent="0.3">
      <c r="H457" s="6">
        <v>39224</v>
      </c>
      <c r="I457" s="7">
        <f t="shared" si="7"/>
        <v>0</v>
      </c>
    </row>
    <row r="458" spans="8:9" x14ac:dyDescent="0.3">
      <c r="H458" s="6">
        <v>39216</v>
      </c>
      <c r="I458" s="7">
        <f t="shared" si="7"/>
        <v>0</v>
      </c>
    </row>
    <row r="459" spans="8:9" x14ac:dyDescent="0.3">
      <c r="H459" s="6">
        <v>39100</v>
      </c>
      <c r="I459" s="7">
        <f t="shared" si="7"/>
        <v>0</v>
      </c>
    </row>
    <row r="460" spans="8:9" x14ac:dyDescent="0.3">
      <c r="H460" s="6">
        <v>39100</v>
      </c>
      <c r="I460" s="7">
        <f t="shared" si="7"/>
        <v>0</v>
      </c>
    </row>
    <row r="461" spans="8:9" x14ac:dyDescent="0.3">
      <c r="H461" s="6">
        <v>39100</v>
      </c>
      <c r="I461" s="7">
        <f t="shared" si="7"/>
        <v>0</v>
      </c>
    </row>
    <row r="462" spans="8:9" x14ac:dyDescent="0.3">
      <c r="H462" s="6">
        <v>39100</v>
      </c>
      <c r="I462" s="7">
        <f t="shared" si="7"/>
        <v>0</v>
      </c>
    </row>
    <row r="463" spans="8:9" x14ac:dyDescent="0.3">
      <c r="H463" s="6">
        <v>39100</v>
      </c>
      <c r="I463" s="7">
        <f t="shared" si="7"/>
        <v>0</v>
      </c>
    </row>
    <row r="464" spans="8:9" x14ac:dyDescent="0.3">
      <c r="H464" s="6">
        <v>39100</v>
      </c>
      <c r="I464" s="7">
        <f t="shared" si="7"/>
        <v>0</v>
      </c>
    </row>
    <row r="465" spans="8:9" x14ac:dyDescent="0.3">
      <c r="H465" s="6">
        <v>39081</v>
      </c>
      <c r="I465" s="7">
        <f t="shared" si="7"/>
        <v>0</v>
      </c>
    </row>
    <row r="466" spans="8:9" x14ac:dyDescent="0.3">
      <c r="H466" s="6">
        <v>38971</v>
      </c>
      <c r="I466" s="7">
        <f t="shared" si="7"/>
        <v>0</v>
      </c>
    </row>
    <row r="467" spans="8:9" x14ac:dyDescent="0.3">
      <c r="H467" s="6">
        <v>38962</v>
      </c>
      <c r="I467" s="7">
        <f t="shared" si="7"/>
        <v>0</v>
      </c>
    </row>
    <row r="468" spans="8:9" x14ac:dyDescent="0.3">
      <c r="H468" s="6">
        <v>38926</v>
      </c>
      <c r="I468" s="7">
        <f t="shared" si="7"/>
        <v>0</v>
      </c>
    </row>
    <row r="469" spans="8:9" x14ac:dyDescent="0.3">
      <c r="H469" s="6">
        <v>38891</v>
      </c>
      <c r="I469" s="7">
        <f t="shared" si="7"/>
        <v>0</v>
      </c>
    </row>
    <row r="470" spans="8:9" x14ac:dyDescent="0.3">
      <c r="H470" s="6">
        <v>38850</v>
      </c>
      <c r="I470" s="7">
        <f t="shared" si="7"/>
        <v>0</v>
      </c>
    </row>
    <row r="471" spans="8:9" x14ac:dyDescent="0.3">
      <c r="H471" s="6">
        <v>38833</v>
      </c>
      <c r="I471" s="7">
        <f t="shared" si="7"/>
        <v>0</v>
      </c>
    </row>
    <row r="472" spans="8:9" x14ac:dyDescent="0.3">
      <c r="H472" s="6">
        <v>38687</v>
      </c>
      <c r="I472" s="7">
        <f t="shared" si="7"/>
        <v>0</v>
      </c>
    </row>
    <row r="473" spans="8:9" x14ac:dyDescent="0.3">
      <c r="H473" s="6">
        <v>38646</v>
      </c>
      <c r="I473" s="7">
        <f t="shared" si="7"/>
        <v>0</v>
      </c>
    </row>
    <row r="474" spans="8:9" x14ac:dyDescent="0.3">
      <c r="H474" s="6">
        <v>38588</v>
      </c>
      <c r="I474" s="7">
        <f t="shared" si="7"/>
        <v>0</v>
      </c>
    </row>
    <row r="475" spans="8:9" x14ac:dyDescent="0.3">
      <c r="H475" s="6">
        <v>38524</v>
      </c>
      <c r="I475" s="7">
        <f t="shared" si="7"/>
        <v>0</v>
      </c>
    </row>
    <row r="476" spans="8:9" x14ac:dyDescent="0.3">
      <c r="H476" s="6">
        <v>38500</v>
      </c>
      <c r="I476" s="7">
        <f t="shared" si="7"/>
        <v>0</v>
      </c>
    </row>
    <row r="477" spans="8:9" x14ac:dyDescent="0.3">
      <c r="H477" s="6">
        <v>38318</v>
      </c>
      <c r="I477" s="7">
        <f t="shared" si="7"/>
        <v>0</v>
      </c>
    </row>
    <row r="478" spans="8:9" x14ac:dyDescent="0.3">
      <c r="H478" s="6">
        <v>38294</v>
      </c>
      <c r="I478" s="7">
        <f t="shared" si="7"/>
        <v>0</v>
      </c>
    </row>
    <row r="479" spans="8:9" x14ac:dyDescent="0.3">
      <c r="H479" s="6">
        <v>38289</v>
      </c>
      <c r="I479" s="7">
        <f t="shared" si="7"/>
        <v>0</v>
      </c>
    </row>
    <row r="480" spans="8:9" x14ac:dyDescent="0.3">
      <c r="H480" s="6">
        <v>38273</v>
      </c>
      <c r="I480" s="7">
        <f t="shared" si="7"/>
        <v>0</v>
      </c>
    </row>
    <row r="481" spans="8:9" x14ac:dyDescent="0.3">
      <c r="H481" s="6">
        <v>38229</v>
      </c>
      <c r="I481" s="7">
        <f t="shared" si="7"/>
        <v>0</v>
      </c>
    </row>
    <row r="482" spans="8:9" x14ac:dyDescent="0.3">
      <c r="H482" s="6">
        <v>38100</v>
      </c>
      <c r="I482" s="7">
        <f t="shared" si="7"/>
        <v>0</v>
      </c>
    </row>
    <row r="483" spans="8:9" x14ac:dyDescent="0.3">
      <c r="H483" s="6">
        <v>38100</v>
      </c>
      <c r="I483" s="7">
        <f t="shared" si="7"/>
        <v>0</v>
      </c>
    </row>
    <row r="484" spans="8:9" x14ac:dyDescent="0.3">
      <c r="H484" s="6">
        <v>38100</v>
      </c>
      <c r="I484" s="7">
        <f t="shared" si="7"/>
        <v>0</v>
      </c>
    </row>
    <row r="485" spans="8:9" x14ac:dyDescent="0.3">
      <c r="H485" s="6">
        <v>38100</v>
      </c>
      <c r="I485" s="7">
        <f t="shared" si="7"/>
        <v>0</v>
      </c>
    </row>
    <row r="486" spans="8:9" x14ac:dyDescent="0.3">
      <c r="H486" s="6">
        <v>38100</v>
      </c>
      <c r="I486" s="7">
        <f t="shared" si="7"/>
        <v>0</v>
      </c>
    </row>
    <row r="487" spans="8:9" x14ac:dyDescent="0.3">
      <c r="H487" s="6">
        <v>38074</v>
      </c>
      <c r="I487" s="7">
        <f t="shared" si="7"/>
        <v>0</v>
      </c>
    </row>
    <row r="488" spans="8:9" x14ac:dyDescent="0.3">
      <c r="H488" s="6">
        <v>38000</v>
      </c>
      <c r="I488" s="7">
        <f t="shared" si="7"/>
        <v>0</v>
      </c>
    </row>
    <row r="489" spans="8:9" x14ac:dyDescent="0.3">
      <c r="H489" s="6">
        <v>37927</v>
      </c>
      <c r="I489" s="7">
        <f t="shared" si="7"/>
        <v>0</v>
      </c>
    </row>
    <row r="490" spans="8:9" x14ac:dyDescent="0.3">
      <c r="H490" s="6">
        <v>37836</v>
      </c>
      <c r="I490" s="7">
        <f t="shared" si="7"/>
        <v>0</v>
      </c>
    </row>
    <row r="491" spans="8:9" x14ac:dyDescent="0.3">
      <c r="H491" s="6">
        <v>37603</v>
      </c>
      <c r="I491" s="7">
        <f t="shared" si="7"/>
        <v>0</v>
      </c>
    </row>
    <row r="492" spans="8:9" x14ac:dyDescent="0.3">
      <c r="H492" s="6">
        <v>37337</v>
      </c>
      <c r="I492" s="7">
        <f t="shared" si="7"/>
        <v>0</v>
      </c>
    </row>
    <row r="493" spans="8:9" x14ac:dyDescent="0.3">
      <c r="H493" s="6">
        <v>37326</v>
      </c>
      <c r="I493" s="7">
        <f t="shared" si="7"/>
        <v>0</v>
      </c>
    </row>
    <row r="494" spans="8:9" x14ac:dyDescent="0.3">
      <c r="H494" s="6">
        <v>37315</v>
      </c>
      <c r="I494" s="7">
        <f t="shared" si="7"/>
        <v>0</v>
      </c>
    </row>
    <row r="495" spans="8:9" x14ac:dyDescent="0.3">
      <c r="H495" s="6">
        <v>37307</v>
      </c>
      <c r="I495" s="7">
        <f t="shared" si="7"/>
        <v>0</v>
      </c>
    </row>
    <row r="496" spans="8:9" x14ac:dyDescent="0.3">
      <c r="H496" s="6">
        <v>37306</v>
      </c>
      <c r="I496" s="7">
        <f t="shared" si="7"/>
        <v>0</v>
      </c>
    </row>
    <row r="497" spans="8:9" x14ac:dyDescent="0.3">
      <c r="H497" s="6">
        <v>37091</v>
      </c>
      <c r="I497" s="7">
        <f t="shared" si="7"/>
        <v>0</v>
      </c>
    </row>
    <row r="498" spans="8:9" x14ac:dyDescent="0.3">
      <c r="H498" s="6">
        <v>37034</v>
      </c>
      <c r="I498" s="7">
        <f t="shared" si="7"/>
        <v>0</v>
      </c>
    </row>
    <row r="499" spans="8:9" x14ac:dyDescent="0.3">
      <c r="H499" s="6">
        <v>37000</v>
      </c>
      <c r="I499" s="7">
        <f t="shared" si="7"/>
        <v>0</v>
      </c>
    </row>
    <row r="500" spans="8:9" x14ac:dyDescent="0.3">
      <c r="H500" s="6">
        <v>37000</v>
      </c>
      <c r="I500" s="7">
        <f t="shared" si="7"/>
        <v>0</v>
      </c>
    </row>
    <row r="501" spans="8:9" x14ac:dyDescent="0.3">
      <c r="H501" s="6">
        <v>37000</v>
      </c>
      <c r="I501" s="7">
        <f t="shared" si="7"/>
        <v>0</v>
      </c>
    </row>
    <row r="502" spans="8:9" x14ac:dyDescent="0.3">
      <c r="H502" s="6">
        <v>36893</v>
      </c>
      <c r="I502" s="7">
        <f t="shared" si="7"/>
        <v>0</v>
      </c>
    </row>
    <row r="503" spans="8:9" x14ac:dyDescent="0.3">
      <c r="H503" s="6">
        <v>36750</v>
      </c>
      <c r="I503" s="7">
        <f t="shared" si="7"/>
        <v>0</v>
      </c>
    </row>
    <row r="504" spans="8:9" x14ac:dyDescent="0.3">
      <c r="H504" s="6">
        <v>36742</v>
      </c>
      <c r="I504" s="7">
        <f t="shared" si="7"/>
        <v>0</v>
      </c>
    </row>
    <row r="505" spans="8:9" x14ac:dyDescent="0.3">
      <c r="H505" s="6">
        <v>36540</v>
      </c>
      <c r="I505" s="7">
        <f t="shared" si="7"/>
        <v>0</v>
      </c>
    </row>
    <row r="506" spans="8:9" x14ac:dyDescent="0.3">
      <c r="H506" s="6">
        <v>36502</v>
      </c>
      <c r="I506" s="7">
        <f t="shared" si="7"/>
        <v>0</v>
      </c>
    </row>
    <row r="507" spans="8:9" x14ac:dyDescent="0.3">
      <c r="H507" s="6">
        <v>36472</v>
      </c>
      <c r="I507" s="7">
        <f t="shared" si="7"/>
        <v>0</v>
      </c>
    </row>
    <row r="508" spans="8:9" x14ac:dyDescent="0.3">
      <c r="H508" s="6">
        <v>36380</v>
      </c>
      <c r="I508" s="7">
        <f t="shared" si="7"/>
        <v>0</v>
      </c>
    </row>
    <row r="509" spans="8:9" x14ac:dyDescent="0.3">
      <c r="H509" s="6">
        <v>36254</v>
      </c>
      <c r="I509" s="7">
        <f t="shared" si="7"/>
        <v>0</v>
      </c>
    </row>
    <row r="510" spans="8:9" x14ac:dyDescent="0.3">
      <c r="H510" s="6">
        <v>36200</v>
      </c>
      <c r="I510" s="7">
        <f t="shared" si="7"/>
        <v>0</v>
      </c>
    </row>
    <row r="511" spans="8:9" x14ac:dyDescent="0.3">
      <c r="H511" s="6">
        <v>36194</v>
      </c>
      <c r="I511" s="7">
        <f t="shared" si="7"/>
        <v>0</v>
      </c>
    </row>
    <row r="512" spans="8:9" x14ac:dyDescent="0.3">
      <c r="H512" s="6">
        <v>36127</v>
      </c>
      <c r="I512" s="7">
        <f t="shared" si="7"/>
        <v>0</v>
      </c>
    </row>
    <row r="513" spans="8:9" x14ac:dyDescent="0.3">
      <c r="H513" s="6">
        <v>36000</v>
      </c>
      <c r="I513" s="7">
        <f t="shared" si="7"/>
        <v>0</v>
      </c>
    </row>
    <row r="514" spans="8:9" x14ac:dyDescent="0.3">
      <c r="H514" s="6">
        <v>36000</v>
      </c>
      <c r="I514" s="7">
        <f t="shared" si="7"/>
        <v>0</v>
      </c>
    </row>
    <row r="515" spans="8:9" x14ac:dyDescent="0.3">
      <c r="H515" s="6">
        <v>35950</v>
      </c>
      <c r="I515" s="7">
        <f t="shared" ref="I515:I578" si="8">IF(OR(H515&gt;$D$8,H515&lt;$D$9),1,0)</f>
        <v>0</v>
      </c>
    </row>
    <row r="516" spans="8:9" x14ac:dyDescent="0.3">
      <c r="H516" s="6">
        <v>35927</v>
      </c>
      <c r="I516" s="7">
        <f t="shared" si="8"/>
        <v>0</v>
      </c>
    </row>
    <row r="517" spans="8:9" x14ac:dyDescent="0.3">
      <c r="H517" s="6">
        <v>35854</v>
      </c>
      <c r="I517" s="7">
        <f t="shared" si="8"/>
        <v>0</v>
      </c>
    </row>
    <row r="518" spans="8:9" x14ac:dyDescent="0.3">
      <c r="H518" s="6">
        <v>35827</v>
      </c>
      <c r="I518" s="7">
        <f t="shared" si="8"/>
        <v>0</v>
      </c>
    </row>
    <row r="519" spans="8:9" x14ac:dyDescent="0.3">
      <c r="H519" s="6">
        <v>35748</v>
      </c>
      <c r="I519" s="7">
        <f t="shared" si="8"/>
        <v>0</v>
      </c>
    </row>
    <row r="520" spans="8:9" x14ac:dyDescent="0.3">
      <c r="H520" s="6">
        <v>35713</v>
      </c>
      <c r="I520" s="7">
        <f t="shared" si="8"/>
        <v>0</v>
      </c>
    </row>
    <row r="521" spans="8:9" x14ac:dyDescent="0.3">
      <c r="H521" s="6">
        <v>35500</v>
      </c>
      <c r="I521" s="7">
        <f t="shared" si="8"/>
        <v>0</v>
      </c>
    </row>
    <row r="522" spans="8:9" x14ac:dyDescent="0.3">
      <c r="H522" s="6">
        <v>35500</v>
      </c>
      <c r="I522" s="7">
        <f t="shared" si="8"/>
        <v>0</v>
      </c>
    </row>
    <row r="523" spans="8:9" x14ac:dyDescent="0.3">
      <c r="H523" s="6">
        <v>35500</v>
      </c>
      <c r="I523" s="7">
        <f t="shared" si="8"/>
        <v>0</v>
      </c>
    </row>
    <row r="524" spans="8:9" x14ac:dyDescent="0.3">
      <c r="H524" s="6">
        <v>35500</v>
      </c>
      <c r="I524" s="7">
        <f t="shared" si="8"/>
        <v>0</v>
      </c>
    </row>
    <row r="525" spans="8:9" x14ac:dyDescent="0.3">
      <c r="H525" s="6">
        <v>35500</v>
      </c>
      <c r="I525" s="7">
        <f t="shared" si="8"/>
        <v>0</v>
      </c>
    </row>
    <row r="526" spans="8:9" x14ac:dyDescent="0.3">
      <c r="H526" s="6">
        <v>35500</v>
      </c>
      <c r="I526" s="7">
        <f t="shared" si="8"/>
        <v>0</v>
      </c>
    </row>
    <row r="527" spans="8:9" x14ac:dyDescent="0.3">
      <c r="H527" s="6">
        <v>35500</v>
      </c>
      <c r="I527" s="7">
        <f t="shared" si="8"/>
        <v>0</v>
      </c>
    </row>
    <row r="528" spans="8:9" x14ac:dyDescent="0.3">
      <c r="H528" s="6">
        <v>35370</v>
      </c>
      <c r="I528" s="7">
        <f t="shared" si="8"/>
        <v>0</v>
      </c>
    </row>
    <row r="529" spans="8:9" x14ac:dyDescent="0.3">
      <c r="H529" s="6">
        <v>35288</v>
      </c>
      <c r="I529" s="7">
        <f t="shared" si="8"/>
        <v>0</v>
      </c>
    </row>
    <row r="530" spans="8:9" x14ac:dyDescent="0.3">
      <c r="H530" s="6">
        <v>35267</v>
      </c>
      <c r="I530" s="7">
        <f t="shared" si="8"/>
        <v>0</v>
      </c>
    </row>
    <row r="531" spans="8:9" x14ac:dyDescent="0.3">
      <c r="H531" s="6">
        <v>35258</v>
      </c>
      <c r="I531" s="7">
        <f t="shared" si="8"/>
        <v>0</v>
      </c>
    </row>
    <row r="532" spans="8:9" x14ac:dyDescent="0.3">
      <c r="H532" s="6">
        <v>35238</v>
      </c>
      <c r="I532" s="7">
        <f t="shared" si="8"/>
        <v>0</v>
      </c>
    </row>
    <row r="533" spans="8:9" x14ac:dyDescent="0.3">
      <c r="H533" s="6">
        <v>35221</v>
      </c>
      <c r="I533" s="7">
        <f t="shared" si="8"/>
        <v>0</v>
      </c>
    </row>
    <row r="534" spans="8:9" x14ac:dyDescent="0.3">
      <c r="H534" s="6">
        <v>35130</v>
      </c>
      <c r="I534" s="7">
        <f t="shared" si="8"/>
        <v>0</v>
      </c>
    </row>
    <row r="535" spans="8:9" x14ac:dyDescent="0.3">
      <c r="H535" s="6">
        <v>35000</v>
      </c>
      <c r="I535" s="7">
        <f t="shared" si="8"/>
        <v>0</v>
      </c>
    </row>
    <row r="536" spans="8:9" x14ac:dyDescent="0.3">
      <c r="H536" s="6">
        <v>35000</v>
      </c>
      <c r="I536" s="7">
        <f t="shared" si="8"/>
        <v>0</v>
      </c>
    </row>
    <row r="537" spans="8:9" x14ac:dyDescent="0.3">
      <c r="H537" s="6">
        <v>35000</v>
      </c>
      <c r="I537" s="7">
        <f t="shared" si="8"/>
        <v>0</v>
      </c>
    </row>
    <row r="538" spans="8:9" x14ac:dyDescent="0.3">
      <c r="H538" s="6">
        <v>34976</v>
      </c>
      <c r="I538" s="7">
        <f t="shared" si="8"/>
        <v>0</v>
      </c>
    </row>
    <row r="539" spans="8:9" x14ac:dyDescent="0.3">
      <c r="H539" s="6">
        <v>34959</v>
      </c>
      <c r="I539" s="7">
        <f t="shared" si="8"/>
        <v>0</v>
      </c>
    </row>
    <row r="540" spans="8:9" x14ac:dyDescent="0.3">
      <c r="H540" s="6">
        <v>34872</v>
      </c>
      <c r="I540" s="7">
        <f t="shared" si="8"/>
        <v>0</v>
      </c>
    </row>
    <row r="541" spans="8:9" x14ac:dyDescent="0.3">
      <c r="H541" s="6">
        <v>34857</v>
      </c>
      <c r="I541" s="7">
        <f t="shared" si="8"/>
        <v>0</v>
      </c>
    </row>
    <row r="542" spans="8:9" x14ac:dyDescent="0.3">
      <c r="H542" s="6">
        <v>34850</v>
      </c>
      <c r="I542" s="7">
        <f t="shared" si="8"/>
        <v>0</v>
      </c>
    </row>
    <row r="543" spans="8:9" x14ac:dyDescent="0.3">
      <c r="H543" s="6">
        <v>34812</v>
      </c>
      <c r="I543" s="7">
        <f t="shared" si="8"/>
        <v>0</v>
      </c>
    </row>
    <row r="544" spans="8:9" x14ac:dyDescent="0.3">
      <c r="H544" s="6">
        <v>34771</v>
      </c>
      <c r="I544" s="7">
        <f t="shared" si="8"/>
        <v>0</v>
      </c>
    </row>
    <row r="545" spans="8:9" x14ac:dyDescent="0.3">
      <c r="H545" s="6">
        <v>34763</v>
      </c>
      <c r="I545" s="7">
        <f t="shared" si="8"/>
        <v>0</v>
      </c>
    </row>
    <row r="546" spans="8:9" x14ac:dyDescent="0.3">
      <c r="H546" s="6">
        <v>34520</v>
      </c>
      <c r="I546" s="7">
        <f t="shared" si="8"/>
        <v>0</v>
      </c>
    </row>
    <row r="547" spans="8:9" x14ac:dyDescent="0.3">
      <c r="H547" s="6">
        <v>34107</v>
      </c>
      <c r="I547" s="7">
        <f t="shared" si="8"/>
        <v>0</v>
      </c>
    </row>
    <row r="548" spans="8:9" x14ac:dyDescent="0.3">
      <c r="H548" s="6">
        <v>34050</v>
      </c>
      <c r="I548" s="7">
        <f t="shared" si="8"/>
        <v>0</v>
      </c>
    </row>
    <row r="549" spans="8:9" x14ac:dyDescent="0.3">
      <c r="H549" s="6">
        <v>34000</v>
      </c>
      <c r="I549" s="7">
        <f t="shared" si="8"/>
        <v>0</v>
      </c>
    </row>
    <row r="550" spans="8:9" x14ac:dyDescent="0.3">
      <c r="H550" s="6">
        <v>33842</v>
      </c>
      <c r="I550" s="7">
        <f t="shared" si="8"/>
        <v>0</v>
      </c>
    </row>
    <row r="551" spans="8:9" x14ac:dyDescent="0.3">
      <c r="H551" s="6">
        <v>33759</v>
      </c>
      <c r="I551" s="7">
        <f t="shared" si="8"/>
        <v>0</v>
      </c>
    </row>
    <row r="552" spans="8:9" x14ac:dyDescent="0.3">
      <c r="H552" s="6">
        <v>33681</v>
      </c>
      <c r="I552" s="7">
        <f t="shared" si="8"/>
        <v>0</v>
      </c>
    </row>
    <row r="553" spans="8:9" x14ac:dyDescent="0.3">
      <c r="H553" s="6">
        <v>33679</v>
      </c>
      <c r="I553" s="7">
        <f t="shared" si="8"/>
        <v>0</v>
      </c>
    </row>
    <row r="554" spans="8:9" x14ac:dyDescent="0.3">
      <c r="H554" s="6">
        <v>33500</v>
      </c>
      <c r="I554" s="7">
        <f t="shared" si="8"/>
        <v>0</v>
      </c>
    </row>
    <row r="555" spans="8:9" x14ac:dyDescent="0.3">
      <c r="H555" s="6">
        <v>33500</v>
      </c>
      <c r="I555" s="7">
        <f t="shared" si="8"/>
        <v>0</v>
      </c>
    </row>
    <row r="556" spans="8:9" x14ac:dyDescent="0.3">
      <c r="H556" s="6">
        <v>33500</v>
      </c>
      <c r="I556" s="7">
        <f t="shared" si="8"/>
        <v>0</v>
      </c>
    </row>
    <row r="557" spans="8:9" x14ac:dyDescent="0.3">
      <c r="H557" s="6">
        <v>33500</v>
      </c>
      <c r="I557" s="7">
        <f t="shared" si="8"/>
        <v>0</v>
      </c>
    </row>
    <row r="558" spans="8:9" x14ac:dyDescent="0.3">
      <c r="H558" s="6">
        <v>33500</v>
      </c>
      <c r="I558" s="7">
        <f t="shared" si="8"/>
        <v>0</v>
      </c>
    </row>
    <row r="559" spans="8:9" x14ac:dyDescent="0.3">
      <c r="H559" s="6">
        <v>33500</v>
      </c>
      <c r="I559" s="7">
        <f t="shared" si="8"/>
        <v>0</v>
      </c>
    </row>
    <row r="560" spans="8:9" x14ac:dyDescent="0.3">
      <c r="H560" s="6">
        <v>33431</v>
      </c>
      <c r="I560" s="7">
        <f t="shared" si="8"/>
        <v>0</v>
      </c>
    </row>
    <row r="561" spans="8:9" x14ac:dyDescent="0.3">
      <c r="H561" s="6">
        <v>33425</v>
      </c>
      <c r="I561" s="7">
        <f t="shared" si="8"/>
        <v>0</v>
      </c>
    </row>
    <row r="562" spans="8:9" x14ac:dyDescent="0.3">
      <c r="H562" s="6">
        <v>33288</v>
      </c>
      <c r="I562" s="7">
        <f t="shared" si="8"/>
        <v>0</v>
      </c>
    </row>
    <row r="563" spans="8:9" x14ac:dyDescent="0.3">
      <c r="H563" s="6">
        <v>33288</v>
      </c>
      <c r="I563" s="7">
        <f t="shared" si="8"/>
        <v>0</v>
      </c>
    </row>
    <row r="564" spans="8:9" x14ac:dyDescent="0.3">
      <c r="H564" s="6">
        <v>33288</v>
      </c>
      <c r="I564" s="7">
        <f t="shared" si="8"/>
        <v>0</v>
      </c>
    </row>
    <row r="565" spans="8:9" x14ac:dyDescent="0.3">
      <c r="H565" s="6">
        <v>33266</v>
      </c>
      <c r="I565" s="7">
        <f t="shared" si="8"/>
        <v>0</v>
      </c>
    </row>
    <row r="566" spans="8:9" x14ac:dyDescent="0.3">
      <c r="H566" s="6">
        <v>33000</v>
      </c>
      <c r="I566" s="7">
        <f t="shared" si="8"/>
        <v>0</v>
      </c>
    </row>
    <row r="567" spans="8:9" x14ac:dyDescent="0.3">
      <c r="H567" s="6">
        <v>33000</v>
      </c>
      <c r="I567" s="7">
        <f t="shared" si="8"/>
        <v>0</v>
      </c>
    </row>
    <row r="568" spans="8:9" x14ac:dyDescent="0.3">
      <c r="H568" s="6">
        <v>33000</v>
      </c>
      <c r="I568" s="7">
        <f t="shared" si="8"/>
        <v>0</v>
      </c>
    </row>
    <row r="569" spans="8:9" x14ac:dyDescent="0.3">
      <c r="H569" s="6">
        <v>32790</v>
      </c>
      <c r="I569" s="7">
        <f t="shared" si="8"/>
        <v>0</v>
      </c>
    </row>
    <row r="570" spans="8:9" x14ac:dyDescent="0.3">
      <c r="H570" s="6">
        <v>32733</v>
      </c>
      <c r="I570" s="7">
        <f t="shared" si="8"/>
        <v>0</v>
      </c>
    </row>
    <row r="571" spans="8:9" x14ac:dyDescent="0.3">
      <c r="H571" s="6">
        <v>32700</v>
      </c>
      <c r="I571" s="7">
        <f t="shared" si="8"/>
        <v>0</v>
      </c>
    </row>
    <row r="572" spans="8:9" x14ac:dyDescent="0.3">
      <c r="H572" s="6">
        <v>32664</v>
      </c>
      <c r="I572" s="7">
        <f t="shared" si="8"/>
        <v>0</v>
      </c>
    </row>
    <row r="573" spans="8:9" x14ac:dyDescent="0.3">
      <c r="H573" s="6">
        <v>32569</v>
      </c>
      <c r="I573" s="7">
        <f t="shared" si="8"/>
        <v>0</v>
      </c>
    </row>
    <row r="574" spans="8:9" x14ac:dyDescent="0.3">
      <c r="H574" s="6">
        <v>32500</v>
      </c>
      <c r="I574" s="7">
        <f t="shared" si="8"/>
        <v>0</v>
      </c>
    </row>
    <row r="575" spans="8:9" x14ac:dyDescent="0.3">
      <c r="H575" s="6">
        <v>32483</v>
      </c>
      <c r="I575" s="7">
        <f t="shared" si="8"/>
        <v>0</v>
      </c>
    </row>
    <row r="576" spans="8:9" x14ac:dyDescent="0.3">
      <c r="H576" s="6">
        <v>32277</v>
      </c>
      <c r="I576" s="7">
        <f t="shared" si="8"/>
        <v>0</v>
      </c>
    </row>
    <row r="577" spans="8:9" x14ac:dyDescent="0.3">
      <c r="H577" s="6">
        <v>32257</v>
      </c>
      <c r="I577" s="7">
        <f t="shared" si="8"/>
        <v>0</v>
      </c>
    </row>
    <row r="578" spans="8:9" x14ac:dyDescent="0.3">
      <c r="H578" s="6">
        <v>32239</v>
      </c>
      <c r="I578" s="7">
        <f t="shared" si="8"/>
        <v>0</v>
      </c>
    </row>
    <row r="579" spans="8:9" x14ac:dyDescent="0.3">
      <c r="H579" s="6">
        <v>32218</v>
      </c>
      <c r="I579" s="7">
        <f t="shared" ref="I579:I642" si="9">IF(OR(H579&gt;$D$8,H579&lt;$D$9),1,0)</f>
        <v>0</v>
      </c>
    </row>
    <row r="580" spans="8:9" x14ac:dyDescent="0.3">
      <c r="H580" s="6">
        <v>32127</v>
      </c>
      <c r="I580" s="7">
        <f t="shared" si="9"/>
        <v>0</v>
      </c>
    </row>
    <row r="581" spans="8:9" x14ac:dyDescent="0.3">
      <c r="H581" s="6">
        <v>32093</v>
      </c>
      <c r="I581" s="7">
        <f t="shared" si="9"/>
        <v>0</v>
      </c>
    </row>
    <row r="582" spans="8:9" x14ac:dyDescent="0.3">
      <c r="H582" s="6">
        <v>32028</v>
      </c>
      <c r="I582" s="7">
        <f t="shared" si="9"/>
        <v>0</v>
      </c>
    </row>
    <row r="583" spans="8:9" x14ac:dyDescent="0.3">
      <c r="H583" s="6">
        <v>32000</v>
      </c>
      <c r="I583" s="7">
        <f t="shared" si="9"/>
        <v>0</v>
      </c>
    </row>
    <row r="584" spans="8:9" x14ac:dyDescent="0.3">
      <c r="H584" s="6">
        <v>32000</v>
      </c>
      <c r="I584" s="7">
        <f t="shared" si="9"/>
        <v>0</v>
      </c>
    </row>
    <row r="585" spans="8:9" x14ac:dyDescent="0.3">
      <c r="H585" s="6">
        <v>31900</v>
      </c>
      <c r="I585" s="7">
        <f t="shared" si="9"/>
        <v>0</v>
      </c>
    </row>
    <row r="586" spans="8:9" x14ac:dyDescent="0.3">
      <c r="H586" s="6">
        <v>31823</v>
      </c>
      <c r="I586" s="7">
        <f t="shared" si="9"/>
        <v>0</v>
      </c>
    </row>
    <row r="587" spans="8:9" x14ac:dyDescent="0.3">
      <c r="H587" s="6">
        <v>31818</v>
      </c>
      <c r="I587" s="7">
        <f t="shared" si="9"/>
        <v>0</v>
      </c>
    </row>
    <row r="588" spans="8:9" x14ac:dyDescent="0.3">
      <c r="H588" s="6">
        <v>31800</v>
      </c>
      <c r="I588" s="7">
        <f t="shared" si="9"/>
        <v>0</v>
      </c>
    </row>
    <row r="589" spans="8:9" x14ac:dyDescent="0.3">
      <c r="H589" s="6">
        <v>31800</v>
      </c>
      <c r="I589" s="7">
        <f t="shared" si="9"/>
        <v>0</v>
      </c>
    </row>
    <row r="590" spans="8:9" x14ac:dyDescent="0.3">
      <c r="H590" s="6">
        <v>31800</v>
      </c>
      <c r="I590" s="7">
        <f t="shared" si="9"/>
        <v>0</v>
      </c>
    </row>
    <row r="591" spans="8:9" x14ac:dyDescent="0.3">
      <c r="H591" s="6">
        <v>31800</v>
      </c>
      <c r="I591" s="7">
        <f t="shared" si="9"/>
        <v>0</v>
      </c>
    </row>
    <row r="592" spans="8:9" x14ac:dyDescent="0.3">
      <c r="H592" s="6">
        <v>31800</v>
      </c>
      <c r="I592" s="7">
        <f t="shared" si="9"/>
        <v>0</v>
      </c>
    </row>
    <row r="593" spans="8:9" x14ac:dyDescent="0.3">
      <c r="H593" s="6">
        <v>31800</v>
      </c>
      <c r="I593" s="7">
        <f t="shared" si="9"/>
        <v>0</v>
      </c>
    </row>
    <row r="594" spans="8:9" x14ac:dyDescent="0.3">
      <c r="H594" s="6">
        <v>31800</v>
      </c>
      <c r="I594" s="7">
        <f t="shared" si="9"/>
        <v>0</v>
      </c>
    </row>
    <row r="595" spans="8:9" x14ac:dyDescent="0.3">
      <c r="H595" s="6">
        <v>31700</v>
      </c>
      <c r="I595" s="7">
        <f t="shared" si="9"/>
        <v>0</v>
      </c>
    </row>
    <row r="596" spans="8:9" x14ac:dyDescent="0.3">
      <c r="H596" s="6">
        <v>31593</v>
      </c>
      <c r="I596" s="7">
        <f t="shared" si="9"/>
        <v>0</v>
      </c>
    </row>
    <row r="597" spans="8:9" x14ac:dyDescent="0.3">
      <c r="H597" s="6">
        <v>31513</v>
      </c>
      <c r="I597" s="7">
        <f t="shared" si="9"/>
        <v>0</v>
      </c>
    </row>
    <row r="598" spans="8:9" x14ac:dyDescent="0.3">
      <c r="H598" s="6">
        <v>31420</v>
      </c>
      <c r="I598" s="7">
        <f t="shared" si="9"/>
        <v>0</v>
      </c>
    </row>
    <row r="599" spans="8:9" x14ac:dyDescent="0.3">
      <c r="H599" s="6">
        <v>31278</v>
      </c>
      <c r="I599" s="7">
        <f t="shared" si="9"/>
        <v>0</v>
      </c>
    </row>
    <row r="600" spans="8:9" x14ac:dyDescent="0.3">
      <c r="H600" s="6">
        <v>31156</v>
      </c>
      <c r="I600" s="7">
        <f t="shared" si="9"/>
        <v>0</v>
      </c>
    </row>
    <row r="601" spans="8:9" x14ac:dyDescent="0.3">
      <c r="H601" s="6">
        <v>31081</v>
      </c>
      <c r="I601" s="7">
        <f t="shared" si="9"/>
        <v>0</v>
      </c>
    </row>
    <row r="602" spans="8:9" x14ac:dyDescent="0.3">
      <c r="H602" s="6">
        <v>31024</v>
      </c>
      <c r="I602" s="7">
        <f t="shared" si="9"/>
        <v>0</v>
      </c>
    </row>
    <row r="603" spans="8:9" x14ac:dyDescent="0.3">
      <c r="H603" s="6">
        <v>31000</v>
      </c>
      <c r="I603" s="7">
        <f t="shared" si="9"/>
        <v>0</v>
      </c>
    </row>
    <row r="604" spans="8:9" x14ac:dyDescent="0.3">
      <c r="H604" s="6">
        <v>30957</v>
      </c>
      <c r="I604" s="7">
        <f t="shared" si="9"/>
        <v>0</v>
      </c>
    </row>
    <row r="605" spans="8:9" x14ac:dyDescent="0.3">
      <c r="H605" s="6">
        <v>30867</v>
      </c>
      <c r="I605" s="7">
        <f t="shared" si="9"/>
        <v>0</v>
      </c>
    </row>
    <row r="606" spans="8:9" x14ac:dyDescent="0.3">
      <c r="H606" s="6">
        <v>30791</v>
      </c>
      <c r="I606" s="7">
        <f t="shared" si="9"/>
        <v>0</v>
      </c>
    </row>
    <row r="607" spans="8:9" x14ac:dyDescent="0.3">
      <c r="H607" s="6">
        <v>30667</v>
      </c>
      <c r="I607" s="7">
        <f t="shared" si="9"/>
        <v>0</v>
      </c>
    </row>
    <row r="608" spans="8:9" x14ac:dyDescent="0.3">
      <c r="H608" s="6">
        <v>30620</v>
      </c>
      <c r="I608" s="7">
        <f t="shared" si="9"/>
        <v>0</v>
      </c>
    </row>
    <row r="609" spans="8:9" x14ac:dyDescent="0.3">
      <c r="H609" s="6">
        <v>30600</v>
      </c>
      <c r="I609" s="7">
        <f t="shared" si="9"/>
        <v>0</v>
      </c>
    </row>
    <row r="610" spans="8:9" x14ac:dyDescent="0.3">
      <c r="H610" s="6">
        <v>30600</v>
      </c>
      <c r="I610" s="7">
        <f t="shared" si="9"/>
        <v>0</v>
      </c>
    </row>
    <row r="611" spans="8:9" x14ac:dyDescent="0.3">
      <c r="H611" s="6">
        <v>30600</v>
      </c>
      <c r="I611" s="7">
        <f t="shared" si="9"/>
        <v>0</v>
      </c>
    </row>
    <row r="612" spans="8:9" x14ac:dyDescent="0.3">
      <c r="H612" s="6">
        <v>30600</v>
      </c>
      <c r="I612" s="7">
        <f t="shared" si="9"/>
        <v>0</v>
      </c>
    </row>
    <row r="613" spans="8:9" x14ac:dyDescent="0.3">
      <c r="H613" s="6">
        <v>30600</v>
      </c>
      <c r="I613" s="7">
        <f t="shared" si="9"/>
        <v>0</v>
      </c>
    </row>
    <row r="614" spans="8:9" x14ac:dyDescent="0.3">
      <c r="H614" s="6">
        <v>30600</v>
      </c>
      <c r="I614" s="7">
        <f t="shared" si="9"/>
        <v>0</v>
      </c>
    </row>
    <row r="615" spans="8:9" x14ac:dyDescent="0.3">
      <c r="H615" s="6">
        <v>30597</v>
      </c>
      <c r="I615" s="7">
        <f t="shared" si="9"/>
        <v>0</v>
      </c>
    </row>
    <row r="616" spans="8:9" x14ac:dyDescent="0.3">
      <c r="H616" s="6">
        <v>30500</v>
      </c>
      <c r="I616" s="7">
        <f t="shared" si="9"/>
        <v>0</v>
      </c>
    </row>
    <row r="617" spans="8:9" x14ac:dyDescent="0.3">
      <c r="H617" s="6">
        <v>30454</v>
      </c>
      <c r="I617" s="7">
        <f t="shared" si="9"/>
        <v>0</v>
      </c>
    </row>
    <row r="618" spans="8:9" x14ac:dyDescent="0.3">
      <c r="H618" s="6">
        <v>30325</v>
      </c>
      <c r="I618" s="7">
        <f t="shared" si="9"/>
        <v>0</v>
      </c>
    </row>
    <row r="619" spans="8:9" x14ac:dyDescent="0.3">
      <c r="H619" s="6">
        <v>30287</v>
      </c>
      <c r="I619" s="7">
        <f t="shared" si="9"/>
        <v>0</v>
      </c>
    </row>
    <row r="620" spans="8:9" x14ac:dyDescent="0.3">
      <c r="H620" s="6">
        <v>30223</v>
      </c>
      <c r="I620" s="7">
        <f t="shared" si="9"/>
        <v>0</v>
      </c>
    </row>
    <row r="621" spans="8:9" x14ac:dyDescent="0.3">
      <c r="H621" s="6">
        <v>30176</v>
      </c>
      <c r="I621" s="7">
        <f t="shared" si="9"/>
        <v>0</v>
      </c>
    </row>
    <row r="622" spans="8:9" x14ac:dyDescent="0.3">
      <c r="H622" s="6">
        <v>30157</v>
      </c>
      <c r="I622" s="7">
        <f t="shared" si="9"/>
        <v>0</v>
      </c>
    </row>
    <row r="623" spans="8:9" x14ac:dyDescent="0.3">
      <c r="H623" s="6">
        <v>30043</v>
      </c>
      <c r="I623" s="7">
        <f t="shared" si="9"/>
        <v>0</v>
      </c>
    </row>
    <row r="624" spans="8:9" x14ac:dyDescent="0.3">
      <c r="H624" s="6">
        <v>30000</v>
      </c>
      <c r="I624" s="7">
        <f t="shared" si="9"/>
        <v>0</v>
      </c>
    </row>
    <row r="625" spans="8:9" x14ac:dyDescent="0.3">
      <c r="H625" s="6">
        <v>30000</v>
      </c>
      <c r="I625" s="7">
        <f t="shared" si="9"/>
        <v>0</v>
      </c>
    </row>
    <row r="626" spans="8:9" x14ac:dyDescent="0.3">
      <c r="H626" s="6">
        <v>29968</v>
      </c>
      <c r="I626" s="7">
        <f t="shared" si="9"/>
        <v>0</v>
      </c>
    </row>
    <row r="627" spans="8:9" x14ac:dyDescent="0.3">
      <c r="H627" s="6">
        <v>29886</v>
      </c>
      <c r="I627" s="7">
        <f t="shared" si="9"/>
        <v>0</v>
      </c>
    </row>
    <row r="628" spans="8:9" x14ac:dyDescent="0.3">
      <c r="H628" s="6">
        <v>29800</v>
      </c>
      <c r="I628" s="7">
        <f t="shared" si="9"/>
        <v>0</v>
      </c>
    </row>
    <row r="629" spans="8:9" x14ac:dyDescent="0.3">
      <c r="H629" s="6">
        <v>29800</v>
      </c>
      <c r="I629" s="7">
        <f t="shared" si="9"/>
        <v>0</v>
      </c>
    </row>
    <row r="630" spans="8:9" x14ac:dyDescent="0.3">
      <c r="H630" s="6">
        <v>29800</v>
      </c>
      <c r="I630" s="7">
        <f t="shared" si="9"/>
        <v>0</v>
      </c>
    </row>
    <row r="631" spans="8:9" x14ac:dyDescent="0.3">
      <c r="H631" s="6">
        <v>29800</v>
      </c>
      <c r="I631" s="7">
        <f t="shared" si="9"/>
        <v>0</v>
      </c>
    </row>
    <row r="632" spans="8:9" x14ac:dyDescent="0.3">
      <c r="H632" s="6">
        <v>29800</v>
      </c>
      <c r="I632" s="7">
        <f t="shared" si="9"/>
        <v>0</v>
      </c>
    </row>
    <row r="633" spans="8:9" x14ac:dyDescent="0.3">
      <c r="H633" s="6">
        <v>29800</v>
      </c>
      <c r="I633" s="7">
        <f t="shared" si="9"/>
        <v>0</v>
      </c>
    </row>
    <row r="634" spans="8:9" x14ac:dyDescent="0.3">
      <c r="H634" s="6">
        <v>29703</v>
      </c>
      <c r="I634" s="7">
        <f t="shared" si="9"/>
        <v>0</v>
      </c>
    </row>
    <row r="635" spans="8:9" x14ac:dyDescent="0.3">
      <c r="H635" s="6">
        <v>29039</v>
      </c>
      <c r="I635" s="7">
        <f t="shared" si="9"/>
        <v>0</v>
      </c>
    </row>
    <row r="636" spans="8:9" x14ac:dyDescent="0.3">
      <c r="H636" s="6">
        <v>28598</v>
      </c>
      <c r="I636" s="7">
        <f t="shared" si="9"/>
        <v>0</v>
      </c>
    </row>
    <row r="637" spans="8:9" x14ac:dyDescent="0.3">
      <c r="H637" s="6">
        <v>28300</v>
      </c>
      <c r="I637" s="7">
        <f t="shared" si="9"/>
        <v>0</v>
      </c>
    </row>
    <row r="638" spans="8:9" x14ac:dyDescent="0.3">
      <c r="H638" s="6">
        <v>28300</v>
      </c>
      <c r="I638" s="7">
        <f t="shared" si="9"/>
        <v>0</v>
      </c>
    </row>
    <row r="639" spans="8:9" x14ac:dyDescent="0.3">
      <c r="H639" s="6">
        <v>28125</v>
      </c>
      <c r="I639" s="7">
        <f t="shared" si="9"/>
        <v>0</v>
      </c>
    </row>
    <row r="640" spans="8:9" x14ac:dyDescent="0.3">
      <c r="H640" s="6">
        <v>28042</v>
      </c>
      <c r="I640" s="7">
        <f t="shared" si="9"/>
        <v>0</v>
      </c>
    </row>
    <row r="641" spans="8:9" x14ac:dyDescent="0.3">
      <c r="H641" s="6">
        <v>28000</v>
      </c>
      <c r="I641" s="7">
        <f t="shared" si="9"/>
        <v>0</v>
      </c>
    </row>
    <row r="642" spans="8:9" x14ac:dyDescent="0.3">
      <c r="H642" s="6">
        <v>28000</v>
      </c>
      <c r="I642" s="7">
        <f t="shared" si="9"/>
        <v>0</v>
      </c>
    </row>
    <row r="643" spans="8:9" x14ac:dyDescent="0.3">
      <c r="H643" s="6">
        <v>28000</v>
      </c>
      <c r="I643" s="7">
        <f t="shared" ref="I643:I706" si="10">IF(OR(H643&gt;$D$8,H643&lt;$D$9),1,0)</f>
        <v>0</v>
      </c>
    </row>
    <row r="644" spans="8:9" x14ac:dyDescent="0.3">
      <c r="H644" s="6">
        <v>28000</v>
      </c>
      <c r="I644" s="7">
        <f t="shared" si="10"/>
        <v>0</v>
      </c>
    </row>
    <row r="645" spans="8:9" x14ac:dyDescent="0.3">
      <c r="H645" s="6">
        <v>28000</v>
      </c>
      <c r="I645" s="7">
        <f t="shared" si="10"/>
        <v>0</v>
      </c>
    </row>
    <row r="646" spans="8:9" x14ac:dyDescent="0.3">
      <c r="H646" s="6">
        <v>28000</v>
      </c>
      <c r="I646" s="7">
        <f t="shared" si="10"/>
        <v>0</v>
      </c>
    </row>
    <row r="647" spans="8:9" x14ac:dyDescent="0.3">
      <c r="H647" s="6">
        <v>27967</v>
      </c>
      <c r="I647" s="7">
        <f t="shared" si="10"/>
        <v>0</v>
      </c>
    </row>
    <row r="648" spans="8:9" x14ac:dyDescent="0.3">
      <c r="H648" s="6">
        <v>27833</v>
      </c>
      <c r="I648" s="7">
        <f t="shared" si="10"/>
        <v>0</v>
      </c>
    </row>
    <row r="649" spans="8:9" x14ac:dyDescent="0.3">
      <c r="H649" s="6">
        <v>27793</v>
      </c>
      <c r="I649" s="7">
        <f t="shared" si="10"/>
        <v>0</v>
      </c>
    </row>
    <row r="650" spans="8:9" x14ac:dyDescent="0.3">
      <c r="H650" s="6">
        <v>27217</v>
      </c>
      <c r="I650" s="7">
        <f t="shared" si="10"/>
        <v>0</v>
      </c>
    </row>
    <row r="651" spans="8:9" x14ac:dyDescent="0.3">
      <c r="H651" s="6">
        <v>27199</v>
      </c>
      <c r="I651" s="7">
        <f t="shared" si="10"/>
        <v>0</v>
      </c>
    </row>
    <row r="652" spans="8:9" x14ac:dyDescent="0.3">
      <c r="H652" s="6">
        <v>27152</v>
      </c>
      <c r="I652" s="7">
        <f t="shared" si="10"/>
        <v>0</v>
      </c>
    </row>
    <row r="653" spans="8:9" x14ac:dyDescent="0.3">
      <c r="H653" s="6">
        <v>27100</v>
      </c>
      <c r="I653" s="7">
        <f t="shared" si="10"/>
        <v>0</v>
      </c>
    </row>
    <row r="654" spans="8:9" x14ac:dyDescent="0.3">
      <c r="H654" s="6">
        <v>27000</v>
      </c>
      <c r="I654" s="7">
        <f t="shared" si="10"/>
        <v>0</v>
      </c>
    </row>
    <row r="655" spans="8:9" x14ac:dyDescent="0.3">
      <c r="H655" s="6">
        <v>26851</v>
      </c>
      <c r="I655" s="7">
        <f t="shared" si="10"/>
        <v>0</v>
      </c>
    </row>
    <row r="656" spans="8:9" x14ac:dyDescent="0.3">
      <c r="H656" s="6">
        <v>26844</v>
      </c>
      <c r="I656" s="7">
        <f t="shared" si="10"/>
        <v>0</v>
      </c>
    </row>
    <row r="657" spans="8:9" x14ac:dyDescent="0.3">
      <c r="H657" s="6">
        <v>26643</v>
      </c>
      <c r="I657" s="7">
        <f t="shared" si="10"/>
        <v>0</v>
      </c>
    </row>
    <row r="658" spans="8:9" x14ac:dyDescent="0.3">
      <c r="H658" s="6">
        <v>26533</v>
      </c>
      <c r="I658" s="7">
        <f t="shared" si="10"/>
        <v>0</v>
      </c>
    </row>
    <row r="659" spans="8:9" x14ac:dyDescent="0.3">
      <c r="H659" s="6">
        <v>26500</v>
      </c>
      <c r="I659" s="7">
        <f t="shared" si="10"/>
        <v>0</v>
      </c>
    </row>
    <row r="660" spans="8:9" x14ac:dyDescent="0.3">
      <c r="H660" s="6">
        <v>26482</v>
      </c>
      <c r="I660" s="7">
        <f t="shared" si="10"/>
        <v>0</v>
      </c>
    </row>
    <row r="661" spans="8:9" x14ac:dyDescent="0.3">
      <c r="H661" s="6">
        <v>26085</v>
      </c>
      <c r="I661" s="7">
        <f t="shared" si="10"/>
        <v>0</v>
      </c>
    </row>
    <row r="662" spans="8:9" x14ac:dyDescent="0.3">
      <c r="H662" s="6">
        <v>26000</v>
      </c>
      <c r="I662" s="7">
        <f t="shared" si="10"/>
        <v>0</v>
      </c>
    </row>
    <row r="663" spans="8:9" x14ac:dyDescent="0.3">
      <c r="H663" s="6">
        <v>26000</v>
      </c>
      <c r="I663" s="7">
        <f t="shared" si="10"/>
        <v>0</v>
      </c>
    </row>
    <row r="664" spans="8:9" x14ac:dyDescent="0.3">
      <c r="H664" s="6">
        <v>25923</v>
      </c>
      <c r="I664" s="7">
        <f t="shared" si="10"/>
        <v>0</v>
      </c>
    </row>
    <row r="665" spans="8:9" x14ac:dyDescent="0.3">
      <c r="H665" s="6">
        <v>25900</v>
      </c>
      <c r="I665" s="7">
        <f t="shared" si="10"/>
        <v>0</v>
      </c>
    </row>
    <row r="666" spans="8:9" x14ac:dyDescent="0.3">
      <c r="H666" s="6">
        <v>25811</v>
      </c>
      <c r="I666" s="7">
        <f t="shared" si="10"/>
        <v>0</v>
      </c>
    </row>
    <row r="667" spans="8:9" x14ac:dyDescent="0.3">
      <c r="H667" s="6">
        <v>25466</v>
      </c>
      <c r="I667" s="7">
        <f t="shared" si="10"/>
        <v>0</v>
      </c>
    </row>
    <row r="668" spans="8:9" x14ac:dyDescent="0.3">
      <c r="H668" s="6">
        <v>25438</v>
      </c>
      <c r="I668" s="7">
        <f t="shared" si="10"/>
        <v>0</v>
      </c>
    </row>
    <row r="669" spans="8:9" x14ac:dyDescent="0.3">
      <c r="H669" s="6">
        <v>25300</v>
      </c>
      <c r="I669" s="7">
        <f t="shared" si="10"/>
        <v>0</v>
      </c>
    </row>
    <row r="670" spans="8:9" x14ac:dyDescent="0.3">
      <c r="H670" s="6">
        <v>25186</v>
      </c>
      <c r="I670" s="7">
        <f t="shared" si="10"/>
        <v>0</v>
      </c>
    </row>
    <row r="671" spans="8:9" x14ac:dyDescent="0.3">
      <c r="H671" s="6">
        <v>25176</v>
      </c>
      <c r="I671" s="7">
        <f t="shared" si="10"/>
        <v>0</v>
      </c>
    </row>
    <row r="672" spans="8:9" x14ac:dyDescent="0.3">
      <c r="H672" s="6">
        <v>25050</v>
      </c>
      <c r="I672" s="7">
        <f t="shared" si="10"/>
        <v>0</v>
      </c>
    </row>
    <row r="673" spans="8:9" x14ac:dyDescent="0.3">
      <c r="H673" s="6">
        <v>25000</v>
      </c>
      <c r="I673" s="7">
        <f t="shared" si="10"/>
        <v>0</v>
      </c>
    </row>
    <row r="674" spans="8:9" x14ac:dyDescent="0.3">
      <c r="H674" s="6">
        <v>25000</v>
      </c>
      <c r="I674" s="7">
        <f t="shared" si="10"/>
        <v>0</v>
      </c>
    </row>
    <row r="675" spans="8:9" x14ac:dyDescent="0.3">
      <c r="H675" s="6">
        <v>25000</v>
      </c>
      <c r="I675" s="7">
        <f t="shared" si="10"/>
        <v>0</v>
      </c>
    </row>
    <row r="676" spans="8:9" x14ac:dyDescent="0.3">
      <c r="H676" s="6">
        <v>25000</v>
      </c>
      <c r="I676" s="7">
        <f t="shared" si="10"/>
        <v>0</v>
      </c>
    </row>
    <row r="677" spans="8:9" x14ac:dyDescent="0.3">
      <c r="H677" s="6">
        <v>25000</v>
      </c>
      <c r="I677" s="7">
        <f t="shared" si="10"/>
        <v>0</v>
      </c>
    </row>
    <row r="678" spans="8:9" x14ac:dyDescent="0.3">
      <c r="H678" s="6">
        <v>25000</v>
      </c>
      <c r="I678" s="7">
        <f t="shared" si="10"/>
        <v>0</v>
      </c>
    </row>
    <row r="679" spans="8:9" x14ac:dyDescent="0.3">
      <c r="H679" s="6">
        <v>25000</v>
      </c>
      <c r="I679" s="7">
        <f t="shared" si="10"/>
        <v>0</v>
      </c>
    </row>
    <row r="680" spans="8:9" x14ac:dyDescent="0.3">
      <c r="H680" s="6">
        <v>25000</v>
      </c>
      <c r="I680" s="7">
        <f t="shared" si="10"/>
        <v>0</v>
      </c>
    </row>
    <row r="681" spans="8:9" x14ac:dyDescent="0.3">
      <c r="H681" s="6">
        <v>24637</v>
      </c>
      <c r="I681" s="7">
        <f t="shared" si="10"/>
        <v>0</v>
      </c>
    </row>
    <row r="682" spans="8:9" x14ac:dyDescent="0.3">
      <c r="H682" s="6">
        <v>24129</v>
      </c>
      <c r="I682" s="7">
        <f t="shared" si="10"/>
        <v>0</v>
      </c>
    </row>
    <row r="683" spans="8:9" x14ac:dyDescent="0.3">
      <c r="H683" s="6">
        <v>24059</v>
      </c>
      <c r="I683" s="7">
        <f t="shared" si="10"/>
        <v>0</v>
      </c>
    </row>
    <row r="684" spans="8:9" x14ac:dyDescent="0.3">
      <c r="H684" s="6">
        <v>24000</v>
      </c>
      <c r="I684" s="7">
        <f t="shared" si="10"/>
        <v>0</v>
      </c>
    </row>
    <row r="685" spans="8:9" x14ac:dyDescent="0.3">
      <c r="H685" s="6">
        <v>24000</v>
      </c>
      <c r="I685" s="7">
        <f t="shared" si="10"/>
        <v>0</v>
      </c>
    </row>
    <row r="686" spans="8:9" x14ac:dyDescent="0.3">
      <c r="H686" s="6">
        <v>24000</v>
      </c>
      <c r="I686" s="7">
        <f t="shared" si="10"/>
        <v>0</v>
      </c>
    </row>
    <row r="687" spans="8:9" x14ac:dyDescent="0.3">
      <c r="H687" s="6">
        <v>23980</v>
      </c>
      <c r="I687" s="7">
        <f t="shared" si="10"/>
        <v>0</v>
      </c>
    </row>
    <row r="688" spans="8:9" x14ac:dyDescent="0.3">
      <c r="H688" s="6">
        <v>23871</v>
      </c>
      <c r="I688" s="7">
        <f t="shared" si="10"/>
        <v>0</v>
      </c>
    </row>
    <row r="689" spans="8:9" x14ac:dyDescent="0.3">
      <c r="H689" s="6">
        <v>23800</v>
      </c>
      <c r="I689" s="7">
        <f t="shared" si="10"/>
        <v>0</v>
      </c>
    </row>
    <row r="690" spans="8:9" x14ac:dyDescent="0.3">
      <c r="H690" s="6">
        <v>23409</v>
      </c>
      <c r="I690" s="7">
        <f t="shared" si="10"/>
        <v>0</v>
      </c>
    </row>
    <row r="691" spans="8:9" x14ac:dyDescent="0.3">
      <c r="H691" s="6">
        <v>23357</v>
      </c>
      <c r="I691" s="7">
        <f t="shared" si="10"/>
        <v>0</v>
      </c>
    </row>
    <row r="692" spans="8:9" x14ac:dyDescent="0.3">
      <c r="H692" s="6">
        <v>23182</v>
      </c>
      <c r="I692" s="7">
        <f t="shared" si="10"/>
        <v>0</v>
      </c>
    </row>
    <row r="693" spans="8:9" x14ac:dyDescent="0.3">
      <c r="H693" s="6">
        <v>23127</v>
      </c>
      <c r="I693" s="7">
        <f t="shared" si="10"/>
        <v>0</v>
      </c>
    </row>
    <row r="694" spans="8:9" x14ac:dyDescent="0.3">
      <c r="H694" s="6">
        <v>23006</v>
      </c>
      <c r="I694" s="7">
        <f t="shared" si="10"/>
        <v>0</v>
      </c>
    </row>
    <row r="695" spans="8:9" x14ac:dyDescent="0.3">
      <c r="H695" s="6">
        <v>23000</v>
      </c>
      <c r="I695" s="7">
        <f t="shared" si="10"/>
        <v>0</v>
      </c>
    </row>
    <row r="696" spans="8:9" x14ac:dyDescent="0.3">
      <c r="H696" s="6">
        <v>23000</v>
      </c>
      <c r="I696" s="7">
        <f t="shared" si="10"/>
        <v>0</v>
      </c>
    </row>
    <row r="697" spans="8:9" x14ac:dyDescent="0.3">
      <c r="H697" s="6">
        <v>23000</v>
      </c>
      <c r="I697" s="7">
        <f t="shared" si="10"/>
        <v>0</v>
      </c>
    </row>
    <row r="698" spans="8:9" x14ac:dyDescent="0.3">
      <c r="H698" s="6">
        <v>22700</v>
      </c>
      <c r="I698" s="7">
        <f t="shared" si="10"/>
        <v>0</v>
      </c>
    </row>
    <row r="699" spans="8:9" x14ac:dyDescent="0.3">
      <c r="H699" s="6">
        <v>22651</v>
      </c>
      <c r="I699" s="7">
        <f t="shared" si="10"/>
        <v>0</v>
      </c>
    </row>
    <row r="700" spans="8:9" x14ac:dyDescent="0.3">
      <c r="H700" s="6">
        <v>22500</v>
      </c>
      <c r="I700" s="7">
        <f t="shared" si="10"/>
        <v>0</v>
      </c>
    </row>
    <row r="701" spans="8:9" x14ac:dyDescent="0.3">
      <c r="H701" s="6">
        <v>22021</v>
      </c>
      <c r="I701" s="7">
        <f t="shared" si="10"/>
        <v>0</v>
      </c>
    </row>
    <row r="702" spans="8:9" x14ac:dyDescent="0.3">
      <c r="H702" s="6">
        <v>22000</v>
      </c>
      <c r="I702" s="7">
        <f t="shared" si="10"/>
        <v>0</v>
      </c>
    </row>
    <row r="703" spans="8:9" x14ac:dyDescent="0.3">
      <c r="H703" s="6">
        <v>22000</v>
      </c>
      <c r="I703" s="7">
        <f t="shared" si="10"/>
        <v>0</v>
      </c>
    </row>
    <row r="704" spans="8:9" x14ac:dyDescent="0.3">
      <c r="H704" s="6">
        <v>21990</v>
      </c>
      <c r="I704" s="7">
        <f t="shared" si="10"/>
        <v>0</v>
      </c>
    </row>
    <row r="705" spans="8:9" x14ac:dyDescent="0.3">
      <c r="H705" s="6">
        <v>21262</v>
      </c>
      <c r="I705" s="7">
        <f t="shared" si="10"/>
        <v>0</v>
      </c>
    </row>
    <row r="706" spans="8:9" x14ac:dyDescent="0.3">
      <c r="H706" s="6">
        <v>21239</v>
      </c>
      <c r="I706" s="7">
        <f t="shared" si="10"/>
        <v>0</v>
      </c>
    </row>
    <row r="707" spans="8:9" x14ac:dyDescent="0.3">
      <c r="H707" s="6">
        <v>21000</v>
      </c>
      <c r="I707" s="7">
        <f t="shared" ref="I707:I770" si="11">IF(OR(H707&gt;$D$8,H707&lt;$D$9),1,0)</f>
        <v>0</v>
      </c>
    </row>
    <row r="708" spans="8:9" x14ac:dyDescent="0.3">
      <c r="H708" s="6">
        <v>21000</v>
      </c>
      <c r="I708" s="7">
        <f t="shared" si="11"/>
        <v>0</v>
      </c>
    </row>
    <row r="709" spans="8:9" x14ac:dyDescent="0.3">
      <c r="H709" s="6">
        <v>20654</v>
      </c>
      <c r="I709" s="7">
        <f t="shared" si="11"/>
        <v>0</v>
      </c>
    </row>
    <row r="710" spans="8:9" x14ac:dyDescent="0.3">
      <c r="H710" s="6">
        <v>20500</v>
      </c>
      <c r="I710" s="7">
        <f t="shared" si="11"/>
        <v>0</v>
      </c>
    </row>
    <row r="711" spans="8:9" x14ac:dyDescent="0.3">
      <c r="H711" s="6">
        <v>20200</v>
      </c>
      <c r="I711" s="7">
        <f t="shared" si="11"/>
        <v>0</v>
      </c>
    </row>
    <row r="712" spans="8:9" x14ac:dyDescent="0.3">
      <c r="H712" s="6">
        <v>20055</v>
      </c>
      <c r="I712" s="7">
        <f t="shared" si="11"/>
        <v>0</v>
      </c>
    </row>
    <row r="713" spans="8:9" x14ac:dyDescent="0.3">
      <c r="H713" s="6">
        <v>20025</v>
      </c>
      <c r="I713" s="7">
        <f t="shared" si="11"/>
        <v>0</v>
      </c>
    </row>
    <row r="714" spans="8:9" x14ac:dyDescent="0.3">
      <c r="H714" s="6">
        <v>20000</v>
      </c>
      <c r="I714" s="7">
        <f t="shared" si="11"/>
        <v>0</v>
      </c>
    </row>
    <row r="715" spans="8:9" x14ac:dyDescent="0.3">
      <c r="H715" s="6">
        <v>20000</v>
      </c>
      <c r="I715" s="7">
        <f t="shared" si="11"/>
        <v>0</v>
      </c>
    </row>
    <row r="716" spans="8:9" x14ac:dyDescent="0.3">
      <c r="H716" s="6">
        <v>20000</v>
      </c>
      <c r="I716" s="7">
        <f t="shared" si="11"/>
        <v>0</v>
      </c>
    </row>
    <row r="717" spans="8:9" x14ac:dyDescent="0.3">
      <c r="H717" s="6">
        <v>20000</v>
      </c>
      <c r="I717" s="7">
        <f t="shared" si="11"/>
        <v>0</v>
      </c>
    </row>
    <row r="718" spans="8:9" x14ac:dyDescent="0.3">
      <c r="H718" s="6">
        <v>20000</v>
      </c>
      <c r="I718" s="7">
        <f t="shared" si="11"/>
        <v>0</v>
      </c>
    </row>
    <row r="719" spans="8:9" x14ac:dyDescent="0.3">
      <c r="H719" s="6">
        <v>20000</v>
      </c>
      <c r="I719" s="7">
        <f t="shared" si="11"/>
        <v>0</v>
      </c>
    </row>
    <row r="720" spans="8:9" x14ac:dyDescent="0.3">
      <c r="H720" s="6">
        <v>19915</v>
      </c>
      <c r="I720" s="7">
        <f t="shared" si="11"/>
        <v>0</v>
      </c>
    </row>
    <row r="721" spans="8:9" x14ac:dyDescent="0.3">
      <c r="H721" s="6">
        <v>19900</v>
      </c>
      <c r="I721" s="7">
        <f t="shared" si="11"/>
        <v>0</v>
      </c>
    </row>
    <row r="722" spans="8:9" x14ac:dyDescent="0.3">
      <c r="H722" s="6">
        <v>19800</v>
      </c>
      <c r="I722" s="7">
        <f t="shared" si="11"/>
        <v>0</v>
      </c>
    </row>
    <row r="723" spans="8:9" x14ac:dyDescent="0.3">
      <c r="H723" s="6">
        <v>19790</v>
      </c>
      <c r="I723" s="7">
        <f t="shared" si="11"/>
        <v>0</v>
      </c>
    </row>
    <row r="724" spans="8:9" x14ac:dyDescent="0.3">
      <c r="H724" s="6">
        <v>19000</v>
      </c>
      <c r="I724" s="7">
        <f t="shared" si="11"/>
        <v>0</v>
      </c>
    </row>
    <row r="725" spans="8:9" x14ac:dyDescent="0.3">
      <c r="H725" s="6">
        <v>19000</v>
      </c>
      <c r="I725" s="7">
        <f t="shared" si="11"/>
        <v>0</v>
      </c>
    </row>
    <row r="726" spans="8:9" x14ac:dyDescent="0.3">
      <c r="H726" s="6">
        <v>19000</v>
      </c>
      <c r="I726" s="7">
        <f t="shared" si="11"/>
        <v>0</v>
      </c>
    </row>
    <row r="727" spans="8:9" x14ac:dyDescent="0.3">
      <c r="H727" s="6">
        <v>19000</v>
      </c>
      <c r="I727" s="7">
        <f t="shared" si="11"/>
        <v>0</v>
      </c>
    </row>
    <row r="728" spans="8:9" x14ac:dyDescent="0.3">
      <c r="H728" s="6">
        <v>18715</v>
      </c>
      <c r="I728" s="7">
        <f t="shared" si="11"/>
        <v>0</v>
      </c>
    </row>
    <row r="729" spans="8:9" x14ac:dyDescent="0.3">
      <c r="H729" s="6">
        <v>18346</v>
      </c>
      <c r="I729" s="7">
        <f t="shared" si="11"/>
        <v>0</v>
      </c>
    </row>
    <row r="730" spans="8:9" x14ac:dyDescent="0.3">
      <c r="H730" s="6">
        <v>18306</v>
      </c>
      <c r="I730" s="7">
        <f t="shared" si="11"/>
        <v>0</v>
      </c>
    </row>
    <row r="731" spans="8:9" x14ac:dyDescent="0.3">
      <c r="H731" s="6">
        <v>18306</v>
      </c>
      <c r="I731" s="7">
        <f t="shared" si="11"/>
        <v>0</v>
      </c>
    </row>
    <row r="732" spans="8:9" x14ac:dyDescent="0.3">
      <c r="H732" s="6">
        <v>18163</v>
      </c>
      <c r="I732" s="7">
        <f t="shared" si="11"/>
        <v>0</v>
      </c>
    </row>
    <row r="733" spans="8:9" x14ac:dyDescent="0.3">
      <c r="H733" s="6">
        <v>18141</v>
      </c>
      <c r="I733" s="7">
        <f t="shared" si="11"/>
        <v>0</v>
      </c>
    </row>
    <row r="734" spans="8:9" x14ac:dyDescent="0.3">
      <c r="H734" s="6">
        <v>18000</v>
      </c>
      <c r="I734" s="7">
        <f t="shared" si="11"/>
        <v>0</v>
      </c>
    </row>
    <row r="735" spans="8:9" x14ac:dyDescent="0.3">
      <c r="H735" s="6">
        <v>17875</v>
      </c>
      <c r="I735" s="7">
        <f t="shared" si="11"/>
        <v>0</v>
      </c>
    </row>
    <row r="736" spans="8:9" x14ac:dyDescent="0.3">
      <c r="H736" s="6">
        <v>17829</v>
      </c>
      <c r="I736" s="7">
        <f t="shared" si="11"/>
        <v>0</v>
      </c>
    </row>
    <row r="737" spans="8:9" x14ac:dyDescent="0.3">
      <c r="H737" s="6">
        <v>17788</v>
      </c>
      <c r="I737" s="7">
        <f t="shared" si="11"/>
        <v>0</v>
      </c>
    </row>
    <row r="738" spans="8:9" x14ac:dyDescent="0.3">
      <c r="H738" s="6">
        <v>17736</v>
      </c>
      <c r="I738" s="7">
        <f t="shared" si="11"/>
        <v>0</v>
      </c>
    </row>
    <row r="739" spans="8:9" x14ac:dyDescent="0.3">
      <c r="H739" s="6">
        <v>17400</v>
      </c>
      <c r="I739" s="7">
        <f t="shared" si="11"/>
        <v>0</v>
      </c>
    </row>
    <row r="740" spans="8:9" x14ac:dyDescent="0.3">
      <c r="H740" s="6">
        <v>17396</v>
      </c>
      <c r="I740" s="7">
        <f t="shared" si="11"/>
        <v>0</v>
      </c>
    </row>
    <row r="741" spans="8:9" x14ac:dyDescent="0.3">
      <c r="H741" s="6">
        <v>17268</v>
      </c>
      <c r="I741" s="7">
        <f t="shared" si="11"/>
        <v>0</v>
      </c>
    </row>
    <row r="742" spans="8:9" x14ac:dyDescent="0.3">
      <c r="H742" s="6">
        <v>17000</v>
      </c>
      <c r="I742" s="7">
        <f t="shared" si="11"/>
        <v>0</v>
      </c>
    </row>
    <row r="743" spans="8:9" x14ac:dyDescent="0.3">
      <c r="H743" s="6">
        <v>17000</v>
      </c>
      <c r="I743" s="7">
        <f t="shared" si="11"/>
        <v>0</v>
      </c>
    </row>
    <row r="744" spans="8:9" x14ac:dyDescent="0.3">
      <c r="H744" s="6">
        <v>17000</v>
      </c>
      <c r="I744" s="7">
        <f t="shared" si="11"/>
        <v>0</v>
      </c>
    </row>
    <row r="745" spans="8:9" x14ac:dyDescent="0.3">
      <c r="H745" s="6">
        <v>16518</v>
      </c>
      <c r="I745" s="7">
        <f t="shared" si="11"/>
        <v>0</v>
      </c>
    </row>
    <row r="746" spans="8:9" x14ac:dyDescent="0.3">
      <c r="H746" s="6">
        <v>16500</v>
      </c>
      <c r="I746" s="7">
        <f t="shared" si="11"/>
        <v>0</v>
      </c>
    </row>
    <row r="747" spans="8:9" x14ac:dyDescent="0.3">
      <c r="H747" s="6">
        <v>16418</v>
      </c>
      <c r="I747" s="7">
        <f t="shared" si="11"/>
        <v>0</v>
      </c>
    </row>
    <row r="748" spans="8:9" x14ac:dyDescent="0.3">
      <c r="H748" s="6">
        <v>16027</v>
      </c>
      <c r="I748" s="7">
        <f t="shared" si="11"/>
        <v>0</v>
      </c>
    </row>
    <row r="749" spans="8:9" x14ac:dyDescent="0.3">
      <c r="H749" s="6">
        <v>16000</v>
      </c>
      <c r="I749" s="7">
        <f t="shared" si="11"/>
        <v>0</v>
      </c>
    </row>
    <row r="750" spans="8:9" x14ac:dyDescent="0.3">
      <c r="H750" s="6">
        <v>16000</v>
      </c>
      <c r="I750" s="7">
        <f t="shared" si="11"/>
        <v>0</v>
      </c>
    </row>
    <row r="751" spans="8:9" x14ac:dyDescent="0.3">
      <c r="H751" s="6">
        <v>16000</v>
      </c>
      <c r="I751" s="7">
        <f t="shared" si="11"/>
        <v>0</v>
      </c>
    </row>
    <row r="752" spans="8:9" x14ac:dyDescent="0.3">
      <c r="H752" s="6">
        <v>16000</v>
      </c>
      <c r="I752" s="7">
        <f t="shared" si="11"/>
        <v>0</v>
      </c>
    </row>
    <row r="753" spans="8:9" x14ac:dyDescent="0.3">
      <c r="H753" s="6">
        <v>15872</v>
      </c>
      <c r="I753" s="7">
        <f t="shared" si="11"/>
        <v>0</v>
      </c>
    </row>
    <row r="754" spans="8:9" x14ac:dyDescent="0.3">
      <c r="H754" s="6">
        <v>15343</v>
      </c>
      <c r="I754" s="7">
        <f t="shared" si="11"/>
        <v>0</v>
      </c>
    </row>
    <row r="755" spans="8:9" x14ac:dyDescent="0.3">
      <c r="H755" s="6">
        <v>15150</v>
      </c>
      <c r="I755" s="7">
        <f t="shared" si="11"/>
        <v>0</v>
      </c>
    </row>
    <row r="756" spans="8:9" x14ac:dyDescent="0.3">
      <c r="H756" s="6">
        <v>15000</v>
      </c>
      <c r="I756" s="7">
        <f t="shared" si="11"/>
        <v>0</v>
      </c>
    </row>
    <row r="757" spans="8:9" x14ac:dyDescent="0.3">
      <c r="H757" s="6">
        <v>15000</v>
      </c>
      <c r="I757" s="7">
        <f t="shared" si="11"/>
        <v>0</v>
      </c>
    </row>
    <row r="758" spans="8:9" x14ac:dyDescent="0.3">
      <c r="H758" s="6">
        <v>15000</v>
      </c>
      <c r="I758" s="7">
        <f t="shared" si="11"/>
        <v>0</v>
      </c>
    </row>
    <row r="759" spans="8:9" x14ac:dyDescent="0.3">
      <c r="H759" s="6">
        <v>15000</v>
      </c>
      <c r="I759" s="7">
        <f t="shared" si="11"/>
        <v>0</v>
      </c>
    </row>
    <row r="760" spans="8:9" x14ac:dyDescent="0.3">
      <c r="H760" s="6">
        <v>14903</v>
      </c>
      <c r="I760" s="7">
        <f t="shared" si="11"/>
        <v>0</v>
      </c>
    </row>
    <row r="761" spans="8:9" x14ac:dyDescent="0.3">
      <c r="H761" s="6">
        <v>14200</v>
      </c>
      <c r="I761" s="7">
        <f t="shared" si="11"/>
        <v>0</v>
      </c>
    </row>
    <row r="762" spans="8:9" x14ac:dyDescent="0.3">
      <c r="H762" s="6">
        <v>14174</v>
      </c>
      <c r="I762" s="7">
        <f t="shared" si="11"/>
        <v>0</v>
      </c>
    </row>
    <row r="763" spans="8:9" x14ac:dyDescent="0.3">
      <c r="H763" s="6">
        <v>14000</v>
      </c>
      <c r="I763" s="7">
        <f t="shared" si="11"/>
        <v>0</v>
      </c>
    </row>
    <row r="764" spans="8:9" x14ac:dyDescent="0.3">
      <c r="H764" s="6">
        <v>14000</v>
      </c>
      <c r="I764" s="7">
        <f t="shared" si="11"/>
        <v>0</v>
      </c>
    </row>
    <row r="765" spans="8:9" x14ac:dyDescent="0.3">
      <c r="H765" s="6">
        <v>13800</v>
      </c>
      <c r="I765" s="7">
        <f t="shared" si="11"/>
        <v>0</v>
      </c>
    </row>
    <row r="766" spans="8:9" x14ac:dyDescent="0.3">
      <c r="H766" s="6">
        <v>13792</v>
      </c>
      <c r="I766" s="7">
        <f t="shared" si="11"/>
        <v>0</v>
      </c>
    </row>
    <row r="767" spans="8:9" x14ac:dyDescent="0.3">
      <c r="H767" s="6">
        <v>13765</v>
      </c>
      <c r="I767" s="7">
        <f t="shared" si="11"/>
        <v>0</v>
      </c>
    </row>
    <row r="768" spans="8:9" x14ac:dyDescent="0.3">
      <c r="H768" s="6">
        <v>13554</v>
      </c>
      <c r="I768" s="7">
        <f t="shared" si="11"/>
        <v>0</v>
      </c>
    </row>
    <row r="769" spans="8:9" x14ac:dyDescent="0.3">
      <c r="H769" s="6">
        <v>13537</v>
      </c>
      <c r="I769" s="7">
        <f t="shared" si="11"/>
        <v>0</v>
      </c>
    </row>
    <row r="770" spans="8:9" x14ac:dyDescent="0.3">
      <c r="H770" s="6">
        <v>13470</v>
      </c>
      <c r="I770" s="7">
        <f t="shared" si="11"/>
        <v>0</v>
      </c>
    </row>
    <row r="771" spans="8:9" x14ac:dyDescent="0.3">
      <c r="H771" s="6">
        <v>13452</v>
      </c>
      <c r="I771" s="7">
        <f t="shared" ref="I771:I834" si="12">IF(OR(H771&gt;$D$8,H771&lt;$D$9),1,0)</f>
        <v>0</v>
      </c>
    </row>
    <row r="772" spans="8:9" x14ac:dyDescent="0.3">
      <c r="H772" s="6">
        <v>13433</v>
      </c>
      <c r="I772" s="7">
        <f t="shared" si="12"/>
        <v>0</v>
      </c>
    </row>
    <row r="773" spans="8:9" x14ac:dyDescent="0.3">
      <c r="H773" s="6">
        <v>13400</v>
      </c>
      <c r="I773" s="7">
        <f t="shared" si="12"/>
        <v>0</v>
      </c>
    </row>
    <row r="774" spans="8:9" x14ac:dyDescent="0.3">
      <c r="H774" s="6">
        <v>13300</v>
      </c>
      <c r="I774" s="7">
        <f t="shared" si="12"/>
        <v>0</v>
      </c>
    </row>
    <row r="775" spans="8:9" x14ac:dyDescent="0.3">
      <c r="H775" s="6">
        <v>13103</v>
      </c>
      <c r="I775" s="7">
        <f t="shared" si="12"/>
        <v>0</v>
      </c>
    </row>
    <row r="776" spans="8:9" x14ac:dyDescent="0.3">
      <c r="H776" s="6">
        <v>13000</v>
      </c>
      <c r="I776" s="7">
        <f t="shared" si="12"/>
        <v>0</v>
      </c>
    </row>
    <row r="777" spans="8:9" x14ac:dyDescent="0.3">
      <c r="H777" s="6">
        <v>12942</v>
      </c>
      <c r="I777" s="7">
        <f t="shared" si="12"/>
        <v>0</v>
      </c>
    </row>
    <row r="778" spans="8:9" x14ac:dyDescent="0.3">
      <c r="H778" s="6">
        <v>12710</v>
      </c>
      <c r="I778" s="7">
        <f t="shared" si="12"/>
        <v>0</v>
      </c>
    </row>
    <row r="779" spans="8:9" x14ac:dyDescent="0.3">
      <c r="H779" s="6">
        <v>12700</v>
      </c>
      <c r="I779" s="7">
        <f t="shared" si="12"/>
        <v>0</v>
      </c>
    </row>
    <row r="780" spans="8:9" x14ac:dyDescent="0.3">
      <c r="H780" s="6">
        <v>12299</v>
      </c>
      <c r="I780" s="7">
        <f t="shared" si="12"/>
        <v>0</v>
      </c>
    </row>
    <row r="781" spans="8:9" x14ac:dyDescent="0.3">
      <c r="H781" s="6">
        <v>12217</v>
      </c>
      <c r="I781" s="7">
        <f t="shared" si="12"/>
        <v>0</v>
      </c>
    </row>
    <row r="782" spans="8:9" x14ac:dyDescent="0.3">
      <c r="H782" s="6">
        <v>12000</v>
      </c>
      <c r="I782" s="7">
        <f t="shared" si="12"/>
        <v>0</v>
      </c>
    </row>
    <row r="783" spans="8:9" x14ac:dyDescent="0.3">
      <c r="H783" s="6">
        <v>12000</v>
      </c>
      <c r="I783" s="7">
        <f t="shared" si="12"/>
        <v>0</v>
      </c>
    </row>
    <row r="784" spans="8:9" x14ac:dyDescent="0.3">
      <c r="H784" s="6">
        <v>12000</v>
      </c>
      <c r="I784" s="7">
        <f t="shared" si="12"/>
        <v>0</v>
      </c>
    </row>
    <row r="785" spans="8:9" x14ac:dyDescent="0.3">
      <c r="H785" s="6">
        <v>11875</v>
      </c>
      <c r="I785" s="7">
        <f t="shared" si="12"/>
        <v>0</v>
      </c>
    </row>
    <row r="786" spans="8:9" x14ac:dyDescent="0.3">
      <c r="H786" s="6">
        <v>11800</v>
      </c>
      <c r="I786" s="7">
        <f t="shared" si="12"/>
        <v>0</v>
      </c>
    </row>
    <row r="787" spans="8:9" x14ac:dyDescent="0.3">
      <c r="H787" s="6">
        <v>11690</v>
      </c>
      <c r="I787" s="7">
        <f t="shared" si="12"/>
        <v>0</v>
      </c>
    </row>
    <row r="788" spans="8:9" x14ac:dyDescent="0.3">
      <c r="H788" s="6">
        <v>11665</v>
      </c>
      <c r="I788" s="7">
        <f t="shared" si="12"/>
        <v>0</v>
      </c>
    </row>
    <row r="789" spans="8:9" x14ac:dyDescent="0.3">
      <c r="H789" s="6">
        <v>11227</v>
      </c>
      <c r="I789" s="7">
        <f t="shared" si="12"/>
        <v>0</v>
      </c>
    </row>
    <row r="790" spans="8:9" x14ac:dyDescent="0.3">
      <c r="H790" s="6">
        <v>11078</v>
      </c>
      <c r="I790" s="7">
        <f t="shared" si="12"/>
        <v>0</v>
      </c>
    </row>
    <row r="791" spans="8:9" x14ac:dyDescent="0.3">
      <c r="H791" s="6">
        <v>11000</v>
      </c>
      <c r="I791" s="7">
        <f t="shared" si="12"/>
        <v>0</v>
      </c>
    </row>
    <row r="792" spans="8:9" x14ac:dyDescent="0.3">
      <c r="H792" s="6">
        <v>11000</v>
      </c>
      <c r="I792" s="7">
        <f t="shared" si="12"/>
        <v>0</v>
      </c>
    </row>
    <row r="793" spans="8:9" x14ac:dyDescent="0.3">
      <c r="H793" s="6">
        <v>10648</v>
      </c>
      <c r="I793" s="7">
        <f t="shared" si="12"/>
        <v>0</v>
      </c>
    </row>
    <row r="794" spans="8:9" x14ac:dyDescent="0.3">
      <c r="H794" s="6">
        <v>10647</v>
      </c>
      <c r="I794" s="7">
        <f t="shared" si="12"/>
        <v>0</v>
      </c>
    </row>
    <row r="795" spans="8:9" x14ac:dyDescent="0.3">
      <c r="H795" s="6">
        <v>10484</v>
      </c>
      <c r="I795" s="7">
        <f t="shared" si="12"/>
        <v>0</v>
      </c>
    </row>
    <row r="796" spans="8:9" x14ac:dyDescent="0.3">
      <c r="H796" s="6">
        <v>10151</v>
      </c>
      <c r="I796" s="7">
        <f t="shared" si="12"/>
        <v>0</v>
      </c>
    </row>
    <row r="797" spans="8:9" x14ac:dyDescent="0.3">
      <c r="H797" s="6">
        <v>9973</v>
      </c>
      <c r="I797" s="7">
        <f t="shared" si="12"/>
        <v>0</v>
      </c>
    </row>
    <row r="798" spans="8:9" x14ac:dyDescent="0.3">
      <c r="H798" s="6">
        <v>9890</v>
      </c>
      <c r="I798" s="7">
        <f t="shared" si="12"/>
        <v>0</v>
      </c>
    </row>
    <row r="799" spans="8:9" x14ac:dyDescent="0.3">
      <c r="H799" s="6">
        <v>9794</v>
      </c>
      <c r="I799" s="7">
        <f t="shared" si="12"/>
        <v>0</v>
      </c>
    </row>
    <row r="800" spans="8:9" x14ac:dyDescent="0.3">
      <c r="H800" s="6">
        <v>9624</v>
      </c>
      <c r="I800" s="7">
        <f t="shared" si="12"/>
        <v>0</v>
      </c>
    </row>
    <row r="801" spans="8:9" x14ac:dyDescent="0.3">
      <c r="H801" s="6">
        <v>9624</v>
      </c>
      <c r="I801" s="7">
        <f t="shared" si="12"/>
        <v>0</v>
      </c>
    </row>
    <row r="802" spans="8:9" x14ac:dyDescent="0.3">
      <c r="H802" s="6">
        <v>9622</v>
      </c>
      <c r="I802" s="7">
        <f t="shared" si="12"/>
        <v>0</v>
      </c>
    </row>
    <row r="803" spans="8:9" x14ac:dyDescent="0.3">
      <c r="H803" s="6">
        <v>9591</v>
      </c>
      <c r="I803" s="7">
        <f t="shared" si="12"/>
        <v>0</v>
      </c>
    </row>
    <row r="804" spans="8:9" x14ac:dyDescent="0.3">
      <c r="H804" s="6">
        <v>9511</v>
      </c>
      <c r="I804" s="7">
        <f t="shared" si="12"/>
        <v>0</v>
      </c>
    </row>
    <row r="805" spans="8:9" x14ac:dyDescent="0.3">
      <c r="H805" s="6">
        <v>9249</v>
      </c>
      <c r="I805" s="7">
        <f t="shared" si="12"/>
        <v>0</v>
      </c>
    </row>
    <row r="806" spans="8:9" x14ac:dyDescent="0.3">
      <c r="H806" s="6">
        <v>9000</v>
      </c>
      <c r="I806" s="7">
        <f t="shared" si="12"/>
        <v>0</v>
      </c>
    </row>
    <row r="807" spans="8:9" x14ac:dyDescent="0.3">
      <c r="H807" s="6">
        <v>9000</v>
      </c>
      <c r="I807" s="7">
        <f t="shared" si="12"/>
        <v>0</v>
      </c>
    </row>
    <row r="808" spans="8:9" x14ac:dyDescent="0.3">
      <c r="H808" s="6">
        <v>9000</v>
      </c>
      <c r="I808" s="7">
        <f t="shared" si="12"/>
        <v>0</v>
      </c>
    </row>
    <row r="809" spans="8:9" x14ac:dyDescent="0.3">
      <c r="H809" s="6">
        <v>8829</v>
      </c>
      <c r="I809" s="7">
        <f t="shared" si="12"/>
        <v>0</v>
      </c>
    </row>
    <row r="810" spans="8:9" x14ac:dyDescent="0.3">
      <c r="H810" s="6">
        <v>8501</v>
      </c>
      <c r="I810" s="7">
        <f t="shared" si="12"/>
        <v>0</v>
      </c>
    </row>
    <row r="811" spans="8:9" x14ac:dyDescent="0.3">
      <c r="H811" s="6">
        <v>8040</v>
      </c>
      <c r="I811" s="7">
        <f t="shared" si="12"/>
        <v>0</v>
      </c>
    </row>
    <row r="812" spans="8:9" x14ac:dyDescent="0.3">
      <c r="H812" s="6">
        <v>8000</v>
      </c>
      <c r="I812" s="7">
        <f t="shared" si="12"/>
        <v>0</v>
      </c>
    </row>
    <row r="813" spans="8:9" x14ac:dyDescent="0.3">
      <c r="H813" s="6">
        <v>8000</v>
      </c>
      <c r="I813" s="7">
        <f t="shared" si="12"/>
        <v>0</v>
      </c>
    </row>
    <row r="814" spans="8:9" x14ac:dyDescent="0.3">
      <c r="H814" s="6">
        <v>7987</v>
      </c>
      <c r="I814" s="7">
        <f t="shared" si="12"/>
        <v>0</v>
      </c>
    </row>
    <row r="815" spans="8:9" x14ac:dyDescent="0.3">
      <c r="H815" s="6">
        <v>7945</v>
      </c>
      <c r="I815" s="7">
        <f t="shared" si="12"/>
        <v>0</v>
      </c>
    </row>
    <row r="816" spans="8:9" x14ac:dyDescent="0.3">
      <c r="H816" s="6">
        <v>7938</v>
      </c>
      <c r="I816" s="7">
        <f t="shared" si="12"/>
        <v>0</v>
      </c>
    </row>
    <row r="817" spans="8:9" x14ac:dyDescent="0.3">
      <c r="H817" s="6">
        <v>7938</v>
      </c>
      <c r="I817" s="7">
        <f t="shared" si="12"/>
        <v>0</v>
      </c>
    </row>
    <row r="818" spans="8:9" x14ac:dyDescent="0.3">
      <c r="H818" s="6">
        <v>7908</v>
      </c>
      <c r="I818" s="7">
        <f t="shared" si="12"/>
        <v>0</v>
      </c>
    </row>
    <row r="819" spans="8:9" x14ac:dyDescent="0.3">
      <c r="H819" s="6">
        <v>7903</v>
      </c>
      <c r="I819" s="7">
        <f t="shared" si="12"/>
        <v>0</v>
      </c>
    </row>
    <row r="820" spans="8:9" x14ac:dyDescent="0.3">
      <c r="H820" s="6">
        <v>7442</v>
      </c>
      <c r="I820" s="7">
        <f t="shared" si="12"/>
        <v>0</v>
      </c>
    </row>
    <row r="821" spans="8:9" x14ac:dyDescent="0.3">
      <c r="H821" s="6">
        <v>7336</v>
      </c>
      <c r="I821" s="7">
        <f t="shared" si="12"/>
        <v>0</v>
      </c>
    </row>
    <row r="822" spans="8:9" x14ac:dyDescent="0.3">
      <c r="H822" s="6">
        <v>7167</v>
      </c>
      <c r="I822" s="7">
        <f t="shared" si="12"/>
        <v>0</v>
      </c>
    </row>
    <row r="823" spans="8:9" x14ac:dyDescent="0.3">
      <c r="H823" s="6">
        <v>7134</v>
      </c>
      <c r="I823" s="7">
        <f t="shared" si="12"/>
        <v>0</v>
      </c>
    </row>
    <row r="824" spans="8:9" x14ac:dyDescent="0.3">
      <c r="H824" s="6">
        <v>7000</v>
      </c>
      <c r="I824" s="7">
        <f t="shared" si="12"/>
        <v>0</v>
      </c>
    </row>
    <row r="825" spans="8:9" x14ac:dyDescent="0.3">
      <c r="H825" s="6">
        <v>7000</v>
      </c>
      <c r="I825" s="7">
        <f t="shared" si="12"/>
        <v>0</v>
      </c>
    </row>
    <row r="826" spans="8:9" x14ac:dyDescent="0.3">
      <c r="H826" s="6">
        <v>7000</v>
      </c>
      <c r="I826" s="7">
        <f t="shared" si="12"/>
        <v>0</v>
      </c>
    </row>
    <row r="827" spans="8:9" x14ac:dyDescent="0.3">
      <c r="H827" s="6">
        <v>6196</v>
      </c>
      <c r="I827" s="7">
        <f t="shared" si="12"/>
        <v>0</v>
      </c>
    </row>
    <row r="828" spans="8:9" x14ac:dyDescent="0.3">
      <c r="H828" s="6">
        <v>5890</v>
      </c>
      <c r="I828" s="7">
        <f t="shared" si="12"/>
        <v>0</v>
      </c>
    </row>
    <row r="829" spans="8:9" x14ac:dyDescent="0.3">
      <c r="H829" s="6">
        <v>5700</v>
      </c>
      <c r="I829" s="7">
        <f t="shared" si="12"/>
        <v>0</v>
      </c>
    </row>
    <row r="830" spans="8:9" x14ac:dyDescent="0.3">
      <c r="H830" s="6">
        <v>5284</v>
      </c>
      <c r="I830" s="7">
        <f t="shared" si="12"/>
        <v>0</v>
      </c>
    </row>
    <row r="831" spans="8:9" x14ac:dyDescent="0.3">
      <c r="H831" s="6">
        <v>4444</v>
      </c>
      <c r="I831" s="7">
        <f t="shared" si="12"/>
        <v>0</v>
      </c>
    </row>
    <row r="832" spans="8:9" x14ac:dyDescent="0.3">
      <c r="H832" s="6">
        <v>4000</v>
      </c>
      <c r="I832" s="7">
        <f t="shared" si="12"/>
        <v>0</v>
      </c>
    </row>
    <row r="833" spans="8:9" x14ac:dyDescent="0.3">
      <c r="H833" s="6">
        <v>3580</v>
      </c>
      <c r="I833" s="7">
        <f t="shared" si="12"/>
        <v>0</v>
      </c>
    </row>
    <row r="834" spans="8:9" x14ac:dyDescent="0.3">
      <c r="H834" s="6">
        <v>3000</v>
      </c>
      <c r="I834" s="7">
        <f t="shared" si="12"/>
        <v>0</v>
      </c>
    </row>
    <row r="835" spans="8:9" x14ac:dyDescent="0.3">
      <c r="H835" s="6">
        <v>2823</v>
      </c>
      <c r="I835" s="7">
        <f t="shared" ref="I835:I837" si="13">IF(OR(H835&gt;$D$8,H835&lt;$D$9),1,0)</f>
        <v>0</v>
      </c>
    </row>
    <row r="836" spans="8:9" x14ac:dyDescent="0.3">
      <c r="H836" s="6">
        <v>2549</v>
      </c>
      <c r="I836" s="7">
        <f t="shared" si="13"/>
        <v>0</v>
      </c>
    </row>
    <row r="837" spans="8:9" x14ac:dyDescent="0.3">
      <c r="H837" s="6">
        <v>2000</v>
      </c>
      <c r="I837" s="7">
        <f t="shared" si="13"/>
        <v>0</v>
      </c>
    </row>
  </sheetData>
  <mergeCells count="3">
    <mergeCell ref="C1:F1"/>
    <mergeCell ref="C13:E13"/>
    <mergeCell ref="C14:E14"/>
  </mergeCells>
  <conditionalFormatting sqref="H2:H837">
    <cfRule type="expression" dxfId="1" priority="1">
      <formula>OR($K2&gt;$J2,$P2&gt;$O2)</formula>
    </cfRule>
    <cfRule type="expression" dxfId="0" priority="2">
      <formula>$J2&gt;3</formula>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WorldCupMatches</vt:lpstr>
      <vt:lpstr>Desc</vt:lpstr>
      <vt:lpstr>Q</vt:lpstr>
      <vt:lpstr>Pivot Table</vt:lpstr>
      <vt:lpstr>Chart &amp; Visualizations</vt:lpstr>
      <vt:lpstr>Descriptive Questions</vt:lpstr>
      <vt:lpstr>More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Arvindh Chandramohan</dc:creator>
  <cp:lastModifiedBy>MBAFC19 Satanik Chakraborti</cp:lastModifiedBy>
  <dcterms:created xsi:type="dcterms:W3CDTF">2024-08-18T17:34:03Z</dcterms:created>
  <dcterms:modified xsi:type="dcterms:W3CDTF">2024-08-25T10:07:54Z</dcterms:modified>
</cp:coreProperties>
</file>