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yamadakanato/program/python/anomaly_detection/data/"/>
    </mc:Choice>
  </mc:AlternateContent>
  <bookViews>
    <workbookView xWindow="15700" yWindow="2580" windowWidth="2344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" i="1" l="1"/>
  <c r="M1" i="1"/>
  <c r="J1" i="1"/>
  <c r="K1" i="1"/>
  <c r="U7" i="1" a="1"/>
  <c r="U7" i="1"/>
  <c r="N1" i="1"/>
  <c r="O1" i="1"/>
  <c r="I2" i="1"/>
  <c r="M2" i="1"/>
  <c r="J2" i="1"/>
  <c r="N2" i="1"/>
  <c r="K2" i="1"/>
  <c r="O2" i="1"/>
  <c r="I3" i="1"/>
  <c r="M3" i="1"/>
  <c r="J3" i="1"/>
  <c r="K3" i="1"/>
  <c r="U9" i="1" a="1"/>
  <c r="U9" i="1"/>
  <c r="N3" i="1"/>
  <c r="O3" i="1"/>
  <c r="I4" i="1"/>
  <c r="M4" i="1"/>
  <c r="J4" i="1"/>
  <c r="K4" i="1"/>
  <c r="U10" i="1" a="1"/>
  <c r="U10" i="1"/>
  <c r="N4" i="1"/>
  <c r="O4" i="1"/>
  <c r="I5" i="1"/>
  <c r="M5" i="1"/>
  <c r="J5" i="1"/>
  <c r="K5" i="1"/>
  <c r="U11" i="1" a="1"/>
  <c r="U11" i="1"/>
  <c r="N5" i="1"/>
  <c r="O5" i="1"/>
  <c r="I6" i="1"/>
  <c r="M6" i="1"/>
  <c r="J6" i="1"/>
  <c r="K6" i="1"/>
  <c r="U12" i="1" a="1"/>
  <c r="U12" i="1"/>
  <c r="N6" i="1"/>
  <c r="O6" i="1"/>
  <c r="C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" i="1"/>
  <c r="G5" i="1"/>
  <c r="S12" i="1"/>
  <c r="S11" i="1"/>
  <c r="S10" i="1"/>
  <c r="S9" i="1"/>
  <c r="S8" i="1"/>
  <c r="S7" i="1"/>
  <c r="Q1" i="1"/>
  <c r="Q2" i="1"/>
  <c r="Q3" i="1"/>
  <c r="Q4" i="1"/>
  <c r="Q5" i="1"/>
  <c r="Q6" i="1"/>
  <c r="G2" i="1"/>
  <c r="G1" i="1"/>
  <c r="G3" i="1"/>
  <c r="G4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1" i="1"/>
  <c r="U8" i="1" a="1"/>
  <c r="U8" i="1"/>
  <c r="W7" i="1"/>
  <c r="N7" i="1"/>
  <c r="Q7" i="1"/>
  <c r="O7" i="1"/>
  <c r="W8" i="1"/>
  <c r="M8" i="1"/>
  <c r="Q8" i="1"/>
  <c r="N8" i="1"/>
  <c r="O8" i="1"/>
  <c r="W9" i="1"/>
  <c r="M9" i="1"/>
  <c r="Q9" i="1"/>
  <c r="N9" i="1"/>
  <c r="O9" i="1"/>
  <c r="W10" i="1"/>
  <c r="M10" i="1"/>
  <c r="Q10" i="1"/>
  <c r="N10" i="1"/>
  <c r="O10" i="1"/>
  <c r="W11" i="1"/>
  <c r="M11" i="1"/>
  <c r="Q11" i="1"/>
  <c r="N11" i="1"/>
  <c r="O11" i="1"/>
  <c r="W12" i="1"/>
  <c r="M12" i="1"/>
  <c r="Q12" i="1"/>
  <c r="N12" i="1"/>
  <c r="O12" i="1"/>
  <c r="AC34" i="1" a="1"/>
  <c r="AC34" i="1"/>
  <c r="AD34" i="1"/>
  <c r="AE34" i="1"/>
  <c r="AC35" i="1"/>
  <c r="AD35" i="1"/>
  <c r="AE35" i="1"/>
  <c r="AC36" i="1"/>
  <c r="AD36" i="1"/>
  <c r="AE36" i="1"/>
  <c r="AC28" i="1" a="1"/>
  <c r="AC28" i="1"/>
  <c r="AD28" i="1"/>
  <c r="AE28" i="1"/>
  <c r="AC29" i="1"/>
  <c r="AD29" i="1"/>
  <c r="AE29" i="1"/>
  <c r="AC30" i="1"/>
  <c r="AD30" i="1"/>
  <c r="AE30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J7" i="1"/>
  <c r="K7" i="1"/>
  <c r="AC19" i="1" a="1"/>
  <c r="AC19" i="1"/>
  <c r="AD19" i="1"/>
  <c r="AE19" i="1"/>
  <c r="AC20" i="1"/>
  <c r="AD20" i="1"/>
  <c r="AE20" i="1"/>
  <c r="AC21" i="1"/>
  <c r="AD21" i="1"/>
  <c r="AE21" i="1"/>
  <c r="AC22" i="1" a="1"/>
  <c r="AC22" i="1"/>
  <c r="AD22" i="1"/>
  <c r="AE22" i="1"/>
  <c r="AC23" i="1"/>
  <c r="AD23" i="1"/>
  <c r="AE23" i="1"/>
  <c r="AC24" i="1"/>
  <c r="AD24" i="1"/>
  <c r="AE24" i="1"/>
  <c r="AC25" i="1" a="1"/>
  <c r="AC25" i="1"/>
  <c r="AD25" i="1"/>
  <c r="AE25" i="1"/>
  <c r="AC26" i="1"/>
  <c r="AD26" i="1"/>
  <c r="AE26" i="1"/>
  <c r="AC27" i="1"/>
  <c r="AD27" i="1"/>
  <c r="AE27" i="1"/>
  <c r="AC31" i="1" a="1"/>
  <c r="AC31" i="1"/>
  <c r="AD31" i="1"/>
  <c r="AE31" i="1"/>
  <c r="AC32" i="1"/>
  <c r="AD32" i="1"/>
  <c r="AE32" i="1"/>
  <c r="AC33" i="1"/>
  <c r="AD33" i="1"/>
  <c r="AE33" i="1"/>
  <c r="M7" i="1"/>
  <c r="I7" i="1"/>
  <c r="Y22" i="1" a="1"/>
  <c r="Y22" i="1"/>
  <c r="Z22" i="1"/>
  <c r="AA22" i="1"/>
  <c r="Y23" i="1"/>
  <c r="Z23" i="1"/>
  <c r="AA23" i="1"/>
  <c r="Y24" i="1"/>
  <c r="Z24" i="1"/>
  <c r="AA24" i="1"/>
  <c r="Y25" i="1" a="1"/>
  <c r="Y25" i="1"/>
  <c r="Z25" i="1"/>
  <c r="AA25" i="1"/>
  <c r="Y26" i="1"/>
  <c r="Z26" i="1"/>
  <c r="AA26" i="1"/>
  <c r="Y27" i="1"/>
  <c r="Z27" i="1"/>
  <c r="AA27" i="1"/>
  <c r="Y28" i="1" a="1"/>
  <c r="Y28" i="1"/>
  <c r="Z28" i="1"/>
  <c r="AA28" i="1"/>
  <c r="Y29" i="1"/>
  <c r="Z29" i="1"/>
  <c r="AA29" i="1"/>
  <c r="Y30" i="1"/>
  <c r="Z30" i="1"/>
  <c r="AA30" i="1"/>
  <c r="Y31" i="1" a="1"/>
  <c r="Y31" i="1"/>
  <c r="Z31" i="1"/>
  <c r="AA31" i="1"/>
  <c r="Y32" i="1"/>
  <c r="Z32" i="1"/>
  <c r="AA32" i="1"/>
  <c r="Y33" i="1"/>
  <c r="Z33" i="1"/>
  <c r="AA33" i="1"/>
  <c r="Y19" i="1" a="1"/>
  <c r="Y19" i="1"/>
  <c r="Z19" i="1"/>
  <c r="AA19" i="1"/>
  <c r="Y20" i="1"/>
  <c r="Z20" i="1"/>
  <c r="AA20" i="1"/>
  <c r="Y21" i="1"/>
  <c r="Z21" i="1"/>
  <c r="AA21" i="1"/>
  <c r="S17" i="1"/>
  <c r="U17" i="1" a="1"/>
  <c r="U17" i="1"/>
  <c r="S16" i="1"/>
  <c r="U16" i="1" a="1"/>
  <c r="U16" i="1"/>
  <c r="S15" i="1"/>
  <c r="U15" i="1" a="1"/>
  <c r="U15" i="1"/>
  <c r="S14" i="1"/>
  <c r="U14" i="1" a="1"/>
  <c r="U14" i="1"/>
  <c r="S13" i="1"/>
  <c r="U13" i="1" a="1"/>
  <c r="U13" i="1"/>
  <c r="Y34" i="1" a="1"/>
  <c r="Y34" i="1"/>
  <c r="Z34" i="1"/>
  <c r="AA34" i="1"/>
  <c r="Y35" i="1"/>
  <c r="Z35" i="1"/>
  <c r="AA35" i="1"/>
  <c r="Y36" i="1"/>
  <c r="Z36" i="1"/>
  <c r="AA36" i="1"/>
  <c r="S18" i="1"/>
  <c r="U18" i="1" a="1"/>
  <c r="U18" i="1"/>
  <c r="W13" i="1"/>
  <c r="Q13" i="1"/>
  <c r="N13" i="1"/>
  <c r="J13" i="1"/>
  <c r="O13" i="1"/>
  <c r="K13" i="1"/>
  <c r="W14" i="1"/>
  <c r="Q14" i="1"/>
  <c r="M14" i="1"/>
  <c r="I14" i="1"/>
  <c r="N14" i="1"/>
  <c r="J14" i="1"/>
  <c r="O14" i="1"/>
  <c r="K14" i="1"/>
  <c r="W15" i="1"/>
  <c r="Q15" i="1"/>
  <c r="M15" i="1"/>
  <c r="I15" i="1"/>
  <c r="N15" i="1"/>
  <c r="J15" i="1"/>
  <c r="O15" i="1"/>
  <c r="K15" i="1"/>
  <c r="W16" i="1"/>
  <c r="Q16" i="1"/>
  <c r="M16" i="1"/>
  <c r="I16" i="1"/>
  <c r="N16" i="1"/>
  <c r="J16" i="1"/>
  <c r="O16" i="1"/>
  <c r="K16" i="1"/>
  <c r="W17" i="1"/>
  <c r="Q17" i="1"/>
  <c r="M17" i="1"/>
  <c r="I17" i="1"/>
  <c r="N17" i="1"/>
  <c r="J17" i="1"/>
  <c r="O17" i="1"/>
  <c r="K17" i="1"/>
  <c r="W18" i="1"/>
  <c r="Q18" i="1"/>
  <c r="M18" i="1"/>
  <c r="I18" i="1"/>
  <c r="N18" i="1"/>
  <c r="J18" i="1"/>
  <c r="O18" i="1"/>
  <c r="K18" i="1"/>
  <c r="M13" i="1"/>
  <c r="I13" i="1"/>
  <c r="AC37" i="1" a="1"/>
  <c r="AC37" i="1"/>
  <c r="AD37" i="1"/>
  <c r="AE37" i="1"/>
  <c r="AC38" i="1"/>
  <c r="AD38" i="1"/>
  <c r="AE38" i="1"/>
  <c r="AC39" i="1"/>
  <c r="AD39" i="1"/>
  <c r="AE39" i="1"/>
  <c r="AC40" i="1" a="1"/>
  <c r="AC40" i="1"/>
  <c r="AD40" i="1"/>
  <c r="AE40" i="1"/>
  <c r="AC41" i="1"/>
  <c r="AD41" i="1"/>
  <c r="AE41" i="1"/>
  <c r="AC42" i="1"/>
  <c r="AD42" i="1"/>
  <c r="AE42" i="1"/>
  <c r="AC43" i="1" a="1"/>
  <c r="AC43" i="1"/>
  <c r="AD43" i="1"/>
  <c r="AE43" i="1"/>
  <c r="AC44" i="1"/>
  <c r="AD44" i="1"/>
  <c r="AE44" i="1"/>
  <c r="AC45" i="1"/>
  <c r="AD45" i="1"/>
  <c r="AE45" i="1"/>
  <c r="AC46" i="1" a="1"/>
  <c r="AC46" i="1"/>
  <c r="AD46" i="1"/>
  <c r="AE46" i="1"/>
  <c r="AC47" i="1"/>
  <c r="AD47" i="1"/>
  <c r="AE47" i="1"/>
  <c r="AC48" i="1"/>
  <c r="AD48" i="1"/>
  <c r="AE48" i="1"/>
  <c r="AC49" i="1" a="1"/>
  <c r="AC49" i="1"/>
  <c r="AD49" i="1"/>
  <c r="AE49" i="1"/>
  <c r="AC50" i="1"/>
  <c r="AD50" i="1"/>
  <c r="AE50" i="1"/>
  <c r="AC51" i="1"/>
  <c r="AD51" i="1"/>
  <c r="AE51" i="1"/>
  <c r="AC52" i="1" a="1"/>
  <c r="AC52" i="1"/>
  <c r="AD52" i="1"/>
  <c r="AE52" i="1"/>
  <c r="AC53" i="1"/>
  <c r="AD53" i="1"/>
  <c r="AE53" i="1"/>
  <c r="AC54" i="1"/>
  <c r="AD54" i="1"/>
  <c r="AE54" i="1"/>
  <c r="Y37" i="1" a="1"/>
  <c r="Y37" i="1"/>
  <c r="Z37" i="1"/>
  <c r="AA37" i="1"/>
  <c r="Y38" i="1"/>
  <c r="Z38" i="1"/>
  <c r="AA38" i="1"/>
  <c r="Y39" i="1"/>
  <c r="Z39" i="1"/>
  <c r="AA39" i="1"/>
  <c r="Y40" i="1" a="1"/>
  <c r="Y40" i="1"/>
  <c r="Z40" i="1"/>
  <c r="AA40" i="1"/>
  <c r="Y41" i="1"/>
  <c r="Z41" i="1"/>
  <c r="AA41" i="1"/>
  <c r="Y42" i="1"/>
  <c r="Z42" i="1"/>
  <c r="AA42" i="1"/>
  <c r="Y43" i="1" a="1"/>
  <c r="Y43" i="1"/>
  <c r="Z43" i="1"/>
  <c r="AA43" i="1"/>
  <c r="Y44" i="1"/>
  <c r="Z44" i="1"/>
  <c r="AA44" i="1"/>
  <c r="Y45" i="1"/>
  <c r="Z45" i="1"/>
  <c r="AA45" i="1"/>
  <c r="Y46" i="1" a="1"/>
  <c r="Y46" i="1"/>
  <c r="Z46" i="1"/>
  <c r="AA46" i="1"/>
  <c r="Y47" i="1"/>
  <c r="Z47" i="1"/>
  <c r="AA47" i="1"/>
  <c r="Y48" i="1"/>
  <c r="Z48" i="1"/>
  <c r="AA48" i="1"/>
  <c r="Y49" i="1" a="1"/>
  <c r="Y49" i="1"/>
  <c r="Z49" i="1"/>
  <c r="AA49" i="1"/>
  <c r="Y50" i="1"/>
  <c r="Z50" i="1"/>
  <c r="AA50" i="1"/>
  <c r="Y51" i="1"/>
  <c r="Z51" i="1"/>
  <c r="AA51" i="1"/>
  <c r="Y52" i="1" a="1"/>
  <c r="Y52" i="1"/>
  <c r="Z52" i="1"/>
  <c r="AA52" i="1"/>
  <c r="Y53" i="1"/>
  <c r="Z53" i="1"/>
  <c r="AA53" i="1"/>
  <c r="Y54" i="1"/>
  <c r="Z54" i="1"/>
  <c r="AA54" i="1"/>
  <c r="T37" i="1"/>
  <c r="U37" i="1"/>
</calcChain>
</file>

<file path=xl/sharedStrings.xml><?xml version="1.0" encoding="utf-8"?>
<sst xmlns="http://schemas.openxmlformats.org/spreadsheetml/2006/main" count="132" uniqueCount="132">
  <si>
    <t>r=</t>
    <phoneticPr fontId="2"/>
  </si>
  <si>
    <t>alpha=</t>
    <phoneticPr fontId="2"/>
  </si>
  <si>
    <t>k=</t>
    <phoneticPr fontId="2"/>
  </si>
  <si>
    <t>d=</t>
    <phoneticPr fontId="2"/>
  </si>
  <si>
    <t>T=</t>
    <phoneticPr fontId="2"/>
  </si>
  <si>
    <t>y=(y1, y2, y3)=</t>
    <phoneticPr fontId="2"/>
  </si>
  <si>
    <t>mu0_1=</t>
    <phoneticPr fontId="2"/>
  </si>
  <si>
    <t>mu_0_1=</t>
    <phoneticPr fontId="2"/>
  </si>
  <si>
    <t>mu0_2=</t>
    <phoneticPr fontId="2"/>
  </si>
  <si>
    <t>mu0_3=</t>
  </si>
  <si>
    <t>mu0_4=</t>
  </si>
  <si>
    <t>mu0_5=</t>
  </si>
  <si>
    <t>mu0_6=</t>
  </si>
  <si>
    <t>mu_0_2=</t>
  </si>
  <si>
    <t>mu_0_3=</t>
  </si>
  <si>
    <t>mu_0_4=</t>
  </si>
  <si>
    <t>mu_0_5=</t>
  </si>
  <si>
    <t>mu_0_6=</t>
  </si>
  <si>
    <t>c0_1=</t>
    <phoneticPr fontId="2"/>
  </si>
  <si>
    <t>c0_2=</t>
  </si>
  <si>
    <t>c0_3=</t>
  </si>
  <si>
    <t>c0_4=</t>
  </si>
  <si>
    <t>c0_5=</t>
  </si>
  <si>
    <t>c0_6=</t>
  </si>
  <si>
    <t>Lambda0_1=</t>
    <phoneticPr fontId="2"/>
  </si>
  <si>
    <t>Lambda0_2=</t>
    <phoneticPr fontId="2"/>
  </si>
  <si>
    <t>Lambda0_3=</t>
    <phoneticPr fontId="2"/>
  </si>
  <si>
    <t>Lambda0_4=</t>
    <phoneticPr fontId="2"/>
  </si>
  <si>
    <t>Lambda0_5=</t>
    <phoneticPr fontId="2"/>
  </si>
  <si>
    <t>Lambda0_6=</t>
    <phoneticPr fontId="2"/>
  </si>
  <si>
    <t>Lambda_0_1=</t>
    <phoneticPr fontId="2"/>
  </si>
  <si>
    <t>Lambda_0_2=</t>
    <phoneticPr fontId="2"/>
  </si>
  <si>
    <t>Lambda_0_3=</t>
    <phoneticPr fontId="2"/>
  </si>
  <si>
    <t>Lambda_0_4=</t>
    <phoneticPr fontId="2"/>
  </si>
  <si>
    <t>Lambda_0_5=</t>
    <phoneticPr fontId="2"/>
  </si>
  <si>
    <t>Lambda_0_6=</t>
    <phoneticPr fontId="2"/>
  </si>
  <si>
    <t>mu1_1=</t>
    <phoneticPr fontId="2"/>
  </si>
  <si>
    <t>mu1_2=</t>
    <phoneticPr fontId="2"/>
  </si>
  <si>
    <t>mu1_3=</t>
  </si>
  <si>
    <t>mu1_4=</t>
  </si>
  <si>
    <t>mu1_5=</t>
  </si>
  <si>
    <t>mu1_6=</t>
  </si>
  <si>
    <t>mu_1_1=</t>
    <phoneticPr fontId="2"/>
  </si>
  <si>
    <t>mu_1_2=</t>
  </si>
  <si>
    <t>mu_1_3=</t>
  </si>
  <si>
    <t>mu_1_4=</t>
  </si>
  <si>
    <t>mu_1_5=</t>
  </si>
  <si>
    <t>mu_1_6=</t>
  </si>
  <si>
    <t>c1_1=</t>
    <phoneticPr fontId="2"/>
  </si>
  <si>
    <t>c1_2=</t>
  </si>
  <si>
    <t>c1_3=</t>
  </si>
  <si>
    <t>c1_4=</t>
  </si>
  <si>
    <t>c1_5=</t>
  </si>
  <si>
    <t>c1_6=</t>
  </si>
  <si>
    <t>p1_1_tmp=</t>
    <phoneticPr fontId="2"/>
  </si>
  <si>
    <t>p1_2_tmp=</t>
    <phoneticPr fontId="2"/>
  </si>
  <si>
    <t>p1_3_tmp=</t>
  </si>
  <si>
    <t>p1_4_tmp=</t>
  </si>
  <si>
    <t>p1_5_tmp=</t>
  </si>
  <si>
    <t>p1_6_tmp=</t>
  </si>
  <si>
    <t>p1_1=</t>
    <phoneticPr fontId="2"/>
  </si>
  <si>
    <t>p1_2=</t>
  </si>
  <si>
    <t>p1_3=</t>
  </si>
  <si>
    <t>p1_4=</t>
  </si>
  <si>
    <t>p1_5=</t>
  </si>
  <si>
    <t>p1_6=</t>
  </si>
  <si>
    <t>gamma1_1=</t>
    <phoneticPr fontId="2"/>
  </si>
  <si>
    <t>gamma1_2=</t>
  </si>
  <si>
    <t>gamma1_3=</t>
  </si>
  <si>
    <t>gamma1_4=</t>
  </si>
  <si>
    <t>gamma1_5=</t>
  </si>
  <si>
    <t>gamma1_6=</t>
  </si>
  <si>
    <t>Lambda1_1=</t>
    <phoneticPr fontId="2"/>
  </si>
  <si>
    <t>Lambda1_2=</t>
    <phoneticPr fontId="2"/>
  </si>
  <si>
    <t>Lambda1_3=</t>
    <phoneticPr fontId="2"/>
  </si>
  <si>
    <t>Lambda1_4=</t>
    <phoneticPr fontId="2"/>
  </si>
  <si>
    <t>Lambda1_5=</t>
    <phoneticPr fontId="2"/>
  </si>
  <si>
    <t>Lambda1_6=</t>
    <phoneticPr fontId="2"/>
  </si>
  <si>
    <t>Lambda_1_1=</t>
    <phoneticPr fontId="2"/>
  </si>
  <si>
    <t>Lambda_1_2=</t>
    <phoneticPr fontId="2"/>
  </si>
  <si>
    <t>Lambda_1_3=</t>
    <phoneticPr fontId="2"/>
  </si>
  <si>
    <t>Lambda_1_4=</t>
    <phoneticPr fontId="2"/>
  </si>
  <si>
    <t>Lambda_1_5=</t>
    <phoneticPr fontId="2"/>
  </si>
  <si>
    <t>Lambda_1_6=</t>
    <phoneticPr fontId="2"/>
  </si>
  <si>
    <t>mu2_1=</t>
    <phoneticPr fontId="2"/>
  </si>
  <si>
    <t>mu2_2=</t>
  </si>
  <si>
    <t>mu2_3=</t>
  </si>
  <si>
    <t>mu2_4=</t>
  </si>
  <si>
    <t>mu2_5=</t>
  </si>
  <si>
    <t>mu2_6=</t>
  </si>
  <si>
    <t>mu_2_1=</t>
    <phoneticPr fontId="2"/>
  </si>
  <si>
    <t>mu_2_2=</t>
  </si>
  <si>
    <t>mu_2_3=</t>
  </si>
  <si>
    <t>mu_2_4=</t>
  </si>
  <si>
    <t>mu_2_5=</t>
  </si>
  <si>
    <t>mu_2_6=</t>
  </si>
  <si>
    <t>c2_1=</t>
    <phoneticPr fontId="2"/>
  </si>
  <si>
    <t>c2_2=</t>
  </si>
  <si>
    <t>c2_3=</t>
  </si>
  <si>
    <t>c2_4=</t>
  </si>
  <si>
    <t>c2_5=</t>
  </si>
  <si>
    <t>c2_6=</t>
  </si>
  <si>
    <t>p2_1_tmp=</t>
    <phoneticPr fontId="2"/>
  </si>
  <si>
    <t>p2_2_tmp=</t>
  </si>
  <si>
    <t>p2_3_tmp=</t>
  </si>
  <si>
    <t>p2_4_tmp=</t>
  </si>
  <si>
    <t>p2_5_tmp=</t>
  </si>
  <si>
    <t>p2_6_tmp=</t>
  </si>
  <si>
    <t>p2_1=</t>
    <phoneticPr fontId="2"/>
  </si>
  <si>
    <t>p2_2=</t>
  </si>
  <si>
    <t>p2_3=</t>
  </si>
  <si>
    <t>p2_4=</t>
  </si>
  <si>
    <t>p2_5=</t>
  </si>
  <si>
    <t>p2_6=</t>
  </si>
  <si>
    <t>gamma2_1=</t>
    <phoneticPr fontId="2"/>
  </si>
  <si>
    <t>gamma2_2=</t>
  </si>
  <si>
    <t>gamma2_3=</t>
  </si>
  <si>
    <t>gamma2_4=</t>
  </si>
  <si>
    <t>gamma2_5=</t>
  </si>
  <si>
    <t>gamma2_6=</t>
  </si>
  <si>
    <t>Lambda2_1=</t>
    <phoneticPr fontId="2"/>
  </si>
  <si>
    <t>Lambda2_2=</t>
    <phoneticPr fontId="2"/>
  </si>
  <si>
    <t>Lambda2_3=</t>
    <phoneticPr fontId="2"/>
  </si>
  <si>
    <t>Lambda2_4=</t>
    <phoneticPr fontId="2"/>
  </si>
  <si>
    <t>Lambda2_5=</t>
    <phoneticPr fontId="2"/>
  </si>
  <si>
    <t>Lambda2_6=</t>
    <phoneticPr fontId="2"/>
  </si>
  <si>
    <t>Lambda_2_1=</t>
    <phoneticPr fontId="2"/>
  </si>
  <si>
    <t>Lambda_2_2=</t>
    <phoneticPr fontId="2"/>
  </si>
  <si>
    <t>Lambda_2_3=</t>
    <phoneticPr fontId="2"/>
  </si>
  <si>
    <t>Lambda_2_4=</t>
    <phoneticPr fontId="2"/>
  </si>
  <si>
    <t>Lambda_2_5=</t>
    <phoneticPr fontId="2"/>
  </si>
  <si>
    <t>Lambda_2_6=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</si>
</sst>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</cellXfs>
  <cellStyles count="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topLeftCell="S31" zoomScale="142" workbookViewId="0">
      <selection activeCell="V41" sqref="V41"/>
    </sheetView>
  </sheetViews>
  <sheetFormatPr baseColWidth="12" defaultRowHeight="20" x14ac:dyDescent="0.3"/>
  <sheetData>
    <row r="1" spans="1:31" x14ac:dyDescent="0.3">
      <c r="A1" t="s">
        <v>5</v>
      </c>
      <c r="B1" s="1">
        <v>0</v>
      </c>
      <c r="C1" s="15">
        <f>SIN(B1)</f>
        <v>0</v>
      </c>
      <c r="D1" s="16">
        <f>COS(B1)</f>
        <v>1</v>
      </c>
      <c r="E1" s="17">
        <f>TAN(B1)</f>
        <v>0</v>
      </c>
      <c r="F1" t="s">
        <v>0</v>
      </c>
      <c r="G1" s="2">
        <f>0.1</f>
        <v>0.1</v>
      </c>
      <c r="H1" t="s">
        <v>6</v>
      </c>
      <c r="I1" s="15">
        <f ca="1">RAND()</f>
        <v>0.68718727997988205</v>
      </c>
      <c r="J1" s="16">
        <f t="shared" ref="J1:K6" ca="1" si="0">RAND()</f>
        <v>0.21154868418823658</v>
      </c>
      <c r="K1" s="17">
        <f t="shared" ca="1" si="0"/>
        <v>0.48382454834298927</v>
      </c>
      <c r="L1" t="s">
        <v>7</v>
      </c>
      <c r="M1" s="5">
        <f ca="1">I1</f>
        <v>0.68718727997988205</v>
      </c>
      <c r="N1" s="6">
        <f t="shared" ref="N1:O1" ca="1" si="1">J1</f>
        <v>0.21154868418823658</v>
      </c>
      <c r="O1" s="7">
        <f t="shared" ca="1" si="1"/>
        <v>0.48382454834298927</v>
      </c>
      <c r="P1" t="s">
        <v>18</v>
      </c>
      <c r="Q1" s="2">
        <f>1/$G$3</f>
        <v>0.16666666666666666</v>
      </c>
      <c r="X1" t="s">
        <v>24</v>
      </c>
      <c r="Y1" s="5">
        <v>1</v>
      </c>
      <c r="Z1" s="6">
        <v>0</v>
      </c>
      <c r="AA1" s="7">
        <v>0</v>
      </c>
      <c r="AB1" t="s">
        <v>30</v>
      </c>
      <c r="AC1" s="5">
        <v>1</v>
      </c>
      <c r="AD1" s="6">
        <v>0</v>
      </c>
      <c r="AE1" s="7">
        <v>0</v>
      </c>
    </row>
    <row r="2" spans="1:31" x14ac:dyDescent="0.3">
      <c r="A2">
        <v>1</v>
      </c>
      <c r="B2" s="1">
        <v>0.1</v>
      </c>
      <c r="C2" s="18">
        <f t="shared" ref="C2:C32" si="2">SIN(B2)</f>
        <v>9.9833416646828155E-2</v>
      </c>
      <c r="D2" s="9">
        <f t="shared" ref="D2:D32" si="3">COS(B2)</f>
        <v>0.99500416527802582</v>
      </c>
      <c r="E2" s="19">
        <f t="shared" ref="E2:E32" si="4">TAN(B2)</f>
        <v>0.10033467208545055</v>
      </c>
      <c r="F2" t="s">
        <v>1</v>
      </c>
      <c r="G2" s="3">
        <f>1</f>
        <v>1</v>
      </c>
      <c r="H2" t="s">
        <v>8</v>
      </c>
      <c r="I2" s="18">
        <f t="shared" ref="I2:I6" ca="1" si="5">RAND()</f>
        <v>0.68772189673470652</v>
      </c>
      <c r="J2" s="9">
        <f t="shared" ca="1" si="0"/>
        <v>0.43969616888870822</v>
      </c>
      <c r="K2" s="19">
        <f t="shared" ca="1" si="0"/>
        <v>0.47778177944287792</v>
      </c>
      <c r="L2" t="s">
        <v>13</v>
      </c>
      <c r="M2" s="8">
        <f t="shared" ref="M2:M6" ca="1" si="6">I2</f>
        <v>0.68772189673470652</v>
      </c>
      <c r="N2" s="9">
        <f t="shared" ref="N2:N6" ca="1" si="7">J2</f>
        <v>0.43969616888870822</v>
      </c>
      <c r="O2" s="10">
        <f t="shared" ref="O2:O6" ca="1" si="8">K2</f>
        <v>0.47778177944287792</v>
      </c>
      <c r="P2" t="s">
        <v>19</v>
      </c>
      <c r="Q2" s="3">
        <f t="shared" ref="Q2:Q6" si="9">1/$G$3</f>
        <v>0.16666666666666666</v>
      </c>
      <c r="Y2" s="8">
        <v>0</v>
      </c>
      <c r="Z2" s="9">
        <v>1</v>
      </c>
      <c r="AA2" s="10">
        <v>0</v>
      </c>
      <c r="AC2" s="8">
        <v>0</v>
      </c>
      <c r="AD2" s="9">
        <v>1</v>
      </c>
      <c r="AE2" s="10">
        <v>0</v>
      </c>
    </row>
    <row r="3" spans="1:31" x14ac:dyDescent="0.3">
      <c r="A3">
        <v>2</v>
      </c>
      <c r="B3" s="1">
        <v>0.2</v>
      </c>
      <c r="C3" s="18">
        <f t="shared" si="2"/>
        <v>0.19866933079506122</v>
      </c>
      <c r="D3" s="9">
        <f t="shared" si="3"/>
        <v>0.98006657784124163</v>
      </c>
      <c r="E3" s="19">
        <f t="shared" si="4"/>
        <v>0.2027100355086725</v>
      </c>
      <c r="F3" t="s">
        <v>2</v>
      </c>
      <c r="G3" s="3">
        <f>6</f>
        <v>6</v>
      </c>
      <c r="H3" t="s">
        <v>9</v>
      </c>
      <c r="I3" s="18">
        <f t="shared" ca="1" si="5"/>
        <v>0.54341770410441204</v>
      </c>
      <c r="J3" s="9">
        <f t="shared" ca="1" si="0"/>
        <v>0.22758182695658957</v>
      </c>
      <c r="K3" s="19">
        <f t="shared" ca="1" si="0"/>
        <v>6.9847276443180117E-4</v>
      </c>
      <c r="L3" t="s">
        <v>14</v>
      </c>
      <c r="M3" s="8">
        <f t="shared" ca="1" si="6"/>
        <v>0.54341770410441204</v>
      </c>
      <c r="N3" s="9">
        <f t="shared" ca="1" si="7"/>
        <v>0.22758182695658957</v>
      </c>
      <c r="O3" s="10">
        <f t="shared" ca="1" si="8"/>
        <v>6.9847276443180117E-4</v>
      </c>
      <c r="P3" t="s">
        <v>20</v>
      </c>
      <c r="Q3" s="3">
        <f t="shared" si="9"/>
        <v>0.16666666666666666</v>
      </c>
      <c r="Y3" s="8">
        <v>0</v>
      </c>
      <c r="Z3" s="9">
        <v>0</v>
      </c>
      <c r="AA3" s="10">
        <v>1</v>
      </c>
      <c r="AC3" s="8">
        <v>0</v>
      </c>
      <c r="AD3" s="9">
        <v>0</v>
      </c>
      <c r="AE3" s="10">
        <v>1</v>
      </c>
    </row>
    <row r="4" spans="1:31" x14ac:dyDescent="0.3">
      <c r="A4">
        <v>3</v>
      </c>
      <c r="B4" s="1">
        <v>0.3</v>
      </c>
      <c r="C4" s="18">
        <f t="shared" si="2"/>
        <v>0.29552020666133955</v>
      </c>
      <c r="D4" s="9">
        <f t="shared" si="3"/>
        <v>0.95533648912560598</v>
      </c>
      <c r="E4" s="19">
        <f t="shared" si="4"/>
        <v>0.30933624960962325</v>
      </c>
      <c r="F4" t="s">
        <v>4</v>
      </c>
      <c r="G4" s="3">
        <f>COUNT(C1:C32)</f>
        <v>32</v>
      </c>
      <c r="H4" t="s">
        <v>10</v>
      </c>
      <c r="I4" s="18">
        <f t="shared" ca="1" si="5"/>
        <v>0.54886115793830037</v>
      </c>
      <c r="J4" s="9">
        <f t="shared" ca="1" si="0"/>
        <v>0.67356971204272542</v>
      </c>
      <c r="K4" s="19">
        <f t="shared" ca="1" si="0"/>
        <v>0.49441347283620918</v>
      </c>
      <c r="L4" t="s">
        <v>15</v>
      </c>
      <c r="M4" s="8">
        <f t="shared" ca="1" si="6"/>
        <v>0.54886115793830037</v>
      </c>
      <c r="N4" s="9">
        <f t="shared" ca="1" si="7"/>
        <v>0.67356971204272542</v>
      </c>
      <c r="O4" s="10">
        <f t="shared" ca="1" si="8"/>
        <v>0.49441347283620918</v>
      </c>
      <c r="P4" t="s">
        <v>21</v>
      </c>
      <c r="Q4" s="3">
        <f t="shared" si="9"/>
        <v>0.16666666666666666</v>
      </c>
      <c r="X4" t="s">
        <v>25</v>
      </c>
      <c r="Y4" s="8">
        <v>1</v>
      </c>
      <c r="Z4" s="9">
        <v>0</v>
      </c>
      <c r="AA4" s="10">
        <v>0</v>
      </c>
      <c r="AB4" t="s">
        <v>31</v>
      </c>
      <c r="AC4" s="8">
        <v>1</v>
      </c>
      <c r="AD4" s="9">
        <v>0</v>
      </c>
      <c r="AE4" s="10">
        <v>0</v>
      </c>
    </row>
    <row r="5" spans="1:31" ht="21" thickBot="1" x14ac:dyDescent="0.35">
      <c r="A5">
        <v>4</v>
      </c>
      <c r="B5" s="1">
        <v>0.4</v>
      </c>
      <c r="C5" s="18">
        <f t="shared" si="2"/>
        <v>0.38941834230865052</v>
      </c>
      <c r="D5" s="9">
        <f t="shared" si="3"/>
        <v>0.9210609940028851</v>
      </c>
      <c r="E5" s="19">
        <f t="shared" si="4"/>
        <v>0.42279321873816178</v>
      </c>
      <c r="F5" t="s">
        <v>3</v>
      </c>
      <c r="G5" s="4">
        <f>COUNT(C1:E1)</f>
        <v>3</v>
      </c>
      <c r="H5" t="s">
        <v>11</v>
      </c>
      <c r="I5" s="18">
        <f t="shared" ca="1" si="5"/>
        <v>0.51712137395572455</v>
      </c>
      <c r="J5" s="9">
        <f t="shared" ca="1" si="0"/>
        <v>0.24255925403881284</v>
      </c>
      <c r="K5" s="19">
        <f t="shared" ca="1" si="0"/>
        <v>0.39965502817095999</v>
      </c>
      <c r="L5" t="s">
        <v>16</v>
      </c>
      <c r="M5" s="8">
        <f t="shared" ca="1" si="6"/>
        <v>0.51712137395572455</v>
      </c>
      <c r="N5" s="9">
        <f t="shared" ca="1" si="7"/>
        <v>0.24255925403881284</v>
      </c>
      <c r="O5" s="10">
        <f t="shared" ca="1" si="8"/>
        <v>0.39965502817095999</v>
      </c>
      <c r="P5" t="s">
        <v>22</v>
      </c>
      <c r="Q5" s="3">
        <f t="shared" si="9"/>
        <v>0.16666666666666666</v>
      </c>
      <c r="Y5" s="8">
        <v>0</v>
      </c>
      <c r="Z5" s="9">
        <v>1</v>
      </c>
      <c r="AA5" s="10">
        <v>0</v>
      </c>
      <c r="AC5" s="8">
        <v>0</v>
      </c>
      <c r="AD5" s="9">
        <v>1</v>
      </c>
      <c r="AE5" s="10">
        <v>0</v>
      </c>
    </row>
    <row r="6" spans="1:31" ht="21" thickBot="1" x14ac:dyDescent="0.35">
      <c r="A6">
        <v>5</v>
      </c>
      <c r="B6" s="1">
        <v>0.5</v>
      </c>
      <c r="C6" s="18">
        <f t="shared" si="2"/>
        <v>0.47942553860420301</v>
      </c>
      <c r="D6" s="9">
        <f t="shared" si="3"/>
        <v>0.87758256189037276</v>
      </c>
      <c r="E6" s="19">
        <f t="shared" si="4"/>
        <v>0.54630248984379048</v>
      </c>
      <c r="H6" t="s">
        <v>12</v>
      </c>
      <c r="I6" s="20">
        <f t="shared" ca="1" si="5"/>
        <v>0.8494825411518856</v>
      </c>
      <c r="J6" s="21">
        <f t="shared" ca="1" si="0"/>
        <v>0.80008912110089725</v>
      </c>
      <c r="K6" s="22">
        <f t="shared" ca="1" si="0"/>
        <v>0.74854137970294876</v>
      </c>
      <c r="L6" t="s">
        <v>17</v>
      </c>
      <c r="M6" s="11">
        <f t="shared" ca="1" si="6"/>
        <v>0.8494825411518856</v>
      </c>
      <c r="N6" s="12">
        <f t="shared" ca="1" si="7"/>
        <v>0.80008912110089725</v>
      </c>
      <c r="O6" s="13">
        <f t="shared" ca="1" si="8"/>
        <v>0.74854137970294876</v>
      </c>
      <c r="P6" t="s">
        <v>23</v>
      </c>
      <c r="Q6" s="4">
        <f t="shared" si="9"/>
        <v>0.16666666666666666</v>
      </c>
      <c r="Y6" s="8">
        <v>0</v>
      </c>
      <c r="Z6" s="9">
        <v>0</v>
      </c>
      <c r="AA6" s="10">
        <v>1</v>
      </c>
      <c r="AC6" s="8">
        <v>0</v>
      </c>
      <c r="AD6" s="9">
        <v>0</v>
      </c>
      <c r="AE6" s="10">
        <v>1</v>
      </c>
    </row>
    <row r="7" spans="1:31" x14ac:dyDescent="0.3">
      <c r="A7">
        <v>6</v>
      </c>
      <c r="B7" s="1">
        <v>0.6</v>
      </c>
      <c r="C7" s="18">
        <f t="shared" si="2"/>
        <v>0.56464247339503537</v>
      </c>
      <c r="D7" s="9">
        <f t="shared" si="3"/>
        <v>0.82533561490967833</v>
      </c>
      <c r="E7" s="19">
        <f t="shared" si="4"/>
        <v>0.68413680834169233</v>
      </c>
      <c r="H7" t="s">
        <v>36</v>
      </c>
      <c r="I7" s="14">
        <f ca="1">M7/$Q7</f>
        <v>3.7589571705723959</v>
      </c>
      <c r="J7" s="14">
        <f t="shared" ref="J7:K7" ca="1" si="10">N7/$Q7</f>
        <v>1.2455074278985494</v>
      </c>
      <c r="K7" s="14">
        <f t="shared" ca="1" si="10"/>
        <v>2.6465503775711232</v>
      </c>
      <c r="L7" t="s">
        <v>42</v>
      </c>
      <c r="M7" s="14">
        <f ca="1">(1-$G$1)*M1+$G$1*$W7*C$1</f>
        <v>0.61846855198189388</v>
      </c>
      <c r="N7" s="14">
        <f ca="1">(1-$G$1)*N1+$G$1*$W7*D$1</f>
        <v>0.20492576543451552</v>
      </c>
      <c r="O7" s="14">
        <f ca="1">(1-$G$1)*O1+$G$1*$W7*E$1</f>
        <v>0.43544209350869034</v>
      </c>
      <c r="P7" t="s">
        <v>48</v>
      </c>
      <c r="Q7" s="14">
        <f ca="1">(1-$G$1)*$Q1+$G$1*$W7</f>
        <v>0.16453194966510259</v>
      </c>
      <c r="R7" t="s">
        <v>54</v>
      </c>
      <c r="S7">
        <f>1/((2*PI())^($G$5/2))*SQRT(MDETERM(Y1:AA3))</f>
        <v>6.3493635934240983E-2</v>
      </c>
      <c r="T7" t="s">
        <v>60</v>
      </c>
      <c r="U7">
        <f t="array" aca="1" ref="U7" ca="1">S7*EXP(-0.5*MMULT(MMULT($C$1:$E$1-I1:K1,Y1:AA3),TRANSPOSE($C$1:$E$1-I1:K1)))</f>
        <v>3.2686288073508381E-2</v>
      </c>
      <c r="V7" t="s">
        <v>66</v>
      </c>
      <c r="W7">
        <f ca="1">(1-$G$2*$G$1)*(($Q1*$U7)/SUMPRODUCT($Q$1:$Q$6,$U$7:$U$12))+($G$2*$G$1)/$G$3</f>
        <v>0.14531949665102589</v>
      </c>
      <c r="X7" t="s">
        <v>26</v>
      </c>
      <c r="Y7" s="8">
        <v>1</v>
      </c>
      <c r="Z7" s="9">
        <v>0</v>
      </c>
      <c r="AA7" s="10">
        <v>0</v>
      </c>
      <c r="AB7" t="s">
        <v>32</v>
      </c>
      <c r="AC7" s="8">
        <v>1</v>
      </c>
      <c r="AD7" s="9">
        <v>0</v>
      </c>
      <c r="AE7" s="10">
        <v>0</v>
      </c>
    </row>
    <row r="8" spans="1:31" x14ac:dyDescent="0.3">
      <c r="A8">
        <v>7</v>
      </c>
      <c r="B8" s="1">
        <v>0.7</v>
      </c>
      <c r="C8" s="18">
        <f t="shared" si="2"/>
        <v>0.64421768723769102</v>
      </c>
      <c r="D8" s="9">
        <f t="shared" si="3"/>
        <v>0.7648421872844885</v>
      </c>
      <c r="E8" s="19">
        <f t="shared" si="4"/>
        <v>0.84228838046307941</v>
      </c>
      <c r="H8" t="s">
        <v>37</v>
      </c>
      <c r="I8" s="14">
        <f t="shared" ref="I8:I12" ca="1" si="11">M8/$Q8</f>
        <v>3.7127353028796009</v>
      </c>
      <c r="J8" s="14">
        <f t="shared" ref="J8:J13" ca="1" si="12">N8/$Q8</f>
        <v>2.4739770195487241</v>
      </c>
      <c r="K8" s="14">
        <f t="shared" ref="K8:K13" ca="1" si="13">O8/$Q8</f>
        <v>2.5793526249964573</v>
      </c>
      <c r="L8" t="s">
        <v>43</v>
      </c>
      <c r="M8" s="14">
        <f t="shared" ref="M8:O8" ca="1" si="14">(1-$G$1)*M2+$G$1*$W8*C$1</f>
        <v>0.61894970706123587</v>
      </c>
      <c r="N8" s="14">
        <f t="shared" ca="1" si="14"/>
        <v>0.41243644553336722</v>
      </c>
      <c r="O8" s="14">
        <f t="shared" ca="1" si="14"/>
        <v>0.43000360149859013</v>
      </c>
      <c r="P8" t="s">
        <v>49</v>
      </c>
      <c r="Q8" s="14">
        <f t="shared" ref="Q8:Q18" ca="1" si="15">(1-$G$1)*$Q2+$G$1*$W8</f>
        <v>0.16670989353352983</v>
      </c>
      <c r="R8" t="s">
        <v>55</v>
      </c>
      <c r="S8">
        <f>1/((2*PI())^($G$5/2))*SQRT(MDETERM(Y4:AA6))</f>
        <v>6.3493635934240983E-2</v>
      </c>
      <c r="T8" t="s">
        <v>61</v>
      </c>
      <c r="U8">
        <f t="array" aca="1" ref="U8" ca="1">S8*EXP(-0.5*MMULT(MMULT($C$1:$E$1-I2:K2,Y4:AA6),TRANSPOSE($C$1:$E$1-I2:K2)))</f>
        <v>3.8219699246818659E-2</v>
      </c>
      <c r="V8" t="s">
        <v>67</v>
      </c>
      <c r="W8">
        <f ca="1">(1-$G$2*$G$1)*(($Q2*$U8)/SUMPRODUCT($Q$1:$Q$6,$U$7:$U$12))+($G$2*$G$1)/$G$3</f>
        <v>0.16709893533529832</v>
      </c>
      <c r="Y8" s="8">
        <v>0</v>
      </c>
      <c r="Z8" s="9">
        <v>1</v>
      </c>
      <c r="AA8" s="10">
        <v>0</v>
      </c>
      <c r="AC8" s="8">
        <v>0</v>
      </c>
      <c r="AD8" s="9">
        <v>1</v>
      </c>
      <c r="AE8" s="10">
        <v>0</v>
      </c>
    </row>
    <row r="9" spans="1:31" x14ac:dyDescent="0.3">
      <c r="A9">
        <v>8</v>
      </c>
      <c r="B9" s="1">
        <v>0.8</v>
      </c>
      <c r="C9" s="18">
        <f t="shared" si="2"/>
        <v>0.71735609089952279</v>
      </c>
      <c r="D9" s="9">
        <f t="shared" si="3"/>
        <v>0.69670670934716539</v>
      </c>
      <c r="E9" s="19">
        <f t="shared" si="4"/>
        <v>1.0296385570503641</v>
      </c>
      <c r="H9" t="s">
        <v>38</v>
      </c>
      <c r="I9" s="14">
        <f t="shared" ca="1" si="11"/>
        <v>2.9169646863233956</v>
      </c>
      <c r="J9" s="14">
        <f t="shared" ca="1" si="12"/>
        <v>1.3269811971258367</v>
      </c>
      <c r="K9" s="14">
        <f t="shared" ca="1" si="13"/>
        <v>3.7492712747812405E-3</v>
      </c>
      <c r="L9" t="s">
        <v>44</v>
      </c>
      <c r="M9" s="14">
        <f t="shared" ref="M9:O9" ca="1" si="16">(1-$G$1)*M3+$G$1*$W9*C$1</f>
        <v>0.48907593369397084</v>
      </c>
      <c r="N9" s="14">
        <f t="shared" ca="1" si="16"/>
        <v>0.2224896897180707</v>
      </c>
      <c r="O9" s="14">
        <f t="shared" ca="1" si="16"/>
        <v>6.2862548798862104E-4</v>
      </c>
      <c r="P9" t="s">
        <v>50</v>
      </c>
      <c r="Q9" s="14">
        <f t="shared" ca="1" si="15"/>
        <v>0.16766604545714009</v>
      </c>
      <c r="R9" t="s">
        <v>56</v>
      </c>
      <c r="S9">
        <f>1/((2*PI())^($G$5/2))*SQRT(MDETERM(Y7:AA9))</f>
        <v>6.3493635934240983E-2</v>
      </c>
      <c r="T9" t="s">
        <v>62</v>
      </c>
      <c r="U9">
        <f t="array" aca="1" ref="U9" ca="1">S9*EXP(-0.5*MMULT(MMULT($C$1:$E$1-I3:K3,Y7:AA9),TRANSPOSE($C$1:$E$1-I3:K3)))</f>
        <v>4.0648954570697962E-2</v>
      </c>
      <c r="V9" t="s">
        <v>68</v>
      </c>
      <c r="W9">
        <f ca="1">(1-$G$2*$G$1)*(($Q3*$U9)/SUMPRODUCT($Q$1:$Q$6,$U$7:$U$12))+($G$2*$G$1)/$G$3</f>
        <v>0.17666045457140098</v>
      </c>
      <c r="Y9" s="8">
        <v>0</v>
      </c>
      <c r="Z9" s="9">
        <v>0</v>
      </c>
      <c r="AA9" s="10">
        <v>1</v>
      </c>
      <c r="AC9" s="8">
        <v>0</v>
      </c>
      <c r="AD9" s="9">
        <v>0</v>
      </c>
      <c r="AE9" s="10">
        <v>1</v>
      </c>
    </row>
    <row r="10" spans="1:31" x14ac:dyDescent="0.3">
      <c r="A10">
        <v>9</v>
      </c>
      <c r="B10" s="1">
        <v>0.9</v>
      </c>
      <c r="C10" s="18">
        <f t="shared" si="2"/>
        <v>0.78332690962748341</v>
      </c>
      <c r="D10" s="9">
        <f t="shared" si="3"/>
        <v>0.62160996827066439</v>
      </c>
      <c r="E10" s="19">
        <f t="shared" si="4"/>
        <v>1.2601582175503392</v>
      </c>
      <c r="H10" t="s">
        <v>39</v>
      </c>
      <c r="I10" s="14">
        <f t="shared" ca="1" si="11"/>
        <v>2.9108199204213321</v>
      </c>
      <c r="J10" s="14">
        <f t="shared" ca="1" si="12"/>
        <v>3.6883000570587599</v>
      </c>
      <c r="K10" s="14">
        <f t="shared" ca="1" si="13"/>
        <v>2.6220630934465015</v>
      </c>
      <c r="L10" t="s">
        <v>45</v>
      </c>
      <c r="M10" s="14">
        <f t="shared" ref="M10:O10" ca="1" si="17">(1-$G$1)*M4+$G$1*$W10*C$1</f>
        <v>0.49397504214447036</v>
      </c>
      <c r="N10" s="14">
        <f t="shared" ca="1" si="17"/>
        <v>0.62591579896269744</v>
      </c>
      <c r="O10" s="14">
        <f t="shared" ca="1" si="17"/>
        <v>0.44497212555258825</v>
      </c>
      <c r="P10" t="s">
        <v>51</v>
      </c>
      <c r="Q10" s="14">
        <f t="shared" ca="1" si="15"/>
        <v>0.1697030581242446</v>
      </c>
      <c r="R10" t="s">
        <v>57</v>
      </c>
      <c r="S10">
        <f>1/((2*PI())^($G$5/2))*SQRT(MDETERM(Y10:AA12))</f>
        <v>6.3493635934240983E-2</v>
      </c>
      <c r="T10" t="s">
        <v>63</v>
      </c>
      <c r="U10">
        <f t="array" aca="1" ref="U10" ca="1">S10*EXP(-0.5*MMULT(MMULT($C$1:$E$1-I4:K4,Y10:AA12),TRANSPOSE($C$1:$E$1-I4:K4)))</f>
        <v>4.5824307717182031E-2</v>
      </c>
      <c r="V10" t="s">
        <v>69</v>
      </c>
      <c r="W10">
        <f t="shared" ref="W8:W12" ca="1" si="18">(1-$G$2*$G$1)*(($Q4*$U10)/SUMPRODUCT($Q$1:$Q$6,$U$7:$U$12))+($G$2*$G$1)/$G$3</f>
        <v>0.19703058124244599</v>
      </c>
      <c r="X10" t="s">
        <v>27</v>
      </c>
      <c r="Y10" s="8">
        <v>1</v>
      </c>
      <c r="Z10" s="9">
        <v>0</v>
      </c>
      <c r="AA10" s="10">
        <v>0</v>
      </c>
      <c r="AB10" t="s">
        <v>33</v>
      </c>
      <c r="AC10" s="8">
        <v>1</v>
      </c>
      <c r="AD10" s="9">
        <v>0</v>
      </c>
      <c r="AE10" s="10">
        <v>0</v>
      </c>
    </row>
    <row r="11" spans="1:31" x14ac:dyDescent="0.3">
      <c r="A11">
        <v>10</v>
      </c>
      <c r="B11" s="1">
        <v>1</v>
      </c>
      <c r="C11" s="18">
        <f t="shared" si="2"/>
        <v>0.8414709848078965</v>
      </c>
      <c r="D11" s="9">
        <f t="shared" si="3"/>
        <v>0.54030230586813977</v>
      </c>
      <c r="E11" s="19">
        <f t="shared" si="4"/>
        <v>1.5574077246549023</v>
      </c>
      <c r="H11" t="s">
        <v>40</v>
      </c>
      <c r="I11" s="14">
        <f t="shared" ca="1" si="11"/>
        <v>2.7899220812818695</v>
      </c>
      <c r="J11" s="14">
        <f t="shared" ca="1" si="12"/>
        <v>1.4094481798257534</v>
      </c>
      <c r="K11" s="14">
        <f t="shared" ca="1" si="13"/>
        <v>2.1561792726922842</v>
      </c>
      <c r="L11" t="s">
        <v>46</v>
      </c>
      <c r="M11" s="14">
        <f t="shared" ref="M11:O11" ca="1" si="19">(1-$G$1)*M5+$G$1*$W11*C$1</f>
        <v>0.4654092365601521</v>
      </c>
      <c r="N11" s="14">
        <f t="shared" ca="1" si="19"/>
        <v>0.23512133394148593</v>
      </c>
      <c r="O11" s="14">
        <f t="shared" ca="1" si="19"/>
        <v>0.359689525353864</v>
      </c>
      <c r="P11" t="s">
        <v>52</v>
      </c>
      <c r="Q11" s="14">
        <f t="shared" ca="1" si="15"/>
        <v>0.16681800530655436</v>
      </c>
      <c r="R11" t="s">
        <v>58</v>
      </c>
      <c r="S11">
        <f>1/((2*PI())^($G$5/2))*SQRT(MDETERM(Y13:AA15))</f>
        <v>6.3493635934240983E-2</v>
      </c>
      <c r="T11" t="s">
        <v>64</v>
      </c>
      <c r="U11">
        <f t="array" aca="1" ref="U11" ca="1">S11*EXP(-0.5*MMULT(MMULT($C$1:$E$1-I5:K5,Y13:AA15),TRANSPOSE($C$1:$E$1-I5:K5)))</f>
        <v>3.849437432063145E-2</v>
      </c>
      <c r="V11" t="s">
        <v>70</v>
      </c>
      <c r="W11">
        <f t="shared" ca="1" si="18"/>
        <v>0.16818005306554371</v>
      </c>
      <c r="Y11" s="8">
        <v>0</v>
      </c>
      <c r="Z11" s="9">
        <v>1</v>
      </c>
      <c r="AA11" s="10">
        <v>0</v>
      </c>
      <c r="AC11" s="8">
        <v>0</v>
      </c>
      <c r="AD11" s="9">
        <v>1</v>
      </c>
      <c r="AE11" s="10">
        <v>0</v>
      </c>
    </row>
    <row r="12" spans="1:31" x14ac:dyDescent="0.3">
      <c r="A12">
        <v>11</v>
      </c>
      <c r="B12" s="1">
        <v>1.1000000000000001</v>
      </c>
      <c r="C12" s="18">
        <f t="shared" si="2"/>
        <v>0.89120736006143542</v>
      </c>
      <c r="D12" s="9">
        <f t="shared" si="3"/>
        <v>0.45359612142557731</v>
      </c>
      <c r="E12" s="19">
        <f t="shared" si="4"/>
        <v>1.9647596572486523</v>
      </c>
      <c r="H12" t="s">
        <v>41</v>
      </c>
      <c r="I12" s="14">
        <f t="shared" ca="1" si="11"/>
        <v>4.6456183923606975</v>
      </c>
      <c r="J12" s="14">
        <f t="shared" ca="1" si="12"/>
        <v>4.4640370600951291</v>
      </c>
      <c r="K12" s="14">
        <f t="shared" ca="1" si="13"/>
        <v>4.0935951388426632</v>
      </c>
      <c r="L12" t="s">
        <v>47</v>
      </c>
      <c r="M12" s="14">
        <f ca="1">(1-$G$1)*M6+$G$1*$W12*C$1</f>
        <v>0.76453428703669701</v>
      </c>
      <c r="N12" s="14">
        <f t="shared" ref="M12:O12" ca="1" si="20">(1-$G$1)*N6+$G$1*$W12*D$1</f>
        <v>0.73465125690423605</v>
      </c>
      <c r="O12" s="14">
        <f t="shared" ca="1" si="20"/>
        <v>0.67368724173265393</v>
      </c>
      <c r="P12" t="s">
        <v>53</v>
      </c>
      <c r="Q12" s="14">
        <f t="shared" ca="1" si="15"/>
        <v>0.1645710479134285</v>
      </c>
      <c r="R12" t="s">
        <v>59</v>
      </c>
      <c r="S12">
        <f>1/((2*PI())^($G$5/2))*SQRT(MDETERM(Y16:AA18))</f>
        <v>6.3493635934240983E-2</v>
      </c>
      <c r="T12" t="s">
        <v>65</v>
      </c>
      <c r="U12">
        <f t="array" aca="1" ref="U12" ca="1">S12*EXP(-0.5*MMULT(MMULT($C$1:$E$1-I6:K6,Y16:AA18),TRANSPOSE($C$1:$E$1-I6:K6)))</f>
        <v>3.2785623362759767E-2</v>
      </c>
      <c r="V12" t="s">
        <v>71</v>
      </c>
      <c r="W12">
        <f t="shared" ca="1" si="18"/>
        <v>0.14571047913428509</v>
      </c>
      <c r="Y12" s="8">
        <v>0</v>
      </c>
      <c r="Z12" s="9">
        <v>0</v>
      </c>
      <c r="AA12" s="10">
        <v>1</v>
      </c>
      <c r="AC12" s="8">
        <v>0</v>
      </c>
      <c r="AD12" s="9">
        <v>0</v>
      </c>
      <c r="AE12" s="10">
        <v>1</v>
      </c>
    </row>
    <row r="13" spans="1:31" x14ac:dyDescent="0.3">
      <c r="A13">
        <v>12</v>
      </c>
      <c r="B13" s="1">
        <v>1.2</v>
      </c>
      <c r="C13" s="18">
        <f t="shared" si="2"/>
        <v>0.93203908596722629</v>
      </c>
      <c r="D13" s="9">
        <f t="shared" si="3"/>
        <v>0.36235775447667362</v>
      </c>
      <c r="E13" s="19">
        <f t="shared" si="4"/>
        <v>2.5721516221263188</v>
      </c>
      <c r="H13" t="s">
        <v>84</v>
      </c>
      <c r="I13" s="14">
        <f ca="1">M13/$Q13</f>
        <v>3.718231120086458</v>
      </c>
      <c r="J13" s="14">
        <f t="shared" ca="1" si="12"/>
        <v>1.2427193263730323</v>
      </c>
      <c r="K13" s="14">
        <f t="shared" ca="1" si="13"/>
        <v>2.6182109946086181</v>
      </c>
      <c r="L13" t="s">
        <v>90</v>
      </c>
      <c r="M13" s="14">
        <f ca="1">(1-$G$1)*M7+$G$1*$W13*C$2</f>
        <v>0.5567880858114681</v>
      </c>
      <c r="N13" s="14">
        <f t="shared" ref="N13:O13" ca="1" si="21">(1-$G$1)*N7+$G$1*$W13*D$2</f>
        <v>0.18609152916671534</v>
      </c>
      <c r="O13" s="14">
        <f t="shared" ca="1" si="21"/>
        <v>0.39206510861131605</v>
      </c>
      <c r="P13" t="s">
        <v>96</v>
      </c>
      <c r="Q13" s="14">
        <f ca="1">(1-$G$1)*$Q7+$G$1*$W13</f>
        <v>0.14974542136544794</v>
      </c>
      <c r="R13" t="s">
        <v>102</v>
      </c>
      <c r="S13">
        <f ca="1">1/((2*PI())^($G$5/2))*SQRT(MDETERM(Y19:AA21))</f>
        <v>0.76060331102705969</v>
      </c>
      <c r="T13" t="s">
        <v>108</v>
      </c>
      <c r="U13">
        <f t="array" aca="1" ref="U13" ca="1">S13*EXP(-0.5*MMULT(MMULT($C$2:$E$2-I7:K7,Y19:AA21),TRANSPOSE($C$2:$E$2-I7:K7)))</f>
        <v>2.1649556190473286E-21</v>
      </c>
      <c r="V13" t="s">
        <v>114</v>
      </c>
      <c r="W13">
        <f ca="1">(1-$G$2*$G$1)*(($Q7*$U13)/SUMPRODUCT($Q$7:$Q$12,$U$13:$U$18))+($G$2*$G$1)/$G$3</f>
        <v>1.6666666668556013E-2</v>
      </c>
      <c r="X13" t="s">
        <v>28</v>
      </c>
      <c r="Y13" s="8">
        <v>1</v>
      </c>
      <c r="Z13" s="9">
        <v>0</v>
      </c>
      <c r="AA13" s="10">
        <v>0</v>
      </c>
      <c r="AB13" t="s">
        <v>34</v>
      </c>
      <c r="AC13" s="8">
        <v>1</v>
      </c>
      <c r="AD13" s="9">
        <v>0</v>
      </c>
      <c r="AE13" s="10">
        <v>0</v>
      </c>
    </row>
    <row r="14" spans="1:31" x14ac:dyDescent="0.3">
      <c r="A14">
        <v>13</v>
      </c>
      <c r="B14" s="1">
        <v>1.3</v>
      </c>
      <c r="C14" s="18">
        <f t="shared" si="2"/>
        <v>0.96355818541719296</v>
      </c>
      <c r="D14" s="9">
        <f t="shared" si="3"/>
        <v>0.26749882862458735</v>
      </c>
      <c r="E14" s="19">
        <f t="shared" si="4"/>
        <v>3.6021024479679786</v>
      </c>
      <c r="H14" t="s">
        <v>85</v>
      </c>
      <c r="I14" s="14">
        <f t="shared" ref="I14:I18" ca="1" si="22">M14/$Q14</f>
        <v>3.6730432657961711</v>
      </c>
      <c r="J14" s="14">
        <f t="shared" ref="J14:J18" ca="1" si="23">N14/$Q14</f>
        <v>2.4577287384645374</v>
      </c>
      <c r="K14" s="14">
        <f t="shared" ref="K14:K18" ca="1" si="24">O14/$Q14</f>
        <v>2.5521176555409122</v>
      </c>
      <c r="L14" t="s">
        <v>91</v>
      </c>
      <c r="M14" s="14">
        <f t="shared" ref="M14:M18" ca="1" si="25">(1-$G$1)*M8+$G$1*$W14*C$2</f>
        <v>0.55722112538285962</v>
      </c>
      <c r="N14" s="14">
        <f t="shared" ref="N14:N18" ca="1" si="26">(1-$G$1)*N8+$G$1*$W14*D$2</f>
        <v>0.37285114125552016</v>
      </c>
      <c r="O14" s="14">
        <f t="shared" ref="O14:O18" ca="1" si="27">(1-$G$1)*O8+$G$1*$W14*E$2</f>
        <v>0.38717046580220948</v>
      </c>
      <c r="P14" t="s">
        <v>97</v>
      </c>
      <c r="Q14" s="14">
        <f t="shared" ca="1" si="15"/>
        <v>0.15170557084686995</v>
      </c>
      <c r="R14" t="s">
        <v>103</v>
      </c>
      <c r="S14">
        <f ca="1">1/((2*PI())^($G$5/2))*SQRT(MDETERM(Y22:AA24))</f>
        <v>0.75007256905653508</v>
      </c>
      <c r="T14" t="s">
        <v>109</v>
      </c>
      <c r="U14">
        <f t="array" aca="1" ref="U14" ca="1">S14*EXP(-0.5*MMULT(MMULT($C$2:$E$2-I8:K8,Y22:AA24),TRANSPOSE($C$2:$E$2-I8:K8)))</f>
        <v>2.9909175806840304E-22</v>
      </c>
      <c r="V14" t="s">
        <v>115</v>
      </c>
      <c r="W14">
        <f t="shared" ref="W14:W18" ca="1" si="28">(1-$G$2*$G$1)*(($Q8*$U14)/SUMPRODUCT($Q$7:$Q$12,$U$13:$U$18))+($G$2*$G$1)/$G$3</f>
        <v>1.6666666666931139E-2</v>
      </c>
      <c r="Y14" s="8">
        <v>0</v>
      </c>
      <c r="Z14" s="9">
        <v>1</v>
      </c>
      <c r="AA14" s="10">
        <v>0</v>
      </c>
      <c r="AC14" s="8">
        <v>0</v>
      </c>
      <c r="AD14" s="9">
        <v>1</v>
      </c>
      <c r="AE14" s="10">
        <v>0</v>
      </c>
    </row>
    <row r="15" spans="1:31" x14ac:dyDescent="0.3">
      <c r="A15">
        <v>14</v>
      </c>
      <c r="B15" s="1">
        <v>1.4</v>
      </c>
      <c r="C15" s="18">
        <f t="shared" si="2"/>
        <v>0.98544972998846014</v>
      </c>
      <c r="D15" s="9">
        <f t="shared" si="3"/>
        <v>0.16996714290024104</v>
      </c>
      <c r="E15" s="19">
        <f t="shared" si="4"/>
        <v>5.7978837154828868</v>
      </c>
      <c r="H15" t="s">
        <v>86</v>
      </c>
      <c r="I15" s="14">
        <f t="shared" ca="1" si="22"/>
        <v>1.8525250010860048</v>
      </c>
      <c r="J15" s="14">
        <f t="shared" ca="1" si="23"/>
        <v>1.201545250604716</v>
      </c>
      <c r="K15" s="14">
        <f t="shared" ca="1" si="24"/>
        <v>4.0243606751466189E-2</v>
      </c>
      <c r="L15" t="s">
        <v>92</v>
      </c>
      <c r="M15" s="14">
        <f t="shared" ca="1" si="25"/>
        <v>0.44931745606415319</v>
      </c>
      <c r="N15" s="14">
        <f t="shared" ca="1" si="26"/>
        <v>0.29142670410989624</v>
      </c>
      <c r="O15" s="14">
        <f t="shared" ca="1" si="27"/>
        <v>9.7608156423339351E-3</v>
      </c>
      <c r="P15" t="s">
        <v>98</v>
      </c>
      <c r="Q15" s="14">
        <f t="shared" ca="1" si="15"/>
        <v>0.24254326165679277</v>
      </c>
      <c r="R15" t="s">
        <v>104</v>
      </c>
      <c r="S15">
        <f ca="1">1/((2*PI())^($G$5/2))*SQRT(MDETERM(Y25:AA27))</f>
        <v>0.77801070990554388</v>
      </c>
      <c r="T15" t="s">
        <v>110</v>
      </c>
      <c r="U15">
        <f t="array" aca="1" ref="U15" ca="1">S15*EXP(-0.5*MMULT(MMULT($C$2:$E$2-I9:K9,Y25:AA27),TRANSPOSE($C$2:$E$2-I9:K9)))</f>
        <v>1.0117532331266669E-9</v>
      </c>
      <c r="V15" t="s">
        <v>116</v>
      </c>
      <c r="W15">
        <f t="shared" ca="1" si="28"/>
        <v>0.91643820745366666</v>
      </c>
      <c r="Y15" s="8">
        <v>0</v>
      </c>
      <c r="Z15" s="9">
        <v>0</v>
      </c>
      <c r="AA15" s="10">
        <v>1</v>
      </c>
      <c r="AC15" s="8">
        <v>0</v>
      </c>
      <c r="AD15" s="9">
        <v>0</v>
      </c>
      <c r="AE15" s="10">
        <v>1</v>
      </c>
    </row>
    <row r="16" spans="1:31" x14ac:dyDescent="0.3">
      <c r="A16">
        <v>15</v>
      </c>
      <c r="B16" s="1">
        <v>1.5</v>
      </c>
      <c r="C16" s="18">
        <f t="shared" si="2"/>
        <v>0.99749498660405445</v>
      </c>
      <c r="D16" s="9">
        <f t="shared" si="3"/>
        <v>7.0737201667702906E-2</v>
      </c>
      <c r="E16" s="19">
        <f t="shared" si="4"/>
        <v>14.101419947171719</v>
      </c>
      <c r="H16" t="s">
        <v>87</v>
      </c>
      <c r="I16" s="14">
        <f t="shared" ca="1" si="22"/>
        <v>2.8804766876678376</v>
      </c>
      <c r="J16" s="14">
        <f t="shared" ca="1" si="23"/>
        <v>3.6592272372467129</v>
      </c>
      <c r="K16" s="14">
        <f t="shared" ca="1" si="24"/>
        <v>2.5948422610704962</v>
      </c>
      <c r="L16" t="s">
        <v>93</v>
      </c>
      <c r="M16" s="14">
        <f t="shared" ca="1" si="25"/>
        <v>0.44474392695779591</v>
      </c>
      <c r="N16" s="14">
        <f t="shared" ca="1" si="26"/>
        <v>0.56498255934216934</v>
      </c>
      <c r="O16" s="14">
        <f t="shared" ca="1" si="27"/>
        <v>0.40064213745083327</v>
      </c>
      <c r="P16" t="s">
        <v>99</v>
      </c>
      <c r="Q16" s="14">
        <f t="shared" ca="1" si="15"/>
        <v>0.15439941897876647</v>
      </c>
      <c r="R16" t="s">
        <v>105</v>
      </c>
      <c r="S16">
        <f ca="1">1/((2*PI())^($G$5/2))*SQRT(MDETERM(Y28:AA30))</f>
        <v>0.70698653450421578</v>
      </c>
      <c r="T16" t="s">
        <v>111</v>
      </c>
      <c r="U16">
        <f t="array" aca="1" ref="U16" ca="1">S16*EXP(-0.5*MMULT(MMULT($C$2:$E$2-I10:K10,Y28:AA30),TRANSPOSE($C$2:$E$2-I10:K10)))</f>
        <v>3.1067937884554796E-21</v>
      </c>
      <c r="V16" t="s">
        <v>117</v>
      </c>
      <c r="W16">
        <f t="shared" ca="1" si="28"/>
        <v>1.6666666669463166E-2</v>
      </c>
      <c r="X16" t="s">
        <v>29</v>
      </c>
      <c r="Y16" s="8">
        <v>1</v>
      </c>
      <c r="Z16" s="9">
        <v>0</v>
      </c>
      <c r="AA16" s="10">
        <v>0</v>
      </c>
      <c r="AB16" t="s">
        <v>35</v>
      </c>
      <c r="AC16" s="8">
        <v>1</v>
      </c>
      <c r="AD16" s="9">
        <v>0</v>
      </c>
      <c r="AE16" s="10">
        <v>0</v>
      </c>
    </row>
    <row r="17" spans="1:31" x14ac:dyDescent="0.3">
      <c r="A17">
        <v>16</v>
      </c>
      <c r="B17" s="1">
        <v>1.6</v>
      </c>
      <c r="C17" s="18">
        <f t="shared" si="2"/>
        <v>0.99957360304150511</v>
      </c>
      <c r="D17" s="9">
        <f t="shared" si="3"/>
        <v>-2.9199522301288815E-2</v>
      </c>
      <c r="E17" s="19">
        <f t="shared" si="4"/>
        <v>-34.232532735557314</v>
      </c>
      <c r="H17" t="s">
        <v>88</v>
      </c>
      <c r="I17" s="14">
        <f t="shared" ca="1" si="22"/>
        <v>2.7599868454124543</v>
      </c>
      <c r="J17" s="14">
        <f t="shared" ca="1" si="23"/>
        <v>1.4048362577381086</v>
      </c>
      <c r="K17" s="14">
        <f t="shared" ca="1" si="24"/>
        <v>2.1333018880770163</v>
      </c>
      <c r="L17" t="s">
        <v>94</v>
      </c>
      <c r="M17" s="14">
        <f t="shared" ca="1" si="25"/>
        <v>0.41903698271821199</v>
      </c>
      <c r="N17" s="14">
        <f t="shared" ca="1" si="26"/>
        <v>0.21329027260916128</v>
      </c>
      <c r="O17" s="14">
        <f t="shared" ca="1" si="27"/>
        <v>0.32389008950992582</v>
      </c>
      <c r="P17" t="s">
        <v>100</v>
      </c>
      <c r="Q17" s="14">
        <f t="shared" ca="1" si="15"/>
        <v>0.15182571736337055</v>
      </c>
      <c r="R17" t="s">
        <v>106</v>
      </c>
      <c r="S17">
        <f ca="1">1/((2*PI())^($G$5/2))*SQRT(MDETERM(Y31:AA33))</f>
        <v>0.7661256132946489</v>
      </c>
      <c r="T17" t="s">
        <v>112</v>
      </c>
      <c r="U17">
        <f t="array" aca="1" ref="U17" ca="1">S17*EXP(-0.5*MMULT(MMULT($C$2:$E$2-I11:K11,Y31:AA33),TRANSPOSE($C$2:$E$2-I11:K11)))</f>
        <v>2.5819820139273716E-13</v>
      </c>
      <c r="V17" t="s">
        <v>118</v>
      </c>
      <c r="W17">
        <f t="shared" ca="1" si="28"/>
        <v>1.68951258747164E-2</v>
      </c>
      <c r="Y17" s="8">
        <v>0</v>
      </c>
      <c r="Z17" s="9">
        <v>1</v>
      </c>
      <c r="AA17" s="10">
        <v>0</v>
      </c>
      <c r="AC17" s="8">
        <v>0</v>
      </c>
      <c r="AD17" s="9">
        <v>1</v>
      </c>
      <c r="AE17" s="10">
        <v>0</v>
      </c>
    </row>
    <row r="18" spans="1:31" ht="21" thickBot="1" x14ac:dyDescent="0.35">
      <c r="A18">
        <v>17</v>
      </c>
      <c r="B18" s="1">
        <v>1.7</v>
      </c>
      <c r="C18" s="18">
        <f t="shared" si="2"/>
        <v>0.99166481045246857</v>
      </c>
      <c r="D18" s="9">
        <f t="shared" si="3"/>
        <v>-0.12884449429552464</v>
      </c>
      <c r="E18" s="19">
        <f t="shared" si="4"/>
        <v>-7.6966021394591611</v>
      </c>
      <c r="H18" t="s">
        <v>89</v>
      </c>
      <c r="I18" s="14">
        <f t="shared" ca="1" si="22"/>
        <v>4.5950356880737946</v>
      </c>
      <c r="J18" s="14">
        <f t="shared" ca="1" si="23"/>
        <v>4.4254357918834675</v>
      </c>
      <c r="K18" s="14">
        <f t="shared" ca="1" si="24"/>
        <v>4.0491605880643702</v>
      </c>
      <c r="L18" t="s">
        <v>95</v>
      </c>
      <c r="M18" s="14">
        <f t="shared" ca="1" si="25"/>
        <v>0.68824724736077203</v>
      </c>
      <c r="N18" s="14">
        <f t="shared" ca="1" si="26"/>
        <v>0.66284447148927583</v>
      </c>
      <c r="O18" s="14">
        <f t="shared" ca="1" si="27"/>
        <v>0.60648574201286432</v>
      </c>
      <c r="P18" t="s">
        <v>101</v>
      </c>
      <c r="Q18" s="14">
        <f t="shared" ca="1" si="15"/>
        <v>0.14978060978875232</v>
      </c>
      <c r="R18" t="s">
        <v>107</v>
      </c>
      <c r="S18">
        <f ca="1">1/((2*PI())^($G$5/2))*SQRT(MDETERM(Y34:AA36))</f>
        <v>0.66014843545585011</v>
      </c>
      <c r="T18" t="s">
        <v>113</v>
      </c>
      <c r="U18">
        <f t="array" aca="1" ref="U18" ca="1">S18*EXP(-0.5*MMULT(MMULT($C$2:$E$2-I12:K12,Y34:AA36),TRANSPOSE($C$2:$E$2-I12:K12)))</f>
        <v>8.7783450575650934E-39</v>
      </c>
      <c r="V18" t="s">
        <v>119</v>
      </c>
      <c r="W18">
        <f t="shared" ca="1" si="28"/>
        <v>1.6666666666666666E-2</v>
      </c>
      <c r="Y18" s="11">
        <v>0</v>
      </c>
      <c r="Z18" s="12">
        <v>0</v>
      </c>
      <c r="AA18" s="13">
        <v>1</v>
      </c>
      <c r="AC18" s="11">
        <v>0</v>
      </c>
      <c r="AD18" s="12">
        <v>0</v>
      </c>
      <c r="AE18" s="13">
        <v>1</v>
      </c>
    </row>
    <row r="19" spans="1:31" x14ac:dyDescent="0.3">
      <c r="A19">
        <v>18</v>
      </c>
      <c r="B19" s="1">
        <v>1.8</v>
      </c>
      <c r="C19" s="18">
        <f t="shared" si="2"/>
        <v>0.97384763087819515</v>
      </c>
      <c r="D19" s="9">
        <f t="shared" si="3"/>
        <v>-0.22720209469308711</v>
      </c>
      <c r="E19" s="19">
        <f t="shared" si="4"/>
        <v>-4.2862616746280624</v>
      </c>
      <c r="X19" t="s">
        <v>72</v>
      </c>
      <c r="Y19">
        <f t="array" aca="1" ref="Y19:AA21" ca="1">AC19:AE21/Q7-MMULT(TRANSPOSE(I$1:K$1),I$1:K$1)</f>
        <v>4.9978358510140275</v>
      </c>
      <c r="Z19">
        <f ca="1"/>
        <v>-0.14537356487063738</v>
      </c>
      <c r="AA19">
        <f ca="1"/>
        <v>-0.33247807536331375</v>
      </c>
      <c r="AB19" t="s">
        <v>78</v>
      </c>
      <c r="AC19">
        <f t="array" aca="1" ref="AC19:AE21" ca="1">(1-$G$1)*AC1:AE3+$G$1*$W7*MMULT(TRANSPOSE($C$1:$E$1),$C$1:$E$1)</f>
        <v>0.9</v>
      </c>
      <c r="AD19">
        <f ca="1"/>
        <v>0</v>
      </c>
      <c r="AE19">
        <f ca="1"/>
        <v>0</v>
      </c>
    </row>
    <row r="20" spans="1:31" x14ac:dyDescent="0.3">
      <c r="A20">
        <v>19</v>
      </c>
      <c r="B20" s="1">
        <v>1.9</v>
      </c>
      <c r="C20" s="18">
        <f t="shared" si="2"/>
        <v>0.94630008768741447</v>
      </c>
      <c r="D20" s="9">
        <f t="shared" si="3"/>
        <v>-0.32328956686350335</v>
      </c>
      <c r="E20" s="19">
        <f t="shared" si="4"/>
        <v>-2.9270975146777736</v>
      </c>
      <c r="Y20">
        <f ca="1"/>
        <v>-0.14537356487063738</v>
      </c>
      <c r="Z20">
        <f ca="1"/>
        <v>5.513632328201707</v>
      </c>
      <c r="AA20">
        <f ca="1"/>
        <v>-0.10235244657992724</v>
      </c>
      <c r="AC20">
        <f ca="1"/>
        <v>0</v>
      </c>
      <c r="AD20">
        <f ca="1"/>
        <v>0.91453194966510265</v>
      </c>
      <c r="AE20">
        <f ca="1"/>
        <v>0</v>
      </c>
    </row>
    <row r="21" spans="1:31" x14ac:dyDescent="0.3">
      <c r="A21">
        <v>20</v>
      </c>
      <c r="B21" s="1">
        <v>2</v>
      </c>
      <c r="C21" s="18">
        <f t="shared" si="2"/>
        <v>0.90929742682568171</v>
      </c>
      <c r="D21" s="9">
        <f t="shared" si="3"/>
        <v>-0.41614683654714241</v>
      </c>
      <c r="E21" s="19">
        <f t="shared" si="4"/>
        <v>-2.1850398632615189</v>
      </c>
      <c r="Y21">
        <f ca="1"/>
        <v>-0.33247807536331375</v>
      </c>
      <c r="Z21">
        <f ca="1"/>
        <v>-0.10235244657992724</v>
      </c>
      <c r="AA21">
        <f ca="1"/>
        <v>5.2359760152008787</v>
      </c>
      <c r="AC21">
        <f ca="1"/>
        <v>0</v>
      </c>
      <c r="AD21">
        <f ca="1"/>
        <v>0</v>
      </c>
      <c r="AE21">
        <f ca="1"/>
        <v>0.9</v>
      </c>
    </row>
    <row r="22" spans="1:31" x14ac:dyDescent="0.3">
      <c r="A22">
        <v>21</v>
      </c>
      <c r="B22" s="1">
        <v>2.1</v>
      </c>
      <c r="C22" s="18">
        <f t="shared" si="2"/>
        <v>0.86320936664887371</v>
      </c>
      <c r="D22" s="9">
        <f t="shared" si="3"/>
        <v>-0.50484610459985757</v>
      </c>
      <c r="E22" s="19">
        <f t="shared" si="4"/>
        <v>-1.7098465429045073</v>
      </c>
      <c r="X22" t="s">
        <v>73</v>
      </c>
      <c r="Y22">
        <f t="array" aca="1" ref="Y22:AA24" ca="1">AC22:AE24/Q7-MMULT(TRANSPOSE(I$2:K$2),I$2:K$2)</f>
        <v>4.9971008015317944</v>
      </c>
      <c r="Z22">
        <f ca="1"/>
        <v>-0.30238868325512624</v>
      </c>
      <c r="AA22">
        <f ca="1"/>
        <v>-0.32858099158373921</v>
      </c>
      <c r="AB22" t="s">
        <v>79</v>
      </c>
      <c r="AC22">
        <f t="array" aca="1" ref="AC22:AE24" ca="1">(1-$G$1)*AC4:AE6+$G$1*$W8*MMULT(TRANSPOSE($C$1:$E$1),$C$1:$E$1)</f>
        <v>0.9</v>
      </c>
      <c r="AD22">
        <f ca="1"/>
        <v>0</v>
      </c>
      <c r="AE22">
        <f ca="1"/>
        <v>0</v>
      </c>
    </row>
    <row r="23" spans="1:31" x14ac:dyDescent="0.3">
      <c r="A23">
        <v>22</v>
      </c>
      <c r="B23" s="1">
        <v>2.2000000000000002</v>
      </c>
      <c r="C23" s="18">
        <f t="shared" si="2"/>
        <v>0.80849640381959009</v>
      </c>
      <c r="D23" s="9">
        <f t="shared" si="3"/>
        <v>-0.58850111725534582</v>
      </c>
      <c r="E23" s="19">
        <f t="shared" si="4"/>
        <v>-1.3738230567687946</v>
      </c>
      <c r="Y23">
        <f ca="1"/>
        <v>-0.30238868325512624</v>
      </c>
      <c r="Z23">
        <f ca="1"/>
        <v>5.3782896624342165</v>
      </c>
      <c r="AA23">
        <f ca="1"/>
        <v>-0.2100788179858632</v>
      </c>
      <c r="AC23">
        <f ca="1"/>
        <v>0</v>
      </c>
      <c r="AD23">
        <f ca="1"/>
        <v>0.91670989353352983</v>
      </c>
      <c r="AE23">
        <f ca="1"/>
        <v>0</v>
      </c>
    </row>
    <row r="24" spans="1:31" x14ac:dyDescent="0.3">
      <c r="A24">
        <v>23</v>
      </c>
      <c r="B24" s="1">
        <v>2.2999999999999998</v>
      </c>
      <c r="C24" s="18">
        <f t="shared" si="2"/>
        <v>0.74570521217672026</v>
      </c>
      <c r="D24" s="9">
        <f t="shared" si="3"/>
        <v>-0.6662760212798241</v>
      </c>
      <c r="E24" s="19">
        <f t="shared" si="4"/>
        <v>-1.1192136417341325</v>
      </c>
      <c r="Y24">
        <f ca="1"/>
        <v>-0.32858099158373921</v>
      </c>
      <c r="Z24">
        <f ca="1"/>
        <v>-0.2100788179858632</v>
      </c>
      <c r="AA24">
        <f ca="1"/>
        <v>5.2417867800125739</v>
      </c>
      <c r="AC24">
        <f ca="1"/>
        <v>0</v>
      </c>
      <c r="AD24">
        <f ca="1"/>
        <v>0</v>
      </c>
      <c r="AE24">
        <f ca="1"/>
        <v>0.9</v>
      </c>
    </row>
    <row r="25" spans="1:31" x14ac:dyDescent="0.3">
      <c r="A25">
        <v>24</v>
      </c>
      <c r="B25" s="1">
        <v>2.4</v>
      </c>
      <c r="C25" s="18">
        <f t="shared" si="2"/>
        <v>0.67546318055115095</v>
      </c>
      <c r="D25" s="9">
        <f t="shared" si="3"/>
        <v>-0.73739371554124544</v>
      </c>
      <c r="E25" s="19">
        <f t="shared" si="4"/>
        <v>-0.9160142896734107</v>
      </c>
      <c r="X25" t="s">
        <v>74</v>
      </c>
      <c r="Y25">
        <f t="array" aca="1" ref="Y25:AA27" ca="1">AC25:AE27/Q8-MMULT(TRANSPOSE(I$3:K$3),I$3:K$3)</f>
        <v>5.1032970115337912</v>
      </c>
      <c r="Z25">
        <f ca="1"/>
        <v>-0.12367199390063749</v>
      </c>
      <c r="AA25">
        <f ca="1"/>
        <v>-3.795624660269912E-4</v>
      </c>
      <c r="AB25" t="s">
        <v>80</v>
      </c>
      <c r="AC25">
        <f t="array" aca="1" ref="AC25:AE27" ca="1">(1-$G$1)*AC7:AE9+$G$1*$W9*MMULT(TRANSPOSE($C$1:$E$1),$C$1:$E$1)</f>
        <v>0.9</v>
      </c>
      <c r="AD25">
        <f ca="1"/>
        <v>0</v>
      </c>
      <c r="AE25">
        <f ca="1"/>
        <v>0</v>
      </c>
    </row>
    <row r="26" spans="1:31" x14ac:dyDescent="0.3">
      <c r="A26">
        <v>25</v>
      </c>
      <c r="B26" s="1">
        <v>2.5</v>
      </c>
      <c r="C26" s="18">
        <f t="shared" si="2"/>
        <v>0.59847214410395655</v>
      </c>
      <c r="D26" s="9">
        <f t="shared" si="3"/>
        <v>-0.8011436155469337</v>
      </c>
      <c r="E26" s="19">
        <f t="shared" si="4"/>
        <v>-0.74702229723866032</v>
      </c>
      <c r="Y26">
        <f ca="1"/>
        <v>-0.12367199390063749</v>
      </c>
      <c r="Z26">
        <f ca="1"/>
        <v>5.4527751132575579</v>
      </c>
      <c r="AA26">
        <f ca="1"/>
        <v>-1.5895970780880893E-4</v>
      </c>
      <c r="AC26">
        <f ca="1"/>
        <v>0</v>
      </c>
      <c r="AD26">
        <f ca="1"/>
        <v>0.91766604545714014</v>
      </c>
      <c r="AE26">
        <f ca="1"/>
        <v>0</v>
      </c>
    </row>
    <row r="27" spans="1:31" x14ac:dyDescent="0.3">
      <c r="A27">
        <v>26</v>
      </c>
      <c r="B27" s="1">
        <v>2.6</v>
      </c>
      <c r="C27" s="18">
        <f t="shared" si="2"/>
        <v>0.51550137182146416</v>
      </c>
      <c r="D27" s="9">
        <f t="shared" si="3"/>
        <v>-0.85688875336894732</v>
      </c>
      <c r="E27" s="19">
        <f t="shared" si="4"/>
        <v>-0.60159661308975865</v>
      </c>
      <c r="Y27">
        <f ca="1"/>
        <v>-3.795624660269912E-4</v>
      </c>
      <c r="Z27">
        <f ca="1"/>
        <v>-1.5895970780880893E-4</v>
      </c>
      <c r="AA27">
        <f ca="1"/>
        <v>5.3985993248036994</v>
      </c>
      <c r="AC27">
        <f ca="1"/>
        <v>0</v>
      </c>
      <c r="AD27">
        <f ca="1"/>
        <v>0</v>
      </c>
      <c r="AE27">
        <f ca="1"/>
        <v>0.9</v>
      </c>
    </row>
    <row r="28" spans="1:31" x14ac:dyDescent="0.3">
      <c r="A28">
        <v>27</v>
      </c>
      <c r="B28" s="1">
        <v>2.7</v>
      </c>
      <c r="C28" s="18">
        <f t="shared" si="2"/>
        <v>0.42737988023382978</v>
      </c>
      <c r="D28" s="9">
        <f t="shared" si="3"/>
        <v>-0.90407214201706121</v>
      </c>
      <c r="E28" s="19">
        <f t="shared" si="4"/>
        <v>-0.47272762910303728</v>
      </c>
      <c r="X28" t="s">
        <v>75</v>
      </c>
      <c r="Y28">
        <f t="array" aca="1" ref="Y28:AA30" ca="1">AC28:AE30/Q10-MMULT(TRANSPOSE(I$4:K$4),I$4:K$4)</f>
        <v>5.0021325819378522</v>
      </c>
      <c r="Z28">
        <f ca="1"/>
        <v>-0.36969625210393781</v>
      </c>
      <c r="AA28">
        <f ca="1"/>
        <v>-0.27136435120117819</v>
      </c>
      <c r="AB28" t="s">
        <v>81</v>
      </c>
      <c r="AC28">
        <f t="array" aca="1" ref="AC28:AE30" ca="1">(1-$G$1)*AC10:AE12+$G$1*$W10*MMULT(TRANSPOSE($C$1:$E$1),$C$1:$E$1)</f>
        <v>0.9</v>
      </c>
      <c r="AD28">
        <f ca="1"/>
        <v>0</v>
      </c>
      <c r="AE28">
        <f ca="1"/>
        <v>0</v>
      </c>
    </row>
    <row r="29" spans="1:31" x14ac:dyDescent="0.3">
      <c r="A29">
        <v>28</v>
      </c>
      <c r="B29" s="1">
        <v>2.8</v>
      </c>
      <c r="C29" s="18">
        <f t="shared" si="2"/>
        <v>0.33498815015590511</v>
      </c>
      <c r="D29" s="9">
        <f t="shared" si="3"/>
        <v>-0.94222234066865806</v>
      </c>
      <c r="E29" s="19">
        <f t="shared" si="4"/>
        <v>-0.35552983165117608</v>
      </c>
      <c r="Y29">
        <f ca="1"/>
        <v>-0.36969625210393781</v>
      </c>
      <c r="Z29">
        <f ca="1"/>
        <v>4.9657881368780332</v>
      </c>
      <c r="AA29">
        <f ca="1"/>
        <v>-0.33302194052832929</v>
      </c>
      <c r="AC29">
        <f ca="1"/>
        <v>0</v>
      </c>
      <c r="AD29">
        <f ca="1"/>
        <v>0.91970305812424458</v>
      </c>
      <c r="AE29">
        <f ca="1"/>
        <v>0</v>
      </c>
    </row>
    <row r="30" spans="1:31" x14ac:dyDescent="0.3">
      <c r="A30">
        <v>29</v>
      </c>
      <c r="B30" s="1">
        <v>2.9</v>
      </c>
      <c r="C30" s="18">
        <f t="shared" si="2"/>
        <v>0.23924932921398243</v>
      </c>
      <c r="D30" s="9">
        <f t="shared" si="3"/>
        <v>-0.97095816514959055</v>
      </c>
      <c r="E30" s="19">
        <f t="shared" si="4"/>
        <v>-0.24640539397196634</v>
      </c>
      <c r="Y30">
        <f ca="1"/>
        <v>-0.27136435120117819</v>
      </c>
      <c r="Z30">
        <f ca="1"/>
        <v>-0.33302194052832929</v>
      </c>
      <c r="AA30">
        <f ca="1"/>
        <v>5.0589364705092628</v>
      </c>
      <c r="AC30">
        <f ca="1"/>
        <v>0</v>
      </c>
      <c r="AD30">
        <f ca="1"/>
        <v>0</v>
      </c>
      <c r="AE30">
        <f ca="1"/>
        <v>0.9</v>
      </c>
    </row>
    <row r="31" spans="1:31" x14ac:dyDescent="0.3">
      <c r="A31">
        <v>30</v>
      </c>
      <c r="B31" s="1">
        <v>3</v>
      </c>
      <c r="C31" s="18">
        <f t="shared" si="2"/>
        <v>0.14112000805986721</v>
      </c>
      <c r="D31" s="9">
        <f t="shared" si="3"/>
        <v>-0.98999249660044542</v>
      </c>
      <c r="E31" s="19">
        <f t="shared" si="4"/>
        <v>-0.1425465430742778</v>
      </c>
      <c r="X31" t="s">
        <v>76</v>
      </c>
      <c r="Y31">
        <f t="array" aca="1" ref="Y31:AA33" ca="1">AC31:AE33/Q11-MMULT(TRANSPOSE(I$5:K$5),I$5:K$5)</f>
        <v>5.1276865610443485</v>
      </c>
      <c r="Z31">
        <f ca="1"/>
        <v>-0.12543257471422653</v>
      </c>
      <c r="AA31">
        <f ca="1"/>
        <v>-0.20667015727608062</v>
      </c>
      <c r="AB31" t="s">
        <v>82</v>
      </c>
      <c r="AC31">
        <f t="array" aca="1" ref="AC31:AE33" ca="1">(1-$G$1)*AC13:AE15+$G$1*$W11*MMULT(TRANSPOSE($C$1:$E$1),$C$1:$E$1)</f>
        <v>0.9</v>
      </c>
      <c r="AD31">
        <f ca="1"/>
        <v>0</v>
      </c>
      <c r="AE31">
        <f ca="1"/>
        <v>0</v>
      </c>
    </row>
    <row r="32" spans="1:31" x14ac:dyDescent="0.3">
      <c r="A32">
        <v>31</v>
      </c>
      <c r="B32" s="1">
        <v>3.1</v>
      </c>
      <c r="C32" s="20">
        <f t="shared" si="2"/>
        <v>4.1580662433290491E-2</v>
      </c>
      <c r="D32" s="21">
        <f t="shared" si="3"/>
        <v>-0.99913515027327948</v>
      </c>
      <c r="E32" s="22">
        <f t="shared" si="4"/>
        <v>-4.1616654585635904E-2</v>
      </c>
      <c r="Y32">
        <f ca="1"/>
        <v>-0.12543257471422653</v>
      </c>
      <c r="Z32">
        <f ca="1"/>
        <v>5.4370825719853055</v>
      </c>
      <c r="AA32">
        <f ca="1"/>
        <v>-9.694002550600879E-2</v>
      </c>
      <c r="AC32">
        <f ca="1"/>
        <v>0</v>
      </c>
      <c r="AD32">
        <f ca="1"/>
        <v>0.91681800530655444</v>
      </c>
      <c r="AE32">
        <f ca="1"/>
        <v>0</v>
      </c>
    </row>
    <row r="33" spans="20:31" x14ac:dyDescent="0.3">
      <c r="Y33">
        <f ca="1"/>
        <v>-0.20667015727608062</v>
      </c>
      <c r="Z33">
        <f ca="1"/>
        <v>-9.694002550600879E-2</v>
      </c>
      <c r="AA33">
        <f ca="1"/>
        <v>5.2353769349038739</v>
      </c>
      <c r="AC33">
        <f ca="1"/>
        <v>0</v>
      </c>
      <c r="AD33">
        <f ca="1"/>
        <v>0</v>
      </c>
      <c r="AE33">
        <f ca="1"/>
        <v>0.9</v>
      </c>
    </row>
    <row r="34" spans="20:31" x14ac:dyDescent="0.3">
      <c r="X34" t="s">
        <v>77</v>
      </c>
      <c r="Y34">
        <f t="array" aca="1" ref="Y34:AA36" ca="1">AC34:AE36/Q12-MMULT(TRANSPOSE(I$6:K$6),I$6:K$6)</f>
        <v>4.747142061668562</v>
      </c>
      <c r="Z34">
        <f ca="1"/>
        <v>-0.67966173974076893</v>
      </c>
      <c r="AA34">
        <f ca="1"/>
        <v>-0.63587283338739942</v>
      </c>
      <c r="AB34" t="s">
        <v>83</v>
      </c>
      <c r="AC34">
        <f t="array" aca="1" ref="AC34:AE36" ca="1">(1-$G$1)*AC16:AE18+$G$1*$W12*MMULT(TRANSPOSE($C$1:$E$1),$C$1:$E$1)</f>
        <v>0.9</v>
      </c>
      <c r="AD34">
        <f ca="1"/>
        <v>0</v>
      </c>
      <c r="AE34">
        <f ca="1"/>
        <v>0</v>
      </c>
    </row>
    <row r="35" spans="20:31" x14ac:dyDescent="0.3">
      <c r="Y35">
        <f ca="1"/>
        <v>-0.67966173974076893</v>
      </c>
      <c r="Z35">
        <f ca="1"/>
        <v>4.9171596061213494</v>
      </c>
      <c r="AA35">
        <f ca="1"/>
        <v>-0.59889981459418529</v>
      </c>
      <c r="AC35">
        <f ca="1"/>
        <v>0</v>
      </c>
      <c r="AD35">
        <f ca="1"/>
        <v>0.91457104791342858</v>
      </c>
      <c r="AE35">
        <f ca="1"/>
        <v>0</v>
      </c>
    </row>
    <row r="36" spans="20:31" x14ac:dyDescent="0.3">
      <c r="Y36">
        <f ca="1"/>
        <v>-0.63587283338739942</v>
      </c>
      <c r="Z36">
        <f ca="1"/>
        <v>-0.59889981459418529</v>
      </c>
      <c r="AA36">
        <f ca="1"/>
        <v>4.9084484522628324</v>
      </c>
      <c r="AC36">
        <f ca="1"/>
        <v>0</v>
      </c>
      <c r="AD36">
        <f ca="1"/>
        <v>0</v>
      </c>
      <c r="AE36">
        <f ca="1"/>
        <v>0.9</v>
      </c>
    </row>
    <row r="37" spans="20:31" x14ac:dyDescent="0.3">
      <c r="T37" t="e">
        <f ca="1">SQRT(MDETERM(Y37:AA39))</f>
        <v>#NUM!</v>
      </c>
      <c r="U37">
        <f ca="1">MDETERM(Y37:AA39)</f>
        <v>-513.75197240580496</v>
      </c>
      <c r="X37" t="s">
        <v>120</v>
      </c>
      <c r="Y37">
        <f t="array" aca="1" ref="Y37:AA39" ca="1">AC37:AE39/Q13-MMULT(TRANSPOSE(I7:K7),I7:K7)</f>
        <v>-8.720467668939726</v>
      </c>
      <c r="Z37">
        <f ca="1"/>
        <v>-4.6807034821902747</v>
      </c>
      <c r="AA37">
        <f ca="1"/>
        <v>-9.9481580325813024</v>
      </c>
      <c r="AB37" t="s">
        <v>126</v>
      </c>
      <c r="AC37">
        <f t="array" aca="1" ref="AC37:AE39" ca="1">(1-$G$1)*AC19:AE21+$G$1*W13*MMULT(TRANSPOSE($C$2:$E$2), $C$2:$E$2)</f>
        <v>0.81001661118513424</v>
      </c>
      <c r="AD37">
        <f ca="1"/>
        <v>1.6555777568131881E-4</v>
      </c>
      <c r="AE37">
        <f ca="1"/>
        <v>1.6694588539275284E-5</v>
      </c>
    </row>
    <row r="38" spans="20:31" x14ac:dyDescent="0.3">
      <c r="Y38">
        <f ca="1"/>
        <v>-4.6807034821902747</v>
      </c>
      <c r="Z38">
        <f ca="1"/>
        <v>3.9562506606760492</v>
      </c>
      <c r="AA38">
        <f ca="1"/>
        <v>-3.2951870075605574</v>
      </c>
      <c r="AC38">
        <f ca="1"/>
        <v>1.6555777568131881E-4</v>
      </c>
      <c r="AD38">
        <f ca="1"/>
        <v>0.82472881018031374</v>
      </c>
      <c r="AE38">
        <f ca="1"/>
        <v>1.6638902776357561E-4</v>
      </c>
    </row>
    <row r="39" spans="20:31" x14ac:dyDescent="0.3">
      <c r="Y39">
        <f ca="1"/>
        <v>-9.9481580325813024</v>
      </c>
      <c r="Z39">
        <f ca="1"/>
        <v>-3.2951870075605574</v>
      </c>
      <c r="AA39">
        <f ca="1"/>
        <v>-1.5949364430314947</v>
      </c>
      <c r="AC39">
        <f ca="1"/>
        <v>1.6694588539275284E-5</v>
      </c>
      <c r="AD39">
        <f ca="1"/>
        <v>1.6638902776357561E-4</v>
      </c>
      <c r="AE39">
        <f ca="1"/>
        <v>0.81001677841070607</v>
      </c>
    </row>
    <row r="40" spans="20:31" x14ac:dyDescent="0.3">
      <c r="X40" t="s">
        <v>121</v>
      </c>
      <c r="Y40">
        <f t="array" aca="1" ref="Y40:AA42" ca="1">AC40:AE42/Q14-MMULT(TRANSPOSE(I8:K8),I8:K8)</f>
        <v>-8.445004179350434</v>
      </c>
      <c r="Z40">
        <f ca="1"/>
        <v>-9.1841305091947962</v>
      </c>
      <c r="AA40">
        <f ca="1"/>
        <v>-9.5763435034173909</v>
      </c>
      <c r="AB40" t="s">
        <v>127</v>
      </c>
      <c r="AC40">
        <f t="array" aca="1" ref="AC40:AE42" ca="1">(1-$G$1)*AC22:AE24+$G$1*W14*MMULT(TRANSPOSE($C$2:$E$2), $C$2:$E$2)</f>
        <v>0.81001661118513257</v>
      </c>
      <c r="AD40">
        <f ca="1"/>
        <v>1.6555777566517818E-4</v>
      </c>
      <c r="AE40">
        <f ca="1"/>
        <v>1.6694588537647687E-5</v>
      </c>
    </row>
    <row r="41" spans="20:31" x14ac:dyDescent="0.3">
      <c r="Y41">
        <f ca="1"/>
        <v>-9.1841305091947962</v>
      </c>
      <c r="Z41">
        <f ca="1"/>
        <v>-0.67126366139288951</v>
      </c>
      <c r="AA41">
        <f ca="1"/>
        <v>-6.3801623303798669</v>
      </c>
      <c r="AC41">
        <f ca="1"/>
        <v>1.6555777566517818E-4</v>
      </c>
      <c r="AD41">
        <f ca="1"/>
        <v>0.82668895966173739</v>
      </c>
      <c r="AE41">
        <f ca="1"/>
        <v>1.6638902774735394E-4</v>
      </c>
    </row>
    <row r="42" spans="20:31" x14ac:dyDescent="0.3">
      <c r="Y42">
        <f ca="1"/>
        <v>-9.5763435034173909</v>
      </c>
      <c r="Z42">
        <f ca="1"/>
        <v>-6.3801623303798669</v>
      </c>
      <c r="AA42">
        <f ca="1"/>
        <v>-1.3136596118746313</v>
      </c>
      <c r="AC42">
        <f ca="1"/>
        <v>1.6694588537647687E-5</v>
      </c>
      <c r="AD42">
        <f ca="1"/>
        <v>1.6638902774735394E-4</v>
      </c>
      <c r="AE42">
        <f ca="1"/>
        <v>0.81001677841070452</v>
      </c>
    </row>
    <row r="43" spans="20:31" x14ac:dyDescent="0.3">
      <c r="X43" t="s">
        <v>122</v>
      </c>
      <c r="Y43">
        <f t="array" aca="1" ref="Y43:AA45" ca="1">AC43:AE45/Q15-MMULT(TRANSPOSE(I9:K9),I9:K9)</f>
        <v>-5.165306702962905</v>
      </c>
      <c r="Z43">
        <f ca="1"/>
        <v>-3.8332241593734171</v>
      </c>
      <c r="AA43">
        <f ca="1"/>
        <v>-7.1517092620674008E-3</v>
      </c>
      <c r="AB43" t="s">
        <v>128</v>
      </c>
      <c r="AC43">
        <f t="array" aca="1" ref="AC43:AE45" ca="1">(1-$G$1)*AC25:AE27+$G$1*W15*MMULT(TRANSPOSE($C$2:$E$2), $C$2:$E$2)</f>
        <v>0.81091338748357955</v>
      </c>
      <c r="AD43">
        <f ca="1"/>
        <v>9.1034082694922743E-3</v>
      </c>
      <c r="AE43">
        <f ca="1"/>
        <v>9.1797352760253598E-4</v>
      </c>
    </row>
    <row r="44" spans="20:31" x14ac:dyDescent="0.3">
      <c r="Y44">
        <f ca="1"/>
        <v>-3.8332241593734171</v>
      </c>
      <c r="Z44">
        <f ca="1"/>
        <v>2.0183636978083581</v>
      </c>
      <c r="AA44">
        <f ca="1"/>
        <v>3.27463703666101E-2</v>
      </c>
      <c r="AC44">
        <f ca="1"/>
        <v>9.1034082694922743E-3</v>
      </c>
      <c r="AD44">
        <f ca="1"/>
        <v>0.9166298741732134</v>
      </c>
      <c r="AE44">
        <f ca="1"/>
        <v>9.1491157395794265E-3</v>
      </c>
    </row>
    <row r="45" spans="20:31" x14ac:dyDescent="0.3">
      <c r="Y45">
        <f ca="1"/>
        <v>-7.1517092620674008E-3</v>
      </c>
      <c r="Z45">
        <f ca="1"/>
        <v>3.27463703666101E-2</v>
      </c>
      <c r="AA45">
        <f ca="1"/>
        <v>3.3434001324931351</v>
      </c>
      <c r="AC45">
        <f ca="1"/>
        <v>9.1797352760253598E-4</v>
      </c>
      <c r="AD45">
        <f ca="1"/>
        <v>9.1491157395794265E-3</v>
      </c>
      <c r="AE45">
        <f ca="1"/>
        <v>0.8109225825977785</v>
      </c>
    </row>
    <row r="46" spans="20:31" x14ac:dyDescent="0.3">
      <c r="X46" t="s">
        <v>123</v>
      </c>
      <c r="Y46">
        <f t="array" aca="1" ref="Y46:AA48" ca="1">AC46:AE48/Q16-MMULT(TRANSPOSE(I10:K10),I10:K10)</f>
        <v>-3.2266312920054796</v>
      </c>
      <c r="Z46">
        <f ca="1"/>
        <v>-10.734905009156131</v>
      </c>
      <c r="AA46">
        <f ca="1"/>
        <v>-7.6322453590253225</v>
      </c>
      <c r="AB46" t="s">
        <v>129</v>
      </c>
      <c r="AC46">
        <f t="array" aca="1" ref="AC46:AE48" ca="1">(1-$G$1)*AC28:AE30+$G$1*W16*MMULT(TRANSPOSE($C$2:$E$2), $C$2:$E$2)</f>
        <v>0.81001661118513513</v>
      </c>
      <c r="AD46">
        <f ca="1"/>
        <v>1.6555777569032996E-4</v>
      </c>
      <c r="AE46">
        <f ca="1"/>
        <v>1.6694588540183957E-5</v>
      </c>
    </row>
    <row r="47" spans="20:31" x14ac:dyDescent="0.3">
      <c r="Y47">
        <f ca="1"/>
        <v>-10.734905009156131</v>
      </c>
      <c r="Z47">
        <f ca="1"/>
        <v>-8.2318867872709909</v>
      </c>
      <c r="AA47">
        <f ca="1"/>
        <v>-9.6698778039714881</v>
      </c>
      <c r="AC47">
        <f ca="1"/>
        <v>1.6555777569032996E-4</v>
      </c>
      <c r="AD47">
        <f ca="1"/>
        <v>0.82938280779363127</v>
      </c>
      <c r="AE47">
        <f ca="1"/>
        <v>1.6638902777263201E-4</v>
      </c>
    </row>
    <row r="48" spans="20:31" x14ac:dyDescent="0.3">
      <c r="Y48">
        <f ca="1"/>
        <v>-7.6322453590253225</v>
      </c>
      <c r="Z48">
        <f ca="1"/>
        <v>-9.6698778039714881</v>
      </c>
      <c r="AA48">
        <f ca="1"/>
        <v>-1.6289724658268154</v>
      </c>
      <c r="AC48">
        <f ca="1"/>
        <v>1.6694588540183957E-5</v>
      </c>
      <c r="AD48">
        <f ca="1"/>
        <v>1.6638902777263201E-4</v>
      </c>
      <c r="AE48">
        <f ca="1"/>
        <v>0.81001677841070707</v>
      </c>
    </row>
    <row r="49" spans="24:31" x14ac:dyDescent="0.3">
      <c r="X49" t="s">
        <v>124</v>
      </c>
      <c r="Y49">
        <f t="array" aca="1" ref="Y49:AA51" ca="1">AC49:AE51/Q17-MMULT(TRANSPOSE(I11:K11),I11:K11)</f>
        <v>-2.4484897766840223</v>
      </c>
      <c r="Z49">
        <f ca="1"/>
        <v>-3.9311452057758918</v>
      </c>
      <c r="AA49">
        <f ca="1"/>
        <v>-6.0154606979213332</v>
      </c>
      <c r="AB49" t="s">
        <v>130</v>
      </c>
      <c r="AC49">
        <f t="array" aca="1" ref="AC49:AE51" ca="1">(1-$G$1)*AC31:AE33+$G$1*W17*MMULT(TRANSPOSE($C$2:$E$2), $C$2:$E$2)</f>
        <v>0.81001683888382436</v>
      </c>
      <c r="AD49">
        <f ca="1"/>
        <v>1.6782716756141155E-4</v>
      </c>
      <c r="AE49">
        <f ca="1"/>
        <v>1.6923430485940772E-5</v>
      </c>
    </row>
    <row r="50" spans="24:31" x14ac:dyDescent="0.3">
      <c r="Y50">
        <f ca="1"/>
        <v>-3.9311452057758918</v>
      </c>
      <c r="Z50">
        <f ca="1"/>
        <v>3.4592320304551922</v>
      </c>
      <c r="AA50">
        <f ca="1"/>
        <v>-3.037912007640863</v>
      </c>
      <c r="AC50">
        <f ca="1"/>
        <v>1.6782716756141155E-4</v>
      </c>
      <c r="AD50">
        <f ca="1"/>
        <v>0.82680887847954632</v>
      </c>
      <c r="AE50">
        <f ca="1"/>
        <v>1.6866981407511698E-4</v>
      </c>
    </row>
    <row r="51" spans="24:31" x14ac:dyDescent="0.3">
      <c r="Y51">
        <f ca="1"/>
        <v>-6.0154606979213332</v>
      </c>
      <c r="Z51">
        <f ca="1"/>
        <v>-3.037912007640863</v>
      </c>
      <c r="AA51">
        <f ca="1"/>
        <v>0.68606750348136547</v>
      </c>
      <c r="AC51">
        <f ca="1"/>
        <v>1.6923430485940772E-5</v>
      </c>
      <c r="AD51">
        <f ca="1"/>
        <v>1.6866981407511698E-4</v>
      </c>
      <c r="AE51">
        <f ca="1"/>
        <v>0.81001700840164947</v>
      </c>
    </row>
    <row r="52" spans="24:31" x14ac:dyDescent="0.3">
      <c r="X52" t="s">
        <v>125</v>
      </c>
      <c r="Y52">
        <f t="array" aca="1" ref="Y52:AA54" ca="1">AC52:AE54/Q18-MMULT(TRANSPOSE(I$12:K$12),I$12:K$12)</f>
        <v>-16.173749727777505</v>
      </c>
      <c r="Z52">
        <f ca="1"/>
        <v>-20.737107335388515</v>
      </c>
      <c r="AA52">
        <f ca="1"/>
        <v>-19.017169407606943</v>
      </c>
      <c r="AB52" t="s">
        <v>131</v>
      </c>
      <c r="AC52">
        <f t="array" aca="1" ref="AC52:AE54" ca="1">(1-$G$1)*AC34:AE36+$G$1*W18*MMULT(TRANSPOSE($C$2:$E$2), $C$2:$E$2)</f>
        <v>0.81001661118513235</v>
      </c>
      <c r="AD52">
        <f ca="1"/>
        <v>1.6555777566255105E-4</v>
      </c>
      <c r="AE52">
        <f ca="1"/>
        <v>1.6694588537382772E-5</v>
      </c>
    </row>
    <row r="53" spans="24:31" x14ac:dyDescent="0.3">
      <c r="Y53">
        <f ca="1"/>
        <v>-20.737107335388515</v>
      </c>
      <c r="Z53">
        <f ca="1"/>
        <v>-14.421146430493891</v>
      </c>
      <c r="AA53">
        <f ca="1"/>
        <v>-18.272849523852035</v>
      </c>
      <c r="AC53">
        <f ca="1"/>
        <v>1.6555777566255105E-4</v>
      </c>
      <c r="AD53">
        <f ca="1"/>
        <v>0.82476399860362015</v>
      </c>
      <c r="AE53">
        <f ca="1"/>
        <v>1.6638902774471361E-4</v>
      </c>
    </row>
    <row r="54" spans="24:31" x14ac:dyDescent="0.3">
      <c r="Y54">
        <f ca="1"/>
        <v>-19.017169407606943</v>
      </c>
      <c r="Z54">
        <f ca="1"/>
        <v>-18.272849523852035</v>
      </c>
      <c r="AA54">
        <f ca="1"/>
        <v>-11.349499524623702</v>
      </c>
      <c r="AC54">
        <f ca="1"/>
        <v>1.6694588537382772E-5</v>
      </c>
      <c r="AD54">
        <f ca="1"/>
        <v>1.6638902774471361E-4</v>
      </c>
      <c r="AE54">
        <f ca="1"/>
        <v>0.81001677841070419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2018-06-20T12:32:33Z</dcterms:created>
  <dcterms:modified xsi:type="dcterms:W3CDTF">2018-06-20T14:36:31Z</dcterms:modified>
</cp:coreProperties>
</file>