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1C79C2A-0B24-4FFE-B1D5-DCC37A4D8282}" xr6:coauthVersionLast="47" xr6:coauthVersionMax="47" xr10:uidLastSave="{00000000-0000-0000-0000-000000000000}"/>
  <bookViews>
    <workbookView xWindow="-120" yWindow="-120" windowWidth="20730" windowHeight="11160" firstSheet="24" activeTab="30" xr2:uid="{727CBAC7-4E58-4A3E-8557-5AD0F5A20D0F}"/>
  </bookViews>
  <sheets>
    <sheet name="WE 0904" sheetId="1" r:id="rId1"/>
    <sheet name="WE 0911" sheetId="2" r:id="rId2"/>
    <sheet name="WE 0918" sheetId="3" r:id="rId3"/>
    <sheet name="WE 0925" sheetId="4" r:id="rId4"/>
    <sheet name="WE1003" sheetId="5" r:id="rId5"/>
    <sheet name="WE1009" sheetId="6" r:id="rId6"/>
    <sheet name="WE1016" sheetId="7" r:id="rId7"/>
    <sheet name="WE1023" sheetId="8" r:id="rId8"/>
    <sheet name="WE1030" sheetId="9" r:id="rId9"/>
    <sheet name="WE 1106" sheetId="10" r:id="rId10"/>
    <sheet name="WE 1113" sheetId="11" r:id="rId11"/>
    <sheet name="WE1120" sheetId="12" r:id="rId12"/>
    <sheet name="WE0108" sheetId="13" r:id="rId13"/>
    <sheet name="WE0115" sheetId="14" r:id="rId14"/>
    <sheet name="WE0122" sheetId="15" r:id="rId15"/>
    <sheet name="WE0129" sheetId="16" r:id="rId16"/>
    <sheet name="WE0205" sheetId="17" r:id="rId17"/>
    <sheet name="WE0212" sheetId="18" r:id="rId18"/>
    <sheet name="WE0219" sheetId="19" r:id="rId19"/>
    <sheet name="WE 0226" sheetId="20" r:id="rId20"/>
    <sheet name="WE 0305" sheetId="21" r:id="rId21"/>
    <sheet name="WE 0312" sheetId="22" r:id="rId22"/>
    <sheet name="WE 0319" sheetId="23" r:id="rId23"/>
    <sheet name="WE 0326" sheetId="24" r:id="rId24"/>
    <sheet name="WE 0402" sheetId="25" r:id="rId25"/>
    <sheet name="WE0409" sheetId="26" r:id="rId26"/>
    <sheet name="WE 0507" sheetId="27" r:id="rId27"/>
    <sheet name="WE 0514" sheetId="28" r:id="rId28"/>
    <sheet name="WE 0521" sheetId="29" r:id="rId29"/>
    <sheet name="WE 0528" sheetId="30" r:id="rId30"/>
    <sheet name="WE 0611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1" l="1"/>
  <c r="E17" i="31"/>
  <c r="F17" i="31" s="1"/>
  <c r="D17" i="31"/>
  <c r="C17" i="31" s="1"/>
  <c r="F16" i="31"/>
  <c r="F15" i="31"/>
  <c r="F14" i="31"/>
  <c r="Q9" i="31"/>
  <c r="E9" i="31"/>
  <c r="AF8" i="31"/>
  <c r="AE8" i="31"/>
  <c r="AD8" i="31" s="1"/>
  <c r="W8" i="31"/>
  <c r="V8" i="31"/>
  <c r="X8" i="31" s="1"/>
  <c r="N8" i="31"/>
  <c r="M8" i="31"/>
  <c r="L8" i="31" s="1"/>
  <c r="AG7" i="31"/>
  <c r="X7" i="31"/>
  <c r="O7" i="31"/>
  <c r="E7" i="31"/>
  <c r="D7" i="31"/>
  <c r="AG6" i="31"/>
  <c r="X6" i="31"/>
  <c r="O6" i="31"/>
  <c r="E6" i="31"/>
  <c r="D6" i="31"/>
  <c r="AG5" i="31"/>
  <c r="X5" i="31"/>
  <c r="O5" i="31"/>
  <c r="E5" i="31"/>
  <c r="D5" i="31"/>
  <c r="D8" i="31" s="1"/>
  <c r="H18" i="30"/>
  <c r="E17" i="30"/>
  <c r="D17" i="30"/>
  <c r="C17" i="30" s="1"/>
  <c r="F16" i="30"/>
  <c r="F15" i="30"/>
  <c r="F14" i="30"/>
  <c r="Q9" i="30"/>
  <c r="E9" i="30"/>
  <c r="AF8" i="30"/>
  <c r="AE8" i="30"/>
  <c r="AD8" i="30" s="1"/>
  <c r="W8" i="30"/>
  <c r="V8" i="30"/>
  <c r="U8" i="30" s="1"/>
  <c r="N8" i="30"/>
  <c r="M8" i="30"/>
  <c r="L8" i="30" s="1"/>
  <c r="AG7" i="30"/>
  <c r="X7" i="30"/>
  <c r="O7" i="30"/>
  <c r="E7" i="30"/>
  <c r="D7" i="30"/>
  <c r="AG6" i="30"/>
  <c r="X6" i="30"/>
  <c r="O6" i="30"/>
  <c r="E6" i="30"/>
  <c r="D6" i="30"/>
  <c r="F6" i="30" s="1"/>
  <c r="AG5" i="30"/>
  <c r="X5" i="30"/>
  <c r="O5" i="30"/>
  <c r="E5" i="30"/>
  <c r="D5" i="30"/>
  <c r="AG7" i="29"/>
  <c r="AG6" i="29"/>
  <c r="AG5" i="29"/>
  <c r="H18" i="29"/>
  <c r="E17" i="29"/>
  <c r="D17" i="29"/>
  <c r="C17" i="29" s="1"/>
  <c r="F16" i="29"/>
  <c r="F15" i="29"/>
  <c r="F14" i="29"/>
  <c r="S9" i="29"/>
  <c r="Q9" i="29"/>
  <c r="E9" i="29"/>
  <c r="AF8" i="29"/>
  <c r="X8" i="29"/>
  <c r="W8" i="29"/>
  <c r="V8" i="29"/>
  <c r="U8" i="29"/>
  <c r="T9" i="29" s="1"/>
  <c r="N8" i="29"/>
  <c r="M8" i="29"/>
  <c r="L8" i="29"/>
  <c r="M9" i="29" s="1"/>
  <c r="O9" i="29" s="1"/>
  <c r="X7" i="29"/>
  <c r="O7" i="29"/>
  <c r="E7" i="29"/>
  <c r="D7" i="29"/>
  <c r="F7" i="29" s="1"/>
  <c r="X6" i="29"/>
  <c r="O6" i="29"/>
  <c r="E6" i="29"/>
  <c r="D6" i="29"/>
  <c r="X5" i="29"/>
  <c r="O5" i="29"/>
  <c r="E5" i="29"/>
  <c r="D5" i="29"/>
  <c r="D8" i="29" s="1"/>
  <c r="H18" i="28"/>
  <c r="E17" i="28"/>
  <c r="D17" i="28"/>
  <c r="F17" i="28" s="1"/>
  <c r="F16" i="28"/>
  <c r="F15" i="28"/>
  <c r="F14" i="28"/>
  <c r="Q9" i="28"/>
  <c r="E9" i="28"/>
  <c r="AF8" i="28"/>
  <c r="AE8" i="28"/>
  <c r="AD8" i="28" s="1"/>
  <c r="W8" i="28"/>
  <c r="V8" i="28"/>
  <c r="N8" i="28"/>
  <c r="O8" i="28" s="1"/>
  <c r="M8" i="28"/>
  <c r="L8" i="28" s="1"/>
  <c r="AG7" i="28"/>
  <c r="X7" i="28"/>
  <c r="O7" i="28"/>
  <c r="E7" i="28"/>
  <c r="D7" i="28"/>
  <c r="AG6" i="28"/>
  <c r="X6" i="28"/>
  <c r="O6" i="28"/>
  <c r="E6" i="28"/>
  <c r="D6" i="28"/>
  <c r="AG5" i="28"/>
  <c r="X5" i="28"/>
  <c r="O5" i="28"/>
  <c r="E5" i="28"/>
  <c r="D5" i="28"/>
  <c r="U8" i="27"/>
  <c r="U8" i="31" l="1"/>
  <c r="AG8" i="31"/>
  <c r="O8" i="31"/>
  <c r="F5" i="31"/>
  <c r="E8" i="31"/>
  <c r="H8" i="31" s="1"/>
  <c r="F6" i="31"/>
  <c r="F7" i="31"/>
  <c r="AE9" i="31"/>
  <c r="AG9" i="31" s="1"/>
  <c r="AB9" i="31"/>
  <c r="AC9" i="31"/>
  <c r="K9" i="31"/>
  <c r="M9" i="31"/>
  <c r="O9" i="31" s="1"/>
  <c r="K10" i="31"/>
  <c r="J9" i="31"/>
  <c r="J10" i="31"/>
  <c r="B19" i="31"/>
  <c r="A19" i="31"/>
  <c r="B18" i="31"/>
  <c r="D18" i="31"/>
  <c r="F18" i="31" s="1"/>
  <c r="A18" i="31"/>
  <c r="C8" i="31"/>
  <c r="G8" i="31"/>
  <c r="S9" i="31"/>
  <c r="X8" i="30"/>
  <c r="E8" i="30"/>
  <c r="H8" i="30" s="1"/>
  <c r="F7" i="30"/>
  <c r="D8" i="30"/>
  <c r="AE9" i="30"/>
  <c r="AG9" i="30" s="1"/>
  <c r="AC9" i="30"/>
  <c r="AB9" i="30"/>
  <c r="M9" i="30"/>
  <c r="O9" i="30" s="1"/>
  <c r="K9" i="30"/>
  <c r="J10" i="30"/>
  <c r="K10" i="30"/>
  <c r="J9" i="30"/>
  <c r="T9" i="30"/>
  <c r="S9" i="30"/>
  <c r="V9" i="30"/>
  <c r="X9" i="30" s="1"/>
  <c r="B19" i="30"/>
  <c r="A19" i="30"/>
  <c r="D18" i="30"/>
  <c r="F18" i="30" s="1"/>
  <c r="B18" i="30"/>
  <c r="A18" i="30"/>
  <c r="F17" i="30"/>
  <c r="F5" i="30"/>
  <c r="O8" i="30"/>
  <c r="AG8" i="30"/>
  <c r="AE8" i="29"/>
  <c r="E8" i="29"/>
  <c r="H8" i="29" s="1"/>
  <c r="D18" i="29"/>
  <c r="F18" i="29" s="1"/>
  <c r="B18" i="29"/>
  <c r="B19" i="29"/>
  <c r="A19" i="29"/>
  <c r="A18" i="29"/>
  <c r="F8" i="29"/>
  <c r="C8" i="29"/>
  <c r="G8" i="29"/>
  <c r="H9" i="29" s="1"/>
  <c r="F6" i="29"/>
  <c r="V9" i="29"/>
  <c r="X9" i="29" s="1"/>
  <c r="F17" i="29"/>
  <c r="F5" i="29"/>
  <c r="J9" i="29"/>
  <c r="K10" i="29"/>
  <c r="J10" i="29"/>
  <c r="O8" i="29"/>
  <c r="K9" i="29"/>
  <c r="X8" i="28"/>
  <c r="AC9" i="28"/>
  <c r="AB9" i="28"/>
  <c r="AE9" i="28"/>
  <c r="AG9" i="28" s="1"/>
  <c r="AG8" i="28"/>
  <c r="F5" i="28"/>
  <c r="F7" i="28"/>
  <c r="F6" i="28"/>
  <c r="E8" i="28"/>
  <c r="H8" i="28" s="1"/>
  <c r="K10" i="28"/>
  <c r="K9" i="28"/>
  <c r="D8" i="28"/>
  <c r="C8" i="28" s="1"/>
  <c r="A9" i="28" s="1"/>
  <c r="U8" i="28"/>
  <c r="M9" i="28"/>
  <c r="O9" i="28" s="1"/>
  <c r="C17" i="28"/>
  <c r="G8" i="28"/>
  <c r="J10" i="28"/>
  <c r="J9" i="28"/>
  <c r="H18" i="27"/>
  <c r="R17" i="27"/>
  <c r="S15" i="27" s="1"/>
  <c r="P17" i="27"/>
  <c r="O17" i="27"/>
  <c r="P15" i="27" s="1"/>
  <c r="E17" i="27"/>
  <c r="D17" i="27"/>
  <c r="P16" i="27"/>
  <c r="F16" i="27"/>
  <c r="F15" i="27"/>
  <c r="S14" i="27"/>
  <c r="F14" i="27"/>
  <c r="Q9" i="27"/>
  <c r="E9" i="27"/>
  <c r="AF8" i="27"/>
  <c r="AE8" i="27"/>
  <c r="AD8" i="27" s="1"/>
  <c r="W8" i="27"/>
  <c r="V8" i="27"/>
  <c r="N8" i="27"/>
  <c r="M8" i="27"/>
  <c r="L8" i="27" s="1"/>
  <c r="AG7" i="27"/>
  <c r="X7" i="27"/>
  <c r="O7" i="27"/>
  <c r="E7" i="27"/>
  <c r="D7" i="27"/>
  <c r="AG6" i="27"/>
  <c r="X6" i="27"/>
  <c r="O6" i="27"/>
  <c r="E6" i="27"/>
  <c r="D6" i="27"/>
  <c r="AG5" i="27"/>
  <c r="X5" i="27"/>
  <c r="O5" i="27"/>
  <c r="E5" i="27"/>
  <c r="D5" i="27"/>
  <c r="T9" i="31" l="1"/>
  <c r="V9" i="31"/>
  <c r="X9" i="31" s="1"/>
  <c r="H9" i="31"/>
  <c r="F8" i="31"/>
  <c r="B10" i="31"/>
  <c r="A10" i="31"/>
  <c r="A9" i="31"/>
  <c r="D9" i="31"/>
  <c r="F9" i="31" s="1"/>
  <c r="B9" i="31"/>
  <c r="F8" i="30"/>
  <c r="G8" i="30"/>
  <c r="H9" i="30" s="1"/>
  <c r="C8" i="30"/>
  <c r="B10" i="30" s="1"/>
  <c r="AG8" i="29"/>
  <c r="AD8" i="29"/>
  <c r="D9" i="29"/>
  <c r="F9" i="29" s="1"/>
  <c r="B9" i="29"/>
  <c r="A9" i="29"/>
  <c r="B10" i="29"/>
  <c r="A10" i="29"/>
  <c r="D9" i="28"/>
  <c r="F9" i="28" s="1"/>
  <c r="B10" i="28"/>
  <c r="F8" i="28"/>
  <c r="B9" i="28"/>
  <c r="A10" i="28"/>
  <c r="H9" i="28"/>
  <c r="V9" i="28"/>
  <c r="X9" i="28" s="1"/>
  <c r="T9" i="28"/>
  <c r="S9" i="28"/>
  <c r="B19" i="28"/>
  <c r="A19" i="28"/>
  <c r="D18" i="28"/>
  <c r="F18" i="28" s="1"/>
  <c r="B18" i="28"/>
  <c r="A18" i="28"/>
  <c r="X8" i="27"/>
  <c r="H8" i="27"/>
  <c r="E8" i="27"/>
  <c r="F17" i="27"/>
  <c r="D8" i="27"/>
  <c r="F6" i="27"/>
  <c r="F7" i="27"/>
  <c r="AE9" i="27"/>
  <c r="AG9" i="27" s="1"/>
  <c r="AC9" i="27"/>
  <c r="AB9" i="27"/>
  <c r="M9" i="27"/>
  <c r="O9" i="27" s="1"/>
  <c r="K9" i="27"/>
  <c r="K10" i="27"/>
  <c r="J9" i="27"/>
  <c r="J10" i="27"/>
  <c r="F8" i="27"/>
  <c r="C8" i="27"/>
  <c r="F5" i="27"/>
  <c r="O8" i="27"/>
  <c r="AG8" i="27"/>
  <c r="S16" i="27"/>
  <c r="S17" i="27" s="1"/>
  <c r="P14" i="27"/>
  <c r="C17" i="27"/>
  <c r="G8" i="27"/>
  <c r="AC9" i="26"/>
  <c r="AG7" i="26"/>
  <c r="AD8" i="26"/>
  <c r="B9" i="30" l="1"/>
  <c r="A9" i="30"/>
  <c r="D9" i="30"/>
  <c r="F9" i="30" s="1"/>
  <c r="A10" i="30"/>
  <c r="AE9" i="29"/>
  <c r="AG9" i="29" s="1"/>
  <c r="AC9" i="29"/>
  <c r="AB9" i="29"/>
  <c r="H9" i="27"/>
  <c r="T9" i="27"/>
  <c r="S9" i="27"/>
  <c r="V9" i="27"/>
  <c r="X9" i="27" s="1"/>
  <c r="B10" i="27"/>
  <c r="B9" i="27"/>
  <c r="A10" i="27"/>
  <c r="D9" i="27"/>
  <c r="F9" i="27" s="1"/>
  <c r="A9" i="27"/>
  <c r="B18" i="27"/>
  <c r="D18" i="27"/>
  <c r="F18" i="27" s="1"/>
  <c r="A18" i="27"/>
  <c r="B19" i="27"/>
  <c r="A19" i="27"/>
  <c r="AC9" i="25"/>
  <c r="AD8" i="25"/>
  <c r="AG7" i="25"/>
  <c r="U8" i="25"/>
  <c r="H18" i="26"/>
  <c r="R17" i="26"/>
  <c r="S15" i="26" s="1"/>
  <c r="S17" i="26" s="1"/>
  <c r="O17" i="26"/>
  <c r="P17" i="26" s="1"/>
  <c r="E17" i="26"/>
  <c r="D17" i="26"/>
  <c r="S16" i="26"/>
  <c r="P16" i="26"/>
  <c r="F16" i="26"/>
  <c r="F15" i="26"/>
  <c r="S14" i="26"/>
  <c r="F14" i="26"/>
  <c r="Q9" i="26"/>
  <c r="E9" i="26"/>
  <c r="AF8" i="26"/>
  <c r="AE8" i="26"/>
  <c r="W8" i="26"/>
  <c r="V8" i="26"/>
  <c r="N8" i="26"/>
  <c r="M8" i="26"/>
  <c r="L8" i="26" s="1"/>
  <c r="X7" i="26"/>
  <c r="O7" i="26"/>
  <c r="E7" i="26"/>
  <c r="D7" i="26"/>
  <c r="AG6" i="26"/>
  <c r="X6" i="26"/>
  <c r="O6" i="26"/>
  <c r="E6" i="26"/>
  <c r="D6" i="26"/>
  <c r="AG5" i="26"/>
  <c r="X5" i="26"/>
  <c r="O5" i="26"/>
  <c r="E5" i="26"/>
  <c r="D5" i="26"/>
  <c r="H18" i="25"/>
  <c r="R17" i="25"/>
  <c r="S15" i="25" s="1"/>
  <c r="S17" i="25" s="1"/>
  <c r="O17" i="25"/>
  <c r="P17" i="25" s="1"/>
  <c r="E17" i="25"/>
  <c r="D17" i="25"/>
  <c r="S16" i="25"/>
  <c r="P16" i="25"/>
  <c r="F16" i="25"/>
  <c r="F15" i="25"/>
  <c r="S14" i="25"/>
  <c r="F14" i="25"/>
  <c r="Q9" i="25"/>
  <c r="E9" i="25"/>
  <c r="AF8" i="25"/>
  <c r="AE8" i="25"/>
  <c r="W8" i="25"/>
  <c r="X8" i="25" s="1"/>
  <c r="V8" i="25"/>
  <c r="N8" i="25"/>
  <c r="M8" i="25"/>
  <c r="L8" i="25" s="1"/>
  <c r="X7" i="25"/>
  <c r="O7" i="25"/>
  <c r="E7" i="25"/>
  <c r="D7" i="25"/>
  <c r="AG6" i="25"/>
  <c r="X6" i="25"/>
  <c r="O6" i="25"/>
  <c r="E6" i="25"/>
  <c r="D6" i="25"/>
  <c r="AG5" i="25"/>
  <c r="X5" i="25"/>
  <c r="O5" i="25"/>
  <c r="E5" i="25"/>
  <c r="D5" i="25"/>
  <c r="E9" i="24"/>
  <c r="H18" i="24"/>
  <c r="S17" i="24"/>
  <c r="R17" i="24"/>
  <c r="O17" i="24"/>
  <c r="P17" i="24" s="1"/>
  <c r="E17" i="24"/>
  <c r="D17" i="24"/>
  <c r="C17" i="24" s="1"/>
  <c r="B19" i="24" s="1"/>
  <c r="S16" i="24"/>
  <c r="P16" i="24"/>
  <c r="F16" i="24"/>
  <c r="S15" i="24"/>
  <c r="F15" i="24"/>
  <c r="S14" i="24"/>
  <c r="P14" i="24"/>
  <c r="F14" i="24"/>
  <c r="Q9" i="24"/>
  <c r="AF8" i="24"/>
  <c r="AE8" i="24"/>
  <c r="AD8" i="24" s="1"/>
  <c r="W8" i="24"/>
  <c r="V8" i="24"/>
  <c r="U8" i="24" s="1"/>
  <c r="V9" i="24" s="1"/>
  <c r="X9" i="24" s="1"/>
  <c r="N8" i="24"/>
  <c r="M8" i="24"/>
  <c r="L8" i="24" s="1"/>
  <c r="X7" i="24"/>
  <c r="O7" i="24"/>
  <c r="E7" i="24"/>
  <c r="D7" i="24"/>
  <c r="AG6" i="24"/>
  <c r="X6" i="24"/>
  <c r="O6" i="24"/>
  <c r="E6" i="24"/>
  <c r="D6" i="24"/>
  <c r="AG5" i="24"/>
  <c r="X5" i="24"/>
  <c r="O5" i="24"/>
  <c r="E5" i="24"/>
  <c r="D5" i="24"/>
  <c r="H18" i="23"/>
  <c r="R17" i="23"/>
  <c r="S15" i="23" s="1"/>
  <c r="O17" i="23"/>
  <c r="P17" i="23" s="1"/>
  <c r="E17" i="23"/>
  <c r="D17" i="23"/>
  <c r="S16" i="23"/>
  <c r="P16" i="23"/>
  <c r="F16" i="23"/>
  <c r="F15" i="23"/>
  <c r="S14" i="23"/>
  <c r="S17" i="23" s="1"/>
  <c r="F14" i="23"/>
  <c r="Q9" i="23"/>
  <c r="AF8" i="23"/>
  <c r="AE8" i="23"/>
  <c r="AD8" i="23" s="1"/>
  <c r="W8" i="23"/>
  <c r="V8" i="23"/>
  <c r="N8" i="23"/>
  <c r="M8" i="23"/>
  <c r="L8" i="23" s="1"/>
  <c r="X7" i="23"/>
  <c r="O7" i="23"/>
  <c r="E7" i="23"/>
  <c r="D7" i="23"/>
  <c r="AG6" i="23"/>
  <c r="X6" i="23"/>
  <c r="O6" i="23"/>
  <c r="E6" i="23"/>
  <c r="D6" i="23"/>
  <c r="AG5" i="23"/>
  <c r="X5" i="23"/>
  <c r="O5" i="23"/>
  <c r="E5" i="23"/>
  <c r="D5" i="23"/>
  <c r="D9" i="22"/>
  <c r="C8" i="22"/>
  <c r="AC9" i="22"/>
  <c r="AB9" i="22"/>
  <c r="T9" i="22"/>
  <c r="S9" i="22"/>
  <c r="X8" i="26" l="1"/>
  <c r="U8" i="26"/>
  <c r="D8" i="26"/>
  <c r="C8" i="26" s="1"/>
  <c r="A9" i="26" s="1"/>
  <c r="F17" i="26"/>
  <c r="O8" i="26"/>
  <c r="F5" i="26"/>
  <c r="F7" i="26"/>
  <c r="F6" i="26"/>
  <c r="F17" i="25"/>
  <c r="F7" i="25"/>
  <c r="F6" i="25"/>
  <c r="F5" i="25"/>
  <c r="AB9" i="26"/>
  <c r="AE9" i="26"/>
  <c r="AG9" i="26" s="1"/>
  <c r="K10" i="26"/>
  <c r="J9" i="26"/>
  <c r="J10" i="26"/>
  <c r="K9" i="26"/>
  <c r="M9" i="26"/>
  <c r="O9" i="26" s="1"/>
  <c r="AG8" i="26"/>
  <c r="E8" i="26"/>
  <c r="H8" i="26" s="1"/>
  <c r="P14" i="26"/>
  <c r="C17" i="26"/>
  <c r="P15" i="26"/>
  <c r="AG8" i="25"/>
  <c r="E8" i="25"/>
  <c r="H8" i="25" s="1"/>
  <c r="K10" i="25"/>
  <c r="K9" i="25"/>
  <c r="O8" i="25"/>
  <c r="D8" i="25"/>
  <c r="C8" i="25" s="1"/>
  <c r="A10" i="25" s="1"/>
  <c r="V9" i="25"/>
  <c r="X9" i="25" s="1"/>
  <c r="T9" i="25"/>
  <c r="S9" i="25"/>
  <c r="M9" i="25"/>
  <c r="O9" i="25" s="1"/>
  <c r="P14" i="25"/>
  <c r="C17" i="25"/>
  <c r="P15" i="25"/>
  <c r="J10" i="25"/>
  <c r="J9" i="25"/>
  <c r="AG8" i="24"/>
  <c r="X8" i="24"/>
  <c r="F6" i="24"/>
  <c r="F5" i="24"/>
  <c r="F17" i="24"/>
  <c r="E8" i="24"/>
  <c r="H8" i="24" s="1"/>
  <c r="K10" i="24"/>
  <c r="J9" i="24"/>
  <c r="J10" i="24"/>
  <c r="K9" i="24"/>
  <c r="M9" i="24"/>
  <c r="O9" i="24" s="1"/>
  <c r="AB9" i="24"/>
  <c r="AE9" i="24"/>
  <c r="AG9" i="24" s="1"/>
  <c r="AC9" i="24"/>
  <c r="D8" i="24"/>
  <c r="D18" i="24"/>
  <c r="F18" i="24" s="1"/>
  <c r="S9" i="24"/>
  <c r="P15" i="24"/>
  <c r="O8" i="24"/>
  <c r="T9" i="24"/>
  <c r="B18" i="24"/>
  <c r="A19" i="24"/>
  <c r="A18" i="24"/>
  <c r="F17" i="23"/>
  <c r="D8" i="23"/>
  <c r="C8" i="23" s="1"/>
  <c r="B9" i="23" s="1"/>
  <c r="K10" i="23"/>
  <c r="K9" i="23"/>
  <c r="O8" i="23"/>
  <c r="F6" i="23"/>
  <c r="E8" i="23"/>
  <c r="H8" i="23" s="1"/>
  <c r="F5" i="23"/>
  <c r="AC9" i="23"/>
  <c r="AE9" i="23"/>
  <c r="AG9" i="23" s="1"/>
  <c r="AB9" i="23"/>
  <c r="AG8" i="23"/>
  <c r="X8" i="23"/>
  <c r="U8" i="23"/>
  <c r="M9" i="23"/>
  <c r="O9" i="23" s="1"/>
  <c r="P14" i="23"/>
  <c r="C17" i="23"/>
  <c r="P15" i="23"/>
  <c r="J10" i="23"/>
  <c r="J9" i="23"/>
  <c r="H18" i="22"/>
  <c r="R17" i="22"/>
  <c r="O17" i="22"/>
  <c r="P16" i="22" s="1"/>
  <c r="E17" i="22"/>
  <c r="D17" i="22"/>
  <c r="F17" i="22" s="1"/>
  <c r="S16" i="22"/>
  <c r="F16" i="22"/>
  <c r="S15" i="22"/>
  <c r="F15" i="22"/>
  <c r="S14" i="22"/>
  <c r="S17" i="22" s="1"/>
  <c r="F14" i="22"/>
  <c r="Q9" i="22"/>
  <c r="E9" i="22"/>
  <c r="AF8" i="22"/>
  <c r="AE8" i="22"/>
  <c r="AD8" i="22" s="1"/>
  <c r="W8" i="22"/>
  <c r="V8" i="22"/>
  <c r="O8" i="22"/>
  <c r="N8" i="22"/>
  <c r="M8" i="22"/>
  <c r="L8" i="22"/>
  <c r="K10" i="22" s="1"/>
  <c r="X7" i="22"/>
  <c r="O7" i="22"/>
  <c r="E7" i="22"/>
  <c r="D7" i="22"/>
  <c r="AG6" i="22"/>
  <c r="X6" i="22"/>
  <c r="O6" i="22"/>
  <c r="E6" i="22"/>
  <c r="D6" i="22"/>
  <c r="AG5" i="22"/>
  <c r="X5" i="22"/>
  <c r="O5" i="22"/>
  <c r="E5" i="22"/>
  <c r="D5" i="22"/>
  <c r="H18" i="21"/>
  <c r="R17" i="21"/>
  <c r="S15" i="21" s="1"/>
  <c r="O17" i="21"/>
  <c r="P17" i="21" s="1"/>
  <c r="E17" i="21"/>
  <c r="D17" i="21"/>
  <c r="C17" i="21" s="1"/>
  <c r="P16" i="21"/>
  <c r="F16" i="21"/>
  <c r="P15" i="21"/>
  <c r="F15" i="21"/>
  <c r="F14" i="21"/>
  <c r="Q9" i="21"/>
  <c r="E9" i="21"/>
  <c r="AF8" i="21"/>
  <c r="AE8" i="21"/>
  <c r="AD8" i="21" s="1"/>
  <c r="AE9" i="21" s="1"/>
  <c r="AG9" i="21" s="1"/>
  <c r="W8" i="21"/>
  <c r="V8" i="21"/>
  <c r="U8" i="21" s="1"/>
  <c r="N8" i="21"/>
  <c r="M8" i="21"/>
  <c r="L8" i="21" s="1"/>
  <c r="X7" i="21"/>
  <c r="O7" i="21"/>
  <c r="E7" i="21"/>
  <c r="D7" i="21"/>
  <c r="AG6" i="21"/>
  <c r="X6" i="21"/>
  <c r="O6" i="21"/>
  <c r="E6" i="21"/>
  <c r="D6" i="21"/>
  <c r="AG5" i="21"/>
  <c r="X5" i="21"/>
  <c r="O5" i="21"/>
  <c r="E5" i="21"/>
  <c r="D5" i="21"/>
  <c r="H18" i="20"/>
  <c r="R17" i="20"/>
  <c r="S15" i="20" s="1"/>
  <c r="O17" i="20"/>
  <c r="P17" i="20" s="1"/>
  <c r="E17" i="20"/>
  <c r="D17" i="20"/>
  <c r="S16" i="20"/>
  <c r="P16" i="20"/>
  <c r="F16" i="20"/>
  <c r="F15" i="20"/>
  <c r="S14" i="20"/>
  <c r="S17" i="20" s="1"/>
  <c r="F14" i="20"/>
  <c r="Q9" i="20"/>
  <c r="E9" i="20"/>
  <c r="AF8" i="20"/>
  <c r="AE8" i="20"/>
  <c r="AD8" i="20"/>
  <c r="AC9" i="20" s="1"/>
  <c r="W8" i="20"/>
  <c r="V8" i="20"/>
  <c r="N8" i="20"/>
  <c r="M8" i="20"/>
  <c r="L8" i="20" s="1"/>
  <c r="J10" i="20" s="1"/>
  <c r="X7" i="20"/>
  <c r="O7" i="20"/>
  <c r="E7" i="20"/>
  <c r="D7" i="20"/>
  <c r="AG6" i="20"/>
  <c r="X6" i="20"/>
  <c r="O6" i="20"/>
  <c r="E6" i="20"/>
  <c r="F6" i="20" s="1"/>
  <c r="D6" i="20"/>
  <c r="AG5" i="20"/>
  <c r="X5" i="20"/>
  <c r="O5" i="20"/>
  <c r="E5" i="20"/>
  <c r="D5" i="20"/>
  <c r="H18" i="19"/>
  <c r="R17" i="19"/>
  <c r="S15" i="19" s="1"/>
  <c r="O17" i="19"/>
  <c r="P17" i="19" s="1"/>
  <c r="E17" i="19"/>
  <c r="D17" i="19"/>
  <c r="F17" i="19" s="1"/>
  <c r="P16" i="19"/>
  <c r="F16" i="19"/>
  <c r="F15" i="19"/>
  <c r="F14" i="19"/>
  <c r="Q9" i="19"/>
  <c r="E9" i="19"/>
  <c r="AF8" i="19"/>
  <c r="AE8" i="19"/>
  <c r="AD8" i="19" s="1"/>
  <c r="W8" i="19"/>
  <c r="V8" i="19"/>
  <c r="U8" i="19" s="1"/>
  <c r="N8" i="19"/>
  <c r="M8" i="19"/>
  <c r="L8" i="19"/>
  <c r="J10" i="19" s="1"/>
  <c r="X7" i="19"/>
  <c r="O7" i="19"/>
  <c r="E7" i="19"/>
  <c r="D7" i="19"/>
  <c r="AG6" i="19"/>
  <c r="X6" i="19"/>
  <c r="O6" i="19"/>
  <c r="E6" i="19"/>
  <c r="D6" i="19"/>
  <c r="AG5" i="19"/>
  <c r="X5" i="19"/>
  <c r="O5" i="19"/>
  <c r="E5" i="19"/>
  <c r="D5" i="19"/>
  <c r="AC9" i="18"/>
  <c r="AB9" i="18"/>
  <c r="T9" i="18"/>
  <c r="S9" i="18"/>
  <c r="H18" i="18"/>
  <c r="R17" i="18"/>
  <c r="O17" i="18"/>
  <c r="P17" i="18" s="1"/>
  <c r="E17" i="18"/>
  <c r="D17" i="18"/>
  <c r="S16" i="18"/>
  <c r="S17" i="18" s="1"/>
  <c r="P16" i="18"/>
  <c r="F16" i="18"/>
  <c r="S15" i="18"/>
  <c r="F15" i="18"/>
  <c r="S14" i="18"/>
  <c r="F14" i="18"/>
  <c r="Q9" i="18"/>
  <c r="E9" i="18"/>
  <c r="AF8" i="18"/>
  <c r="AE8" i="18"/>
  <c r="W8" i="18"/>
  <c r="V8" i="18"/>
  <c r="N8" i="18"/>
  <c r="M8" i="18"/>
  <c r="O8" i="18" s="1"/>
  <c r="X7" i="18"/>
  <c r="O7" i="18"/>
  <c r="E7" i="18"/>
  <c r="D7" i="18"/>
  <c r="AG6" i="18"/>
  <c r="X6" i="18"/>
  <c r="O6" i="18"/>
  <c r="E6" i="18"/>
  <c r="D6" i="18"/>
  <c r="AG5" i="18"/>
  <c r="X5" i="18"/>
  <c r="O5" i="18"/>
  <c r="E5" i="18"/>
  <c r="D5" i="18"/>
  <c r="H18" i="17"/>
  <c r="R17" i="17"/>
  <c r="S15" i="17" s="1"/>
  <c r="O17" i="17"/>
  <c r="P17" i="17" s="1"/>
  <c r="E17" i="17"/>
  <c r="D17" i="17"/>
  <c r="P16" i="17"/>
  <c r="F16" i="17"/>
  <c r="F15" i="17"/>
  <c r="F14" i="17"/>
  <c r="Q9" i="17"/>
  <c r="E9" i="17"/>
  <c r="AF8" i="17"/>
  <c r="AE8" i="17"/>
  <c r="AG8" i="17" s="1"/>
  <c r="W8" i="17"/>
  <c r="X8" i="17" s="1"/>
  <c r="V8" i="17"/>
  <c r="U8" i="17"/>
  <c r="V9" i="17" s="1"/>
  <c r="X9" i="17" s="1"/>
  <c r="N8" i="17"/>
  <c r="M8" i="17"/>
  <c r="O8" i="17" s="1"/>
  <c r="X7" i="17"/>
  <c r="O7" i="17"/>
  <c r="E7" i="17"/>
  <c r="D7" i="17"/>
  <c r="AG6" i="17"/>
  <c r="X6" i="17"/>
  <c r="O6" i="17"/>
  <c r="E6" i="17"/>
  <c r="D6" i="17"/>
  <c r="F6" i="17" s="1"/>
  <c r="AG5" i="17"/>
  <c r="X5" i="17"/>
  <c r="O5" i="17"/>
  <c r="E5" i="17"/>
  <c r="D5" i="17"/>
  <c r="C8" i="16"/>
  <c r="C17" i="16"/>
  <c r="L8" i="16"/>
  <c r="H18" i="16"/>
  <c r="R17" i="16"/>
  <c r="O17" i="16"/>
  <c r="P16" i="16" s="1"/>
  <c r="E17" i="16"/>
  <c r="D17" i="16"/>
  <c r="S16" i="16"/>
  <c r="S17" i="16" s="1"/>
  <c r="F16" i="16"/>
  <c r="S15" i="16"/>
  <c r="F15" i="16"/>
  <c r="S14" i="16"/>
  <c r="P14" i="16"/>
  <c r="F14" i="16"/>
  <c r="Q9" i="16"/>
  <c r="E9" i="16"/>
  <c r="AF8" i="16"/>
  <c r="AE8" i="16"/>
  <c r="W8" i="16"/>
  <c r="V8" i="16"/>
  <c r="U8" i="16" s="1"/>
  <c r="V9" i="16" s="1"/>
  <c r="X9" i="16" s="1"/>
  <c r="N8" i="16"/>
  <c r="M8" i="16"/>
  <c r="X7" i="16"/>
  <c r="O7" i="16"/>
  <c r="E7" i="16"/>
  <c r="D7" i="16"/>
  <c r="AG6" i="16"/>
  <c r="X6" i="16"/>
  <c r="O6" i="16"/>
  <c r="E6" i="16"/>
  <c r="D6" i="16"/>
  <c r="AG5" i="16"/>
  <c r="X5" i="16"/>
  <c r="O5" i="16"/>
  <c r="E5" i="16"/>
  <c r="D5" i="16"/>
  <c r="S17" i="15"/>
  <c r="S15" i="15"/>
  <c r="S16" i="15"/>
  <c r="S14" i="15"/>
  <c r="R17" i="15"/>
  <c r="P15" i="15"/>
  <c r="P16" i="15"/>
  <c r="P17" i="15"/>
  <c r="P14" i="15"/>
  <c r="O17" i="15"/>
  <c r="C8" i="15"/>
  <c r="C17" i="15"/>
  <c r="L8" i="15"/>
  <c r="U8" i="15"/>
  <c r="H18" i="15"/>
  <c r="E17" i="15"/>
  <c r="D17" i="15"/>
  <c r="F16" i="15"/>
  <c r="F15" i="15"/>
  <c r="F14" i="15"/>
  <c r="Q9" i="15"/>
  <c r="E9" i="15"/>
  <c r="AF8" i="15"/>
  <c r="AE8" i="15"/>
  <c r="W8" i="15"/>
  <c r="V8" i="15"/>
  <c r="N8" i="15"/>
  <c r="M8" i="15"/>
  <c r="X7" i="15"/>
  <c r="O7" i="15"/>
  <c r="E7" i="15"/>
  <c r="D7" i="15"/>
  <c r="AG6" i="15"/>
  <c r="X6" i="15"/>
  <c r="O6" i="15"/>
  <c r="E6" i="15"/>
  <c r="D6" i="15"/>
  <c r="F6" i="15" s="1"/>
  <c r="AG5" i="15"/>
  <c r="X5" i="15"/>
  <c r="O5" i="15"/>
  <c r="E5" i="15"/>
  <c r="D5" i="15"/>
  <c r="X5" i="14"/>
  <c r="X6" i="14"/>
  <c r="X7" i="14"/>
  <c r="M9" i="14"/>
  <c r="H18" i="14"/>
  <c r="E17" i="14"/>
  <c r="D17" i="14"/>
  <c r="C17" i="14" s="1"/>
  <c r="F16" i="14"/>
  <c r="F15" i="14"/>
  <c r="F14" i="14"/>
  <c r="Q9" i="14"/>
  <c r="E9" i="14"/>
  <c r="AF8" i="14"/>
  <c r="AE8" i="14"/>
  <c r="AD8" i="14" s="1"/>
  <c r="AE9" i="14" s="1"/>
  <c r="AG9" i="14" s="1"/>
  <c r="W8" i="14"/>
  <c r="V8" i="14"/>
  <c r="U8" i="14" s="1"/>
  <c r="V9" i="14" s="1"/>
  <c r="X9" i="14" s="1"/>
  <c r="N8" i="14"/>
  <c r="M8" i="14"/>
  <c r="L8" i="14" s="1"/>
  <c r="O9" i="14" s="1"/>
  <c r="O7" i="14"/>
  <c r="E7" i="14"/>
  <c r="D7" i="14"/>
  <c r="AG6" i="14"/>
  <c r="O6" i="14"/>
  <c r="E6" i="14"/>
  <c r="D6" i="14"/>
  <c r="AG5" i="14"/>
  <c r="O5" i="14"/>
  <c r="E5" i="14"/>
  <c r="D5" i="14"/>
  <c r="AE9" i="13"/>
  <c r="H9" i="13"/>
  <c r="H18" i="13"/>
  <c r="E17" i="13"/>
  <c r="D17" i="13"/>
  <c r="F16" i="13"/>
  <c r="F15" i="13"/>
  <c r="F14" i="13"/>
  <c r="Q9" i="13"/>
  <c r="E9" i="13"/>
  <c r="AF8" i="13"/>
  <c r="AE8" i="13"/>
  <c r="AD8" i="13" s="1"/>
  <c r="W8" i="13"/>
  <c r="V8" i="13"/>
  <c r="N8" i="13"/>
  <c r="M8" i="13"/>
  <c r="L8" i="13" s="1"/>
  <c r="K10" i="13" s="1"/>
  <c r="X7" i="13"/>
  <c r="O7" i="13"/>
  <c r="E7" i="13"/>
  <c r="D7" i="13"/>
  <c r="AG6" i="13"/>
  <c r="X6" i="13"/>
  <c r="O6" i="13"/>
  <c r="E6" i="13"/>
  <c r="D6" i="13"/>
  <c r="AG5" i="13"/>
  <c r="X5" i="13"/>
  <c r="O5" i="13"/>
  <c r="E5" i="13"/>
  <c r="D5" i="13"/>
  <c r="Q9" i="12"/>
  <c r="L8" i="12"/>
  <c r="A10" i="26" l="1"/>
  <c r="B9" i="26"/>
  <c r="D9" i="26"/>
  <c r="F9" i="26" s="1"/>
  <c r="B10" i="26"/>
  <c r="G8" i="26"/>
  <c r="H9" i="26"/>
  <c r="F8" i="26"/>
  <c r="B19" i="26"/>
  <c r="A19" i="26"/>
  <c r="D18" i="26"/>
  <c r="F18" i="26" s="1"/>
  <c r="B18" i="26"/>
  <c r="A18" i="26"/>
  <c r="V9" i="26"/>
  <c r="X9" i="26" s="1"/>
  <c r="T9" i="26"/>
  <c r="S9" i="26"/>
  <c r="AE9" i="25"/>
  <c r="AG9" i="25" s="1"/>
  <c r="AB9" i="25"/>
  <c r="A9" i="25"/>
  <c r="B9" i="25"/>
  <c r="B10" i="25"/>
  <c r="D9" i="25"/>
  <c r="F9" i="25" s="1"/>
  <c r="G8" i="25"/>
  <c r="H9" i="25" s="1"/>
  <c r="F8" i="25"/>
  <c r="B19" i="25"/>
  <c r="A19" i="25"/>
  <c r="D18" i="25"/>
  <c r="F18" i="25" s="1"/>
  <c r="B18" i="25"/>
  <c r="A18" i="25"/>
  <c r="F8" i="24"/>
  <c r="C8" i="24"/>
  <c r="G8" i="24"/>
  <c r="H9" i="24" s="1"/>
  <c r="A9" i="23"/>
  <c r="D9" i="23"/>
  <c r="F9" i="23" s="1"/>
  <c r="B10" i="23"/>
  <c r="F8" i="23"/>
  <c r="G8" i="23"/>
  <c r="H9" i="23" s="1"/>
  <c r="A10" i="23"/>
  <c r="V9" i="23"/>
  <c r="X9" i="23" s="1"/>
  <c r="T9" i="23"/>
  <c r="S9" i="23"/>
  <c r="B19" i="23"/>
  <c r="A19" i="23"/>
  <c r="D18" i="23"/>
  <c r="F18" i="23" s="1"/>
  <c r="B18" i="23"/>
  <c r="A18" i="23"/>
  <c r="X8" i="22"/>
  <c r="AE9" i="22"/>
  <c r="AG9" i="22" s="1"/>
  <c r="AG8" i="22"/>
  <c r="D8" i="22"/>
  <c r="B9" i="22" s="1"/>
  <c r="F5" i="22"/>
  <c r="K9" i="22"/>
  <c r="E8" i="22"/>
  <c r="H8" i="22" s="1"/>
  <c r="F6" i="22"/>
  <c r="U8" i="22"/>
  <c r="M9" i="22"/>
  <c r="O9" i="22" s="1"/>
  <c r="P14" i="22"/>
  <c r="C17" i="22"/>
  <c r="P15" i="22"/>
  <c r="J10" i="22"/>
  <c r="P17" i="22"/>
  <c r="G8" i="22" s="1"/>
  <c r="J9" i="22"/>
  <c r="X8" i="21"/>
  <c r="AG8" i="21"/>
  <c r="F17" i="21"/>
  <c r="F6" i="21"/>
  <c r="E8" i="21"/>
  <c r="H8" i="21" s="1"/>
  <c r="J10" i="21"/>
  <c r="K10" i="21"/>
  <c r="J9" i="21"/>
  <c r="O8" i="21"/>
  <c r="D8" i="21"/>
  <c r="G8" i="21" s="1"/>
  <c r="A19" i="21"/>
  <c r="D18" i="21"/>
  <c r="F18" i="21" s="1"/>
  <c r="B19" i="21"/>
  <c r="B18" i="21"/>
  <c r="A18" i="21"/>
  <c r="V9" i="21"/>
  <c r="X9" i="21" s="1"/>
  <c r="T9" i="21"/>
  <c r="S9" i="21"/>
  <c r="AB9" i="21"/>
  <c r="F5" i="21"/>
  <c r="M9" i="21"/>
  <c r="O9" i="21" s="1"/>
  <c r="AC9" i="21"/>
  <c r="P14" i="21"/>
  <c r="S16" i="21"/>
  <c r="S14" i="21"/>
  <c r="S17" i="21" s="1"/>
  <c r="K9" i="21"/>
  <c r="AG8" i="20"/>
  <c r="AB9" i="20"/>
  <c r="AE9" i="20"/>
  <c r="AG9" i="20" s="1"/>
  <c r="X8" i="20"/>
  <c r="F17" i="20"/>
  <c r="D8" i="20"/>
  <c r="C8" i="20" s="1"/>
  <c r="D9" i="20" s="1"/>
  <c r="F9" i="20" s="1"/>
  <c r="O8" i="20"/>
  <c r="J9" i="20"/>
  <c r="K9" i="20"/>
  <c r="K10" i="20"/>
  <c r="E8" i="20"/>
  <c r="F5" i="20"/>
  <c r="U8" i="20"/>
  <c r="M9" i="20"/>
  <c r="O9" i="20" s="1"/>
  <c r="P14" i="20"/>
  <c r="C17" i="20"/>
  <c r="P15" i="20"/>
  <c r="X8" i="19"/>
  <c r="AE9" i="19"/>
  <c r="AG9" i="19" s="1"/>
  <c r="AB9" i="19"/>
  <c r="AG8" i="19"/>
  <c r="F6" i="19"/>
  <c r="E8" i="19"/>
  <c r="H8" i="19" s="1"/>
  <c r="J9" i="19"/>
  <c r="K9" i="19"/>
  <c r="K10" i="19"/>
  <c r="F5" i="19"/>
  <c r="V9" i="19"/>
  <c r="X9" i="19" s="1"/>
  <c r="T9" i="19"/>
  <c r="S9" i="19"/>
  <c r="D8" i="19"/>
  <c r="O8" i="19"/>
  <c r="M9" i="19"/>
  <c r="O9" i="19" s="1"/>
  <c r="AC9" i="19"/>
  <c r="P14" i="19"/>
  <c r="C17" i="19"/>
  <c r="S16" i="19"/>
  <c r="S14" i="19"/>
  <c r="S17" i="19" s="1"/>
  <c r="P15" i="19"/>
  <c r="X8" i="18"/>
  <c r="U8" i="18"/>
  <c r="V9" i="18" s="1"/>
  <c r="X9" i="18" s="1"/>
  <c r="AG8" i="18"/>
  <c r="F17" i="18"/>
  <c r="D8" i="18"/>
  <c r="G8" i="18" s="1"/>
  <c r="F5" i="18"/>
  <c r="F6" i="18"/>
  <c r="E8" i="18"/>
  <c r="H8" i="18" s="1"/>
  <c r="L8" i="18"/>
  <c r="AD8" i="18"/>
  <c r="AE9" i="18" s="1"/>
  <c r="AG9" i="18" s="1"/>
  <c r="P14" i="18"/>
  <c r="C17" i="18"/>
  <c r="P15" i="18"/>
  <c r="F17" i="17"/>
  <c r="E8" i="17"/>
  <c r="H8" i="17" s="1"/>
  <c r="D8" i="17"/>
  <c r="F8" i="17" s="1"/>
  <c r="F5" i="17"/>
  <c r="L8" i="17"/>
  <c r="AD8" i="17"/>
  <c r="AE9" i="17" s="1"/>
  <c r="AG9" i="17" s="1"/>
  <c r="P14" i="17"/>
  <c r="C17" i="17"/>
  <c r="S16" i="17"/>
  <c r="S14" i="17"/>
  <c r="S17" i="17" s="1"/>
  <c r="P15" i="17"/>
  <c r="AG8" i="16"/>
  <c r="X8" i="16"/>
  <c r="F5" i="16"/>
  <c r="F17" i="16"/>
  <c r="E8" i="16"/>
  <c r="H8" i="16" s="1"/>
  <c r="F6" i="16"/>
  <c r="AD8" i="16"/>
  <c r="AE9" i="16" s="1"/>
  <c r="AG9" i="16" s="1"/>
  <c r="D8" i="16"/>
  <c r="G8" i="16" s="1"/>
  <c r="O8" i="16"/>
  <c r="P15" i="16"/>
  <c r="P17" i="16"/>
  <c r="AG8" i="15"/>
  <c r="AD8" i="15"/>
  <c r="AE9" i="15" s="1"/>
  <c r="AG9" i="15" s="1"/>
  <c r="V9" i="15"/>
  <c r="X9" i="15" s="1"/>
  <c r="F17" i="15"/>
  <c r="E8" i="15"/>
  <c r="H8" i="15" s="1"/>
  <c r="O8" i="15"/>
  <c r="F5" i="15"/>
  <c r="K10" i="15"/>
  <c r="B19" i="15"/>
  <c r="A19" i="15"/>
  <c r="B18" i="15"/>
  <c r="D18" i="15"/>
  <c r="F18" i="15" s="1"/>
  <c r="A18" i="15"/>
  <c r="X8" i="15"/>
  <c r="D8" i="15"/>
  <c r="G8" i="15" s="1"/>
  <c r="AG8" i="14"/>
  <c r="X8" i="14"/>
  <c r="D8" i="14"/>
  <c r="C8" i="14" s="1"/>
  <c r="A9" i="14" s="1"/>
  <c r="O8" i="14"/>
  <c r="K9" i="14"/>
  <c r="F6" i="14"/>
  <c r="E8" i="14"/>
  <c r="H8" i="14" s="1"/>
  <c r="B19" i="14"/>
  <c r="A19" i="14"/>
  <c r="D18" i="14"/>
  <c r="F18" i="14" s="1"/>
  <c r="B18" i="14"/>
  <c r="A18" i="14"/>
  <c r="F5" i="14"/>
  <c r="J10" i="14"/>
  <c r="F17" i="14"/>
  <c r="K10" i="14"/>
  <c r="J9" i="14"/>
  <c r="AG9" i="13"/>
  <c r="AG8" i="13"/>
  <c r="X8" i="13"/>
  <c r="U8" i="13"/>
  <c r="V9" i="13" s="1"/>
  <c r="X9" i="13" s="1"/>
  <c r="F6" i="13"/>
  <c r="F17" i="13"/>
  <c r="C17" i="13"/>
  <c r="A19" i="13" s="1"/>
  <c r="E8" i="13"/>
  <c r="F5" i="13"/>
  <c r="H8" i="13"/>
  <c r="J9" i="13"/>
  <c r="K9" i="13"/>
  <c r="D8" i="13"/>
  <c r="G8" i="13" s="1"/>
  <c r="O8" i="13"/>
  <c r="M9" i="13"/>
  <c r="O9" i="13" s="1"/>
  <c r="J10" i="13"/>
  <c r="X7" i="12"/>
  <c r="U8" i="12"/>
  <c r="A9" i="24" l="1"/>
  <c r="B10" i="24"/>
  <c r="A10" i="24"/>
  <c r="D9" i="24"/>
  <c r="F9" i="24" s="1"/>
  <c r="B9" i="24"/>
  <c r="A9" i="22"/>
  <c r="A10" i="22"/>
  <c r="B10" i="22"/>
  <c r="F9" i="22"/>
  <c r="H9" i="22"/>
  <c r="F8" i="22"/>
  <c r="V9" i="22"/>
  <c r="X9" i="22" s="1"/>
  <c r="B19" i="22"/>
  <c r="A19" i="22"/>
  <c r="D18" i="22"/>
  <c r="F18" i="22" s="1"/>
  <c r="B18" i="22"/>
  <c r="A18" i="22"/>
  <c r="H9" i="21"/>
  <c r="F8" i="21"/>
  <c r="C8" i="21"/>
  <c r="B10" i="21" s="1"/>
  <c r="G8" i="20"/>
  <c r="B10" i="20"/>
  <c r="F8" i="20"/>
  <c r="A9" i="20"/>
  <c r="A10" i="20"/>
  <c r="B9" i="20"/>
  <c r="H8" i="20"/>
  <c r="B19" i="20"/>
  <c r="A19" i="20"/>
  <c r="D18" i="20"/>
  <c r="F18" i="20" s="1"/>
  <c r="B18" i="20"/>
  <c r="A18" i="20"/>
  <c r="V9" i="20"/>
  <c r="X9" i="20" s="1"/>
  <c r="T9" i="20"/>
  <c r="S9" i="20"/>
  <c r="C8" i="19"/>
  <c r="F8" i="19"/>
  <c r="G8" i="19"/>
  <c r="H9" i="19" s="1"/>
  <c r="A19" i="19"/>
  <c r="B19" i="19"/>
  <c r="D18" i="19"/>
  <c r="F18" i="19" s="1"/>
  <c r="B18" i="19"/>
  <c r="A18" i="19"/>
  <c r="C8" i="18"/>
  <c r="B10" i="18" s="1"/>
  <c r="H9" i="18"/>
  <c r="F8" i="18"/>
  <c r="K10" i="18"/>
  <c r="J10" i="18"/>
  <c r="M9" i="18"/>
  <c r="O9" i="18" s="1"/>
  <c r="K9" i="18"/>
  <c r="J9" i="18"/>
  <c r="B19" i="18"/>
  <c r="A19" i="18"/>
  <c r="D18" i="18"/>
  <c r="F18" i="18" s="1"/>
  <c r="B18" i="18"/>
  <c r="A18" i="18"/>
  <c r="C8" i="17"/>
  <c r="B10" i="17" s="1"/>
  <c r="G8" i="17"/>
  <c r="H9" i="17" s="1"/>
  <c r="J10" i="17"/>
  <c r="M9" i="17"/>
  <c r="O9" i="17" s="1"/>
  <c r="K9" i="17"/>
  <c r="J9" i="17"/>
  <c r="K10" i="17"/>
  <c r="A19" i="17"/>
  <c r="D18" i="17"/>
  <c r="F18" i="17" s="1"/>
  <c r="B18" i="17"/>
  <c r="B19" i="17"/>
  <c r="A18" i="17"/>
  <c r="H9" i="16"/>
  <c r="F8" i="16"/>
  <c r="B19" i="16"/>
  <c r="A19" i="16"/>
  <c r="D18" i="16"/>
  <c r="F18" i="16" s="1"/>
  <c r="B18" i="16"/>
  <c r="A18" i="16"/>
  <c r="K10" i="16"/>
  <c r="J10" i="16"/>
  <c r="M9" i="16"/>
  <c r="O9" i="16" s="1"/>
  <c r="K9" i="16"/>
  <c r="J9" i="16"/>
  <c r="H9" i="15"/>
  <c r="J9" i="15"/>
  <c r="M9" i="15"/>
  <c r="O9" i="15" s="1"/>
  <c r="J10" i="15"/>
  <c r="K9" i="15"/>
  <c r="F8" i="15"/>
  <c r="D9" i="14"/>
  <c r="F9" i="14" s="1"/>
  <c r="A10" i="14"/>
  <c r="B9" i="14"/>
  <c r="B10" i="14"/>
  <c r="G8" i="14"/>
  <c r="H9" i="14" s="1"/>
  <c r="F8" i="14"/>
  <c r="B19" i="13"/>
  <c r="D18" i="13"/>
  <c r="F18" i="13" s="1"/>
  <c r="A18" i="13"/>
  <c r="B18" i="13"/>
  <c r="F8" i="13"/>
  <c r="C8" i="13"/>
  <c r="C8" i="12"/>
  <c r="A10" i="21" l="1"/>
  <c r="A9" i="21"/>
  <c r="B9" i="21"/>
  <c r="D9" i="21"/>
  <c r="F9" i="21" s="1"/>
  <c r="H9" i="20"/>
  <c r="D9" i="19"/>
  <c r="F9" i="19" s="1"/>
  <c r="B10" i="19"/>
  <c r="A10" i="19"/>
  <c r="B9" i="19"/>
  <c r="A9" i="19"/>
  <c r="B9" i="18"/>
  <c r="D9" i="18"/>
  <c r="F9" i="18" s="1"/>
  <c r="A10" i="18"/>
  <c r="A9" i="18"/>
  <c r="D9" i="17"/>
  <c r="F9" i="17" s="1"/>
  <c r="A10" i="17"/>
  <c r="A9" i="17"/>
  <c r="B9" i="17"/>
  <c r="D9" i="16"/>
  <c r="F9" i="16" s="1"/>
  <c r="B9" i="16"/>
  <c r="B10" i="16"/>
  <c r="A9" i="16"/>
  <c r="A10" i="16"/>
  <c r="B10" i="15"/>
  <c r="A9" i="15"/>
  <c r="A10" i="15"/>
  <c r="B9" i="15"/>
  <c r="D9" i="15"/>
  <c r="F9" i="15" s="1"/>
  <c r="D9" i="13"/>
  <c r="F9" i="13" s="1"/>
  <c r="B9" i="13"/>
  <c r="A9" i="13"/>
  <c r="B10" i="13"/>
  <c r="A10" i="13"/>
  <c r="E17" i="12"/>
  <c r="D17" i="12"/>
  <c r="C17" i="12" s="1"/>
  <c r="F16" i="12"/>
  <c r="F15" i="12"/>
  <c r="F14" i="12"/>
  <c r="E9" i="12"/>
  <c r="AF8" i="12"/>
  <c r="AE8" i="12"/>
  <c r="W8" i="12"/>
  <c r="V8" i="12"/>
  <c r="N8" i="12"/>
  <c r="M8" i="12"/>
  <c r="O7" i="12"/>
  <c r="E7" i="12"/>
  <c r="D7" i="12"/>
  <c r="AG6" i="12"/>
  <c r="X6" i="12"/>
  <c r="O6" i="12"/>
  <c r="E6" i="12"/>
  <c r="D6" i="12"/>
  <c r="AG5" i="12"/>
  <c r="X5" i="12"/>
  <c r="O5" i="12"/>
  <c r="E5" i="12"/>
  <c r="D5" i="12"/>
  <c r="AF8" i="11"/>
  <c r="AE8" i="11"/>
  <c r="AD8" i="11" s="1"/>
  <c r="AE9" i="11" s="1"/>
  <c r="AG9" i="11" s="1"/>
  <c r="AG6" i="11"/>
  <c r="AG5" i="11"/>
  <c r="Q14" i="11"/>
  <c r="U8" i="11"/>
  <c r="W8" i="11"/>
  <c r="V8" i="11"/>
  <c r="X6" i="11"/>
  <c r="X5" i="11"/>
  <c r="E17" i="11"/>
  <c r="D17" i="11"/>
  <c r="C17" i="11" s="1"/>
  <c r="F16" i="11"/>
  <c r="F15" i="11"/>
  <c r="F14" i="11"/>
  <c r="E9" i="11"/>
  <c r="N8" i="11"/>
  <c r="M8" i="11"/>
  <c r="L8" i="11" s="1"/>
  <c r="O7" i="11"/>
  <c r="E7" i="11"/>
  <c r="D7" i="11"/>
  <c r="O6" i="11"/>
  <c r="E6" i="11"/>
  <c r="D6" i="11"/>
  <c r="O5" i="11"/>
  <c r="E5" i="11"/>
  <c r="D5" i="11"/>
  <c r="E17" i="10"/>
  <c r="D17" i="10"/>
  <c r="F16" i="10"/>
  <c r="F15" i="10"/>
  <c r="F14" i="10"/>
  <c r="E9" i="10"/>
  <c r="W8" i="10"/>
  <c r="V8" i="10"/>
  <c r="U8" i="10" s="1"/>
  <c r="V9" i="10" s="1"/>
  <c r="X9" i="10" s="1"/>
  <c r="N8" i="10"/>
  <c r="M8" i="10"/>
  <c r="L8" i="10" s="1"/>
  <c r="O7" i="10"/>
  <c r="E7" i="10"/>
  <c r="D7" i="10"/>
  <c r="X6" i="10"/>
  <c r="O6" i="10"/>
  <c r="E6" i="10"/>
  <c r="D6" i="10"/>
  <c r="X5" i="10"/>
  <c r="O5" i="10"/>
  <c r="E5" i="10"/>
  <c r="D5" i="10"/>
  <c r="E17" i="9"/>
  <c r="D17" i="9"/>
  <c r="C17" i="9" s="1"/>
  <c r="F16" i="9"/>
  <c r="F15" i="9"/>
  <c r="F14" i="9"/>
  <c r="E9" i="9"/>
  <c r="W8" i="9"/>
  <c r="V8" i="9"/>
  <c r="X8" i="9" s="1"/>
  <c r="N8" i="9"/>
  <c r="M8" i="9"/>
  <c r="L8" i="9" s="1"/>
  <c r="O7" i="9"/>
  <c r="X6" i="9"/>
  <c r="O6" i="9"/>
  <c r="E6" i="9"/>
  <c r="D6" i="9"/>
  <c r="X5" i="9"/>
  <c r="O5" i="9"/>
  <c r="E5" i="9"/>
  <c r="D5" i="9"/>
  <c r="C8" i="8"/>
  <c r="E17" i="8"/>
  <c r="D17" i="8"/>
  <c r="C17" i="8" s="1"/>
  <c r="F16" i="8"/>
  <c r="F15" i="8"/>
  <c r="F14" i="8"/>
  <c r="E9" i="8"/>
  <c r="W8" i="8"/>
  <c r="X8" i="8" s="1"/>
  <c r="V8" i="8"/>
  <c r="U8" i="8"/>
  <c r="V9" i="8" s="1"/>
  <c r="X9" i="8" s="1"/>
  <c r="N8" i="8"/>
  <c r="M8" i="8"/>
  <c r="L8" i="8" s="1"/>
  <c r="O7" i="8"/>
  <c r="E7" i="8"/>
  <c r="D7" i="8"/>
  <c r="X6" i="8"/>
  <c r="O6" i="8"/>
  <c r="E6" i="8"/>
  <c r="D6" i="8"/>
  <c r="X5" i="8"/>
  <c r="O5" i="8"/>
  <c r="E5" i="8"/>
  <c r="D5" i="8"/>
  <c r="C10" i="6"/>
  <c r="AD8" i="12" l="1"/>
  <c r="AE9" i="12" s="1"/>
  <c r="AG9" i="12" s="1"/>
  <c r="X8" i="12"/>
  <c r="F17" i="12"/>
  <c r="D18" i="12"/>
  <c r="F18" i="12" s="1"/>
  <c r="F6" i="12"/>
  <c r="E8" i="12"/>
  <c r="H8" i="12" s="1"/>
  <c r="D8" i="12"/>
  <c r="F5" i="12"/>
  <c r="K9" i="12"/>
  <c r="J9" i="12"/>
  <c r="K10" i="12"/>
  <c r="J10" i="12"/>
  <c r="M9" i="12"/>
  <c r="O9" i="12" s="1"/>
  <c r="O8" i="12"/>
  <c r="AG8" i="12"/>
  <c r="V9" i="12"/>
  <c r="X9" i="12" s="1"/>
  <c r="AG8" i="11"/>
  <c r="X8" i="11"/>
  <c r="V9" i="11"/>
  <c r="E8" i="11"/>
  <c r="H8" i="11" s="1"/>
  <c r="F6" i="11"/>
  <c r="D8" i="11"/>
  <c r="C8" i="11" s="1"/>
  <c r="B10" i="11" s="1"/>
  <c r="F5" i="11"/>
  <c r="O8" i="11"/>
  <c r="K10" i="11"/>
  <c r="K9" i="11"/>
  <c r="M9" i="11"/>
  <c r="O9" i="11" s="1"/>
  <c r="J10" i="11"/>
  <c r="J9" i="11"/>
  <c r="B19" i="11"/>
  <c r="A19" i="11"/>
  <c r="D18" i="11"/>
  <c r="F18" i="11" s="1"/>
  <c r="B18" i="11"/>
  <c r="A18" i="11"/>
  <c r="F17" i="11"/>
  <c r="X8" i="10"/>
  <c r="F17" i="10"/>
  <c r="C17" i="10"/>
  <c r="B19" i="10" s="1"/>
  <c r="F6" i="10"/>
  <c r="F5" i="10"/>
  <c r="E8" i="10"/>
  <c r="H8" i="10" s="1"/>
  <c r="K10" i="10"/>
  <c r="M9" i="10"/>
  <c r="O9" i="10" s="1"/>
  <c r="O8" i="10"/>
  <c r="J9" i="10"/>
  <c r="J10" i="10"/>
  <c r="D8" i="10"/>
  <c r="G8" i="10" s="1"/>
  <c r="K9" i="10"/>
  <c r="F17" i="9"/>
  <c r="D8" i="9"/>
  <c r="F6" i="9"/>
  <c r="M9" i="9"/>
  <c r="O9" i="9" s="1"/>
  <c r="K9" i="9"/>
  <c r="J9" i="9"/>
  <c r="K10" i="9"/>
  <c r="J10" i="9"/>
  <c r="E8" i="9"/>
  <c r="H8" i="9" s="1"/>
  <c r="O8" i="9"/>
  <c r="B19" i="9"/>
  <c r="A19" i="9"/>
  <c r="D18" i="9"/>
  <c r="F18" i="9" s="1"/>
  <c r="A18" i="9"/>
  <c r="B18" i="9"/>
  <c r="F5" i="9"/>
  <c r="U8" i="9"/>
  <c r="V9" i="9" s="1"/>
  <c r="X9" i="9" s="1"/>
  <c r="E8" i="8"/>
  <c r="H8" i="8" s="1"/>
  <c r="D8" i="8"/>
  <c r="A10" i="8" s="1"/>
  <c r="O8" i="8"/>
  <c r="F5" i="8"/>
  <c r="K10" i="8"/>
  <c r="K9" i="8"/>
  <c r="M9" i="8"/>
  <c r="O9" i="8" s="1"/>
  <c r="J10" i="8"/>
  <c r="J9" i="8"/>
  <c r="A19" i="8"/>
  <c r="A18" i="8"/>
  <c r="B19" i="8"/>
  <c r="D18" i="8"/>
  <c r="F18" i="8" s="1"/>
  <c r="B18" i="8"/>
  <c r="F17" i="8"/>
  <c r="F6" i="8"/>
  <c r="E17" i="7"/>
  <c r="D17" i="7"/>
  <c r="C17" i="7" s="1"/>
  <c r="F16" i="7"/>
  <c r="F15" i="7"/>
  <c r="F14" i="7"/>
  <c r="E9" i="7"/>
  <c r="X8" i="7"/>
  <c r="W8" i="7"/>
  <c r="V8" i="7"/>
  <c r="U8" i="7" s="1"/>
  <c r="V9" i="7" s="1"/>
  <c r="X9" i="7" s="1"/>
  <c r="N8" i="7"/>
  <c r="M8" i="7"/>
  <c r="L8" i="7" s="1"/>
  <c r="M9" i="7" s="1"/>
  <c r="O9" i="7" s="1"/>
  <c r="O7" i="7"/>
  <c r="E7" i="7"/>
  <c r="D7" i="7"/>
  <c r="X6" i="7"/>
  <c r="O6" i="7"/>
  <c r="E6" i="7"/>
  <c r="D6" i="7"/>
  <c r="X5" i="7"/>
  <c r="O5" i="7"/>
  <c r="E5" i="7"/>
  <c r="D5" i="7"/>
  <c r="B18" i="12" l="1"/>
  <c r="A19" i="12"/>
  <c r="B19" i="12"/>
  <c r="A18" i="12"/>
  <c r="F8" i="12"/>
  <c r="G8" i="12"/>
  <c r="B10" i="12"/>
  <c r="X9" i="11"/>
  <c r="A9" i="11"/>
  <c r="F8" i="11"/>
  <c r="B9" i="11"/>
  <c r="D9" i="11"/>
  <c r="F9" i="11" s="1"/>
  <c r="A10" i="11"/>
  <c r="G8" i="11"/>
  <c r="G8" i="9"/>
  <c r="C8" i="9"/>
  <c r="A19" i="10"/>
  <c r="A18" i="10"/>
  <c r="D18" i="10"/>
  <c r="F18" i="10" s="1"/>
  <c r="B18" i="10"/>
  <c r="F8" i="10"/>
  <c r="C8" i="10"/>
  <c r="D9" i="9"/>
  <c r="F9" i="9" s="1"/>
  <c r="F8" i="9"/>
  <c r="A9" i="8"/>
  <c r="G8" i="8"/>
  <c r="B9" i="8"/>
  <c r="B10" i="8"/>
  <c r="D9" i="8"/>
  <c r="F9" i="8" s="1"/>
  <c r="F8" i="8"/>
  <c r="F17" i="7"/>
  <c r="B18" i="7"/>
  <c r="D18" i="7"/>
  <c r="F18" i="7" s="1"/>
  <c r="D8" i="7"/>
  <c r="G8" i="7"/>
  <c r="E8" i="7"/>
  <c r="F8" i="7" s="1"/>
  <c r="F6" i="7"/>
  <c r="F5" i="7"/>
  <c r="C8" i="7"/>
  <c r="A19" i="7"/>
  <c r="O8" i="7"/>
  <c r="B19" i="7"/>
  <c r="J9" i="7"/>
  <c r="J10" i="7"/>
  <c r="K9" i="7"/>
  <c r="K10" i="7"/>
  <c r="A18" i="7"/>
  <c r="B19" i="6"/>
  <c r="A19" i="6"/>
  <c r="B18" i="6"/>
  <c r="A18" i="6"/>
  <c r="K10" i="6"/>
  <c r="J10" i="6"/>
  <c r="K9" i="6"/>
  <c r="J9" i="6"/>
  <c r="A10" i="6"/>
  <c r="B10" i="6"/>
  <c r="A9" i="6"/>
  <c r="B9" i="6"/>
  <c r="U8" i="6"/>
  <c r="W8" i="6"/>
  <c r="V8" i="6"/>
  <c r="X6" i="6"/>
  <c r="X5" i="6"/>
  <c r="A10" i="12" l="1"/>
  <c r="B9" i="12"/>
  <c r="A9" i="12"/>
  <c r="D9" i="12"/>
  <c r="F9" i="12" s="1"/>
  <c r="B9" i="10"/>
  <c r="A9" i="10"/>
  <c r="B10" i="10"/>
  <c r="A10" i="10"/>
  <c r="D9" i="10"/>
  <c r="F9" i="10" s="1"/>
  <c r="A10" i="9"/>
  <c r="B10" i="9"/>
  <c r="A9" i="9"/>
  <c r="B9" i="9"/>
  <c r="H8" i="7"/>
  <c r="B9" i="7"/>
  <c r="A9" i="7"/>
  <c r="B10" i="7"/>
  <c r="A10" i="7"/>
  <c r="D9" i="7"/>
  <c r="F9" i="7" s="1"/>
  <c r="V9" i="6"/>
  <c r="X9" i="6" s="1"/>
  <c r="X8" i="6"/>
  <c r="E17" i="6" l="1"/>
  <c r="D17" i="6"/>
  <c r="F16" i="6"/>
  <c r="F15" i="6"/>
  <c r="F14" i="6"/>
  <c r="E9" i="6"/>
  <c r="N8" i="6"/>
  <c r="M8" i="6"/>
  <c r="L8" i="6" s="1"/>
  <c r="M9" i="6" s="1"/>
  <c r="O9" i="6" s="1"/>
  <c r="O7" i="6"/>
  <c r="E7" i="6"/>
  <c r="D7" i="6"/>
  <c r="O6" i="6"/>
  <c r="E6" i="6"/>
  <c r="D6" i="6"/>
  <c r="O5" i="6"/>
  <c r="E5" i="6"/>
  <c r="D5" i="6"/>
  <c r="E17" i="5"/>
  <c r="D17" i="5"/>
  <c r="F16" i="5"/>
  <c r="F15" i="5"/>
  <c r="F14" i="5"/>
  <c r="E9" i="5"/>
  <c r="N8" i="5"/>
  <c r="M8" i="5"/>
  <c r="L8" i="5" s="1"/>
  <c r="M9" i="5" s="1"/>
  <c r="O9" i="5" s="1"/>
  <c r="O7" i="5"/>
  <c r="E7" i="5"/>
  <c r="D7" i="5"/>
  <c r="O6" i="5"/>
  <c r="E6" i="5"/>
  <c r="D6" i="5"/>
  <c r="O5" i="5"/>
  <c r="E5" i="5"/>
  <c r="D5" i="5"/>
  <c r="N17" i="4"/>
  <c r="M17" i="4"/>
  <c r="L17" i="4" s="1"/>
  <c r="M18" i="4" s="1"/>
  <c r="O18" i="4" s="1"/>
  <c r="E17" i="4"/>
  <c r="D17" i="4"/>
  <c r="C17" i="4" s="1"/>
  <c r="D18" i="4" s="1"/>
  <c r="F18" i="4" s="1"/>
  <c r="O16" i="4"/>
  <c r="F16" i="4"/>
  <c r="O15" i="4"/>
  <c r="F15" i="4"/>
  <c r="O14" i="4"/>
  <c r="F14" i="4"/>
  <c r="E9" i="4"/>
  <c r="N8" i="4"/>
  <c r="M8" i="4"/>
  <c r="O7" i="4"/>
  <c r="E7" i="4"/>
  <c r="D7" i="4"/>
  <c r="O6" i="4"/>
  <c r="E6" i="4"/>
  <c r="D6" i="4"/>
  <c r="O5" i="4"/>
  <c r="E5" i="4"/>
  <c r="D5" i="4"/>
  <c r="E9" i="3"/>
  <c r="E7" i="3"/>
  <c r="E6" i="3"/>
  <c r="E5" i="3"/>
  <c r="D7" i="3"/>
  <c r="D6" i="3"/>
  <c r="D5" i="3"/>
  <c r="O7" i="3"/>
  <c r="O6" i="3"/>
  <c r="O5" i="3"/>
  <c r="F15" i="3"/>
  <c r="F14" i="3"/>
  <c r="F16" i="3"/>
  <c r="O16" i="3"/>
  <c r="N17" i="3"/>
  <c r="M17" i="3"/>
  <c r="E17" i="3"/>
  <c r="D17" i="3"/>
  <c r="C17" i="3" s="1"/>
  <c r="D18" i="3" s="1"/>
  <c r="F18" i="3" s="1"/>
  <c r="O15" i="3"/>
  <c r="O14" i="3"/>
  <c r="N8" i="3"/>
  <c r="M8" i="3"/>
  <c r="N17" i="2"/>
  <c r="M17" i="2"/>
  <c r="E17" i="2"/>
  <c r="D17" i="2"/>
  <c r="C17" i="2" s="1"/>
  <c r="D18" i="2" s="1"/>
  <c r="F18" i="2" s="1"/>
  <c r="O15" i="2"/>
  <c r="F15" i="2"/>
  <c r="O14" i="2"/>
  <c r="F14" i="2"/>
  <c r="N8" i="2"/>
  <c r="M8" i="2"/>
  <c r="L8" i="2" s="1"/>
  <c r="M9" i="2" s="1"/>
  <c r="O9" i="2" s="1"/>
  <c r="E8" i="2"/>
  <c r="D8" i="2"/>
  <c r="O6" i="2"/>
  <c r="F6" i="2"/>
  <c r="O5" i="2"/>
  <c r="F5" i="2"/>
  <c r="E17" i="1"/>
  <c r="D17" i="1"/>
  <c r="F15" i="1"/>
  <c r="F14" i="1"/>
  <c r="N8" i="1"/>
  <c r="M8" i="1"/>
  <c r="O6" i="1"/>
  <c r="O5" i="1"/>
  <c r="N17" i="1"/>
  <c r="M17" i="1"/>
  <c r="O15" i="1"/>
  <c r="O14" i="1"/>
  <c r="F6" i="1"/>
  <c r="F5" i="1"/>
  <c r="E8" i="1"/>
  <c r="F17" i="6" l="1"/>
  <c r="F6" i="6"/>
  <c r="E8" i="6"/>
  <c r="H8" i="6" s="1"/>
  <c r="F5" i="6"/>
  <c r="O8" i="6"/>
  <c r="D8" i="6"/>
  <c r="C17" i="6"/>
  <c r="D18" i="6" s="1"/>
  <c r="F18" i="6" s="1"/>
  <c r="F17" i="5"/>
  <c r="F6" i="5"/>
  <c r="E8" i="5"/>
  <c r="H8" i="5" s="1"/>
  <c r="F5" i="5"/>
  <c r="O8" i="5"/>
  <c r="D8" i="5"/>
  <c r="G8" i="5" s="1"/>
  <c r="C17" i="5"/>
  <c r="D18" i="5" s="1"/>
  <c r="F18" i="5" s="1"/>
  <c r="F17" i="4"/>
  <c r="O8" i="4"/>
  <c r="L8" i="4"/>
  <c r="M9" i="4" s="1"/>
  <c r="O9" i="4" s="1"/>
  <c r="F6" i="4"/>
  <c r="E8" i="4"/>
  <c r="H8" i="4" s="1"/>
  <c r="D8" i="4"/>
  <c r="O17" i="4"/>
  <c r="G8" i="4"/>
  <c r="F5" i="4"/>
  <c r="E8" i="3"/>
  <c r="H8" i="3" s="1"/>
  <c r="D8" i="3"/>
  <c r="C8" i="3" s="1"/>
  <c r="D9" i="3" s="1"/>
  <c r="F9" i="3" s="1"/>
  <c r="F5" i="3"/>
  <c r="F6" i="3"/>
  <c r="O17" i="3"/>
  <c r="F17" i="3"/>
  <c r="O8" i="3"/>
  <c r="L8" i="3"/>
  <c r="M9" i="3" s="1"/>
  <c r="O9" i="3" s="1"/>
  <c r="L17" i="3"/>
  <c r="M18" i="3" s="1"/>
  <c r="O18" i="3" s="1"/>
  <c r="F8" i="2"/>
  <c r="C8" i="2"/>
  <c r="D9" i="2" s="1"/>
  <c r="F9" i="2" s="1"/>
  <c r="F17" i="2"/>
  <c r="O8" i="2"/>
  <c r="O17" i="2"/>
  <c r="L17" i="2"/>
  <c r="M18" i="2" s="1"/>
  <c r="O18" i="2" s="1"/>
  <c r="O8" i="1"/>
  <c r="L8" i="1"/>
  <c r="M9" i="1" s="1"/>
  <c r="O9" i="1" s="1"/>
  <c r="C17" i="1"/>
  <c r="D18" i="1" s="1"/>
  <c r="F18" i="1" s="1"/>
  <c r="F17" i="1"/>
  <c r="O17" i="1"/>
  <c r="L17" i="1"/>
  <c r="M18" i="1" s="1"/>
  <c r="O18" i="1" s="1"/>
  <c r="G8" i="6" l="1"/>
  <c r="F8" i="6"/>
  <c r="C8" i="6"/>
  <c r="D9" i="6" s="1"/>
  <c r="F9" i="6" s="1"/>
  <c r="C8" i="5"/>
  <c r="D9" i="5" s="1"/>
  <c r="F9" i="5" s="1"/>
  <c r="F8" i="5"/>
  <c r="F8" i="4"/>
  <c r="C8" i="4"/>
  <c r="D9" i="4" s="1"/>
  <c r="F9" i="4" s="1"/>
  <c r="G8" i="3"/>
  <c r="F8" i="3"/>
  <c r="D8" i="1"/>
  <c r="F8" i="1" s="1"/>
  <c r="C8" i="1" l="1"/>
  <c r="D9" i="1" s="1"/>
  <c r="F9" i="1" s="1"/>
</calcChain>
</file>

<file path=xl/sharedStrings.xml><?xml version="1.0" encoding="utf-8"?>
<sst xmlns="http://schemas.openxmlformats.org/spreadsheetml/2006/main" count="1490" uniqueCount="19">
  <si>
    <t>Offered</t>
  </si>
  <si>
    <t>Forecast</t>
  </si>
  <si>
    <t>Overall</t>
  </si>
  <si>
    <t>Run Rate</t>
  </si>
  <si>
    <t xml:space="preserve"> ----&gt;</t>
  </si>
  <si>
    <t>Sun</t>
  </si>
  <si>
    <t>Mon</t>
  </si>
  <si>
    <t>Tue</t>
  </si>
  <si>
    <t>ELCC</t>
  </si>
  <si>
    <t>ELCE</t>
  </si>
  <si>
    <t>ELCL</t>
  </si>
  <si>
    <t>Handled</t>
  </si>
  <si>
    <t>FCST Handle</t>
  </si>
  <si>
    <t>Estee</t>
  </si>
  <si>
    <t>Lauder</t>
  </si>
  <si>
    <t>Chat</t>
  </si>
  <si>
    <t>Email</t>
  </si>
  <si>
    <t>Actuals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</si>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</sst>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2" fillId="3" borderId="0" xfId="0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8E26-212E-462D-B3EF-7F80FE22EC54}">
  <dimension ref="A3:Q18"/>
  <sheetViews>
    <sheetView showGridLines="0" workbookViewId="0">
      <selection activeCell="K12" sqref="A1:XFD1048576"/>
    </sheetView>
  </sheetViews>
  <sheetFormatPr defaultRowHeight="15" x14ac:dyDescent="0.25"/>
  <cols>
    <col min="1" max="1" width="8.85546875" style="1" bestFit="1" customWidth="1"/>
    <col min="2" max="2" width="5.28515625" style="1" bestFit="1" customWidth="1"/>
    <col min="3" max="3" width="5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17" x14ac:dyDescent="0.25">
      <c r="D3" s="45" t="s">
        <v>2</v>
      </c>
      <c r="E3" s="45"/>
      <c r="F3" s="45"/>
      <c r="G3" s="5"/>
      <c r="H3" s="5"/>
      <c r="M3" s="45" t="s">
        <v>9</v>
      </c>
      <c r="N3" s="45"/>
      <c r="O3" s="45"/>
      <c r="P3" s="5"/>
      <c r="Q3" s="5"/>
    </row>
    <row r="4" spans="1:17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</row>
    <row r="5" spans="1:17" x14ac:dyDescent="0.25">
      <c r="C5" s="1" t="s">
        <v>5</v>
      </c>
      <c r="D5" s="1">
        <v>791</v>
      </c>
      <c r="E5" s="1">
        <v>480</v>
      </c>
      <c r="F5" s="4">
        <f>(D5-E5)/E5</f>
        <v>0.6479166666666667</v>
      </c>
      <c r="G5" s="4"/>
      <c r="H5" s="4"/>
      <c r="L5" s="1" t="s">
        <v>5</v>
      </c>
      <c r="M5" s="1">
        <v>326</v>
      </c>
      <c r="N5" s="1">
        <v>171</v>
      </c>
      <c r="O5" s="4">
        <f>(M5-N5)/N5</f>
        <v>0.9064327485380117</v>
      </c>
      <c r="P5" s="4"/>
      <c r="Q5" s="4"/>
    </row>
    <row r="6" spans="1:17" x14ac:dyDescent="0.25">
      <c r="C6" s="1" t="s">
        <v>6</v>
      </c>
      <c r="D6" s="1">
        <v>1815</v>
      </c>
      <c r="E6" s="1">
        <v>1200</v>
      </c>
      <c r="F6" s="4">
        <f t="shared" ref="F6:F8" si="0">(D6-E6)/E6</f>
        <v>0.51249999999999996</v>
      </c>
      <c r="G6" s="4"/>
      <c r="H6" s="4"/>
      <c r="L6" s="1" t="s">
        <v>6</v>
      </c>
      <c r="M6" s="1">
        <v>705</v>
      </c>
      <c r="N6" s="1">
        <v>428</v>
      </c>
      <c r="O6" s="4">
        <f t="shared" ref="O6" si="1">(M6-N6)/N6</f>
        <v>0.64719626168224298</v>
      </c>
      <c r="P6" s="4"/>
      <c r="Q6" s="4"/>
    </row>
    <row r="7" spans="1:17" x14ac:dyDescent="0.25">
      <c r="C7" s="1" t="s">
        <v>7</v>
      </c>
      <c r="D7" s="2">
        <v>572</v>
      </c>
      <c r="E7" s="1">
        <v>1191</v>
      </c>
      <c r="F7" s="4">
        <v>-0.05</v>
      </c>
      <c r="G7" s="4"/>
      <c r="H7" s="4"/>
      <c r="L7" s="1" t="s">
        <v>7</v>
      </c>
      <c r="M7" s="2">
        <v>238</v>
      </c>
      <c r="N7" s="1">
        <v>425</v>
      </c>
      <c r="O7" s="4">
        <v>0.48</v>
      </c>
      <c r="P7" s="4"/>
      <c r="Q7" s="4"/>
    </row>
    <row r="8" spans="1:17" x14ac:dyDescent="0.25">
      <c r="A8" s="1" t="s">
        <v>3</v>
      </c>
      <c r="B8" s="1" t="s">
        <v>4</v>
      </c>
      <c r="C8" s="3">
        <f>D8/3*7</f>
        <v>7415.333333333333</v>
      </c>
      <c r="D8" s="2">
        <f>SUM(D5:D7)</f>
        <v>3178</v>
      </c>
      <c r="E8" s="1">
        <f>SUM(E5:E7)</f>
        <v>2871</v>
      </c>
      <c r="F8" s="4">
        <f t="shared" si="0"/>
        <v>0.10693138279345175</v>
      </c>
      <c r="G8" s="1">
        <v>575</v>
      </c>
      <c r="H8" s="1">
        <v>565</v>
      </c>
      <c r="J8" s="1" t="s">
        <v>3</v>
      </c>
      <c r="K8" s="1" t="s">
        <v>4</v>
      </c>
      <c r="L8" s="3">
        <f>M8/3*7</f>
        <v>2961</v>
      </c>
      <c r="M8" s="2">
        <f>SUM(M5:M7)</f>
        <v>1269</v>
      </c>
      <c r="N8" s="1">
        <f>SUM(N5:N7)</f>
        <v>1024</v>
      </c>
      <c r="O8" s="4">
        <f t="shared" ref="O8" si="2">(M8-N8)/N8</f>
        <v>0.2392578125</v>
      </c>
      <c r="P8" s="1">
        <v>600</v>
      </c>
      <c r="Q8" s="1">
        <v>585</v>
      </c>
    </row>
    <row r="9" spans="1:17" x14ac:dyDescent="0.25">
      <c r="C9" s="2"/>
      <c r="D9" s="2">
        <f>C8</f>
        <v>7415.333333333333</v>
      </c>
      <c r="E9" s="1">
        <v>6843</v>
      </c>
      <c r="F9" s="4">
        <f>(D9-E9)/E9</f>
        <v>8.3637780700472453E-2</v>
      </c>
      <c r="G9" s="4"/>
      <c r="H9" s="4"/>
      <c r="L9" s="2"/>
      <c r="M9" s="2">
        <f>L8</f>
        <v>2961</v>
      </c>
      <c r="N9" s="1">
        <v>2440</v>
      </c>
      <c r="O9" s="4">
        <f>(M9-N9)/N9</f>
        <v>0.21352459016393444</v>
      </c>
      <c r="P9" s="4"/>
      <c r="Q9" s="4"/>
    </row>
    <row r="12" spans="1:17" x14ac:dyDescent="0.25">
      <c r="D12" s="45" t="s">
        <v>10</v>
      </c>
      <c r="E12" s="45"/>
      <c r="F12" s="45"/>
      <c r="G12" s="5"/>
      <c r="H12" s="5"/>
      <c r="M12" s="45" t="s">
        <v>8</v>
      </c>
      <c r="N12" s="45"/>
      <c r="O12" s="45"/>
      <c r="P12" s="5"/>
      <c r="Q12" s="5"/>
    </row>
    <row r="13" spans="1:17" x14ac:dyDescent="0.25">
      <c r="D13" s="1" t="s">
        <v>0</v>
      </c>
      <c r="E13" s="1" t="s">
        <v>1</v>
      </c>
      <c r="G13" s="1" t="s">
        <v>11</v>
      </c>
      <c r="H13" s="1" t="s">
        <v>12</v>
      </c>
      <c r="M13" s="1" t="s">
        <v>0</v>
      </c>
      <c r="N13" s="1" t="s">
        <v>1</v>
      </c>
      <c r="P13" s="1" t="s">
        <v>11</v>
      </c>
      <c r="Q13" s="1" t="s">
        <v>12</v>
      </c>
    </row>
    <row r="14" spans="1:17" x14ac:dyDescent="0.25">
      <c r="C14" s="1" t="s">
        <v>5</v>
      </c>
      <c r="D14" s="1">
        <v>292</v>
      </c>
      <c r="E14" s="1">
        <v>156</v>
      </c>
      <c r="F14" s="4">
        <f>(D14-E14)/E14</f>
        <v>0.87179487179487181</v>
      </c>
      <c r="G14" s="4"/>
      <c r="H14" s="4"/>
      <c r="L14" s="1" t="s">
        <v>5</v>
      </c>
      <c r="M14" s="1">
        <v>173</v>
      </c>
      <c r="N14" s="1">
        <v>153</v>
      </c>
      <c r="O14" s="4">
        <f>(M14-N14)/N14</f>
        <v>0.13071895424836602</v>
      </c>
      <c r="P14" s="4"/>
      <c r="Q14" s="4"/>
    </row>
    <row r="15" spans="1:17" x14ac:dyDescent="0.25">
      <c r="C15" s="1" t="s">
        <v>6</v>
      </c>
      <c r="D15" s="1">
        <v>690</v>
      </c>
      <c r="E15" s="1">
        <v>390</v>
      </c>
      <c r="F15" s="4">
        <f t="shared" ref="F15" si="3">(D15-E15)/E15</f>
        <v>0.76923076923076927</v>
      </c>
      <c r="G15" s="4"/>
      <c r="H15" s="4"/>
      <c r="L15" s="1" t="s">
        <v>6</v>
      </c>
      <c r="M15" s="1">
        <v>420</v>
      </c>
      <c r="N15" s="1">
        <v>382</v>
      </c>
      <c r="O15" s="4">
        <f t="shared" ref="O15" si="4">(M15-N15)/N15</f>
        <v>9.947643979057591E-2</v>
      </c>
      <c r="P15" s="4"/>
      <c r="Q15" s="4"/>
    </row>
    <row r="16" spans="1:17" x14ac:dyDescent="0.25">
      <c r="C16" s="1" t="s">
        <v>7</v>
      </c>
      <c r="D16" s="2">
        <v>213</v>
      </c>
      <c r="E16" s="1">
        <v>387</v>
      </c>
      <c r="F16" s="4">
        <v>-0.13</v>
      </c>
      <c r="G16" s="4"/>
      <c r="H16" s="4"/>
      <c r="L16" s="1" t="s">
        <v>7</v>
      </c>
      <c r="M16" s="2">
        <v>121</v>
      </c>
      <c r="N16" s="1">
        <v>379</v>
      </c>
      <c r="O16" s="4">
        <v>-0.37</v>
      </c>
      <c r="P16" s="4"/>
      <c r="Q16" s="4"/>
    </row>
    <row r="17" spans="1:17" x14ac:dyDescent="0.25">
      <c r="A17" s="1" t="s">
        <v>3</v>
      </c>
      <c r="B17" s="1" t="s">
        <v>4</v>
      </c>
      <c r="C17" s="3">
        <f>D17/3*7</f>
        <v>2788.333333333333</v>
      </c>
      <c r="D17" s="2">
        <f>SUM(D14:D16)</f>
        <v>1195</v>
      </c>
      <c r="E17" s="1">
        <f>SUM(E14:E16)</f>
        <v>933</v>
      </c>
      <c r="F17" s="4">
        <f t="shared" ref="F17" si="5">(D17-E17)/E17</f>
        <v>0.28081457663451231</v>
      </c>
      <c r="G17" s="1">
        <v>538</v>
      </c>
      <c r="H17" s="1">
        <v>495</v>
      </c>
      <c r="J17" s="1" t="s">
        <v>3</v>
      </c>
      <c r="K17" s="1" t="s">
        <v>4</v>
      </c>
      <c r="L17" s="3">
        <f>M17/3*7</f>
        <v>1666</v>
      </c>
      <c r="M17" s="2">
        <f>SUM(M14:M16)</f>
        <v>714</v>
      </c>
      <c r="N17" s="1">
        <f>SUM(N14:N16)</f>
        <v>914</v>
      </c>
      <c r="O17" s="4">
        <f t="shared" ref="O17" si="6">(M17-N17)/N17</f>
        <v>-0.21881838074398249</v>
      </c>
      <c r="P17" s="1">
        <v>595</v>
      </c>
      <c r="Q17" s="1">
        <v>610</v>
      </c>
    </row>
    <row r="18" spans="1:17" x14ac:dyDescent="0.25">
      <c r="C18" s="2"/>
      <c r="D18" s="2">
        <f>C17</f>
        <v>2788.333333333333</v>
      </c>
      <c r="E18" s="1">
        <v>2225</v>
      </c>
      <c r="F18" s="4">
        <f>(D18-E18)/E18</f>
        <v>0.25318352059925081</v>
      </c>
      <c r="G18" s="4"/>
      <c r="H18" s="4"/>
      <c r="L18" s="2"/>
      <c r="M18" s="2">
        <f>L17</f>
        <v>1666</v>
      </c>
      <c r="N18" s="1">
        <v>2178</v>
      </c>
      <c r="O18" s="4">
        <f>(M18-N18)/N18</f>
        <v>-0.23507805325987144</v>
      </c>
      <c r="P18" s="4"/>
      <c r="Q18" s="4"/>
    </row>
  </sheetData>
  <mergeCells count="4">
    <mergeCell ref="D3:F3"/>
    <mergeCell ref="M12:O12"/>
    <mergeCell ref="M3:O3"/>
    <mergeCell ref="D12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6397-3B35-4F5A-9301-48B4522B12FB}">
  <dimension ref="A3:Z19"/>
  <sheetViews>
    <sheetView showGridLines="0" topLeftCell="K1" workbookViewId="0">
      <selection activeCell="S3" sqref="S3:Z9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26" x14ac:dyDescent="0.25">
      <c r="B3" s="13"/>
      <c r="D3" s="45" t="s">
        <v>2</v>
      </c>
      <c r="E3" s="45"/>
      <c r="F3" s="45"/>
      <c r="G3" s="15"/>
      <c r="H3" s="15"/>
      <c r="M3" s="45" t="s">
        <v>13</v>
      </c>
      <c r="N3" s="45"/>
      <c r="O3" s="45"/>
      <c r="P3" s="15"/>
      <c r="Q3" s="15"/>
      <c r="V3" s="45" t="s">
        <v>15</v>
      </c>
      <c r="W3" s="45"/>
      <c r="X3" s="45"/>
      <c r="Y3" s="15"/>
      <c r="Z3" s="15"/>
    </row>
    <row r="4" spans="1:26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</row>
    <row r="5" spans="1:26" x14ac:dyDescent="0.25">
      <c r="C5" s="1" t="s">
        <v>5</v>
      </c>
      <c r="D5" s="1">
        <f>SUM(M5,D14,M14)</f>
        <v>929</v>
      </c>
      <c r="E5" s="1">
        <f>SUM(N5,E14,N14)</f>
        <v>814</v>
      </c>
      <c r="F5" s="4">
        <f>(D5-E5)/E5</f>
        <v>0.14127764127764128</v>
      </c>
      <c r="G5" s="4"/>
      <c r="H5" s="4"/>
      <c r="L5" s="1" t="s">
        <v>5</v>
      </c>
      <c r="M5" s="1">
        <v>530</v>
      </c>
      <c r="N5" s="1">
        <v>456</v>
      </c>
      <c r="O5" s="4">
        <f t="shared" ref="O5:O8" si="0">(M5-N5)/N5</f>
        <v>0.16228070175438597</v>
      </c>
      <c r="P5" s="4"/>
      <c r="Q5" s="4"/>
      <c r="U5" s="1" t="s">
        <v>5</v>
      </c>
      <c r="V5" s="1">
        <v>2079</v>
      </c>
      <c r="W5" s="2">
        <v>1373.3242996230981</v>
      </c>
      <c r="X5" s="4">
        <f t="shared" ref="X5:X8" si="1">(V5-W5)/W5</f>
        <v>0.51384490944387351</v>
      </c>
      <c r="Y5" s="4"/>
      <c r="Z5" s="4"/>
    </row>
    <row r="6" spans="1:26" x14ac:dyDescent="0.25">
      <c r="C6" s="1" t="s">
        <v>6</v>
      </c>
      <c r="D6" s="1">
        <f t="shared" ref="D6:E9" si="2">SUM(M6,D15,M15)</f>
        <v>1942</v>
      </c>
      <c r="E6" s="1">
        <f t="shared" si="2"/>
        <v>2165</v>
      </c>
      <c r="F6" s="4">
        <f t="shared" ref="F6:F8" si="3">(D6-E6)/E6</f>
        <v>-0.10300230946882218</v>
      </c>
      <c r="G6" s="4"/>
      <c r="H6" s="4"/>
      <c r="L6" s="1" t="s">
        <v>6</v>
      </c>
      <c r="M6" s="1">
        <v>1104</v>
      </c>
      <c r="N6" s="1">
        <v>1212</v>
      </c>
      <c r="O6" s="4">
        <f t="shared" si="0"/>
        <v>-8.9108910891089105E-2</v>
      </c>
      <c r="P6" s="4"/>
      <c r="Q6" s="4"/>
      <c r="U6" s="1" t="s">
        <v>6</v>
      </c>
      <c r="V6" s="1">
        <v>2961</v>
      </c>
      <c r="W6" s="2">
        <v>2560.4275032491169</v>
      </c>
      <c r="X6" s="4">
        <f t="shared" si="1"/>
        <v>0.15644750583352465</v>
      </c>
      <c r="Y6" s="4"/>
      <c r="Z6" s="4"/>
    </row>
    <row r="7" spans="1:26" x14ac:dyDescent="0.25">
      <c r="C7" s="1" t="s">
        <v>7</v>
      </c>
      <c r="D7" s="1">
        <f t="shared" si="2"/>
        <v>1789</v>
      </c>
      <c r="E7" s="1">
        <f t="shared" si="2"/>
        <v>1961</v>
      </c>
      <c r="F7" s="4">
        <v>-0.05</v>
      </c>
      <c r="G7" s="4"/>
      <c r="H7" s="4"/>
      <c r="L7" s="1" t="s">
        <v>7</v>
      </c>
      <c r="M7" s="2">
        <v>1021</v>
      </c>
      <c r="N7" s="1">
        <v>1098</v>
      </c>
      <c r="O7" s="4">
        <f t="shared" si="0"/>
        <v>-7.0127504553734066E-2</v>
      </c>
      <c r="P7" s="4"/>
      <c r="Q7" s="4"/>
      <c r="U7" s="1" t="s">
        <v>7</v>
      </c>
      <c r="V7" s="2"/>
      <c r="X7" s="4"/>
      <c r="Y7" s="4"/>
      <c r="Z7" s="4"/>
    </row>
    <row r="8" spans="1:26" x14ac:dyDescent="0.25">
      <c r="A8" s="1" t="s">
        <v>3</v>
      </c>
      <c r="B8" s="1" t="s">
        <v>4</v>
      </c>
      <c r="C8" s="3">
        <f>D8/3*7</f>
        <v>10873.333333333332</v>
      </c>
      <c r="D8" s="2">
        <f>SUM(D5:D7)</f>
        <v>4660</v>
      </c>
      <c r="E8" s="1">
        <f>SUM(E5:E7)</f>
        <v>4940</v>
      </c>
      <c r="F8" s="4">
        <f t="shared" si="3"/>
        <v>-5.6680161943319839E-2</v>
      </c>
      <c r="G8" s="2">
        <f>((M8*P8)+(D17*G17)+(M17*P17))/D8</f>
        <v>651.23175965665234</v>
      </c>
      <c r="H8" s="2">
        <f>((N8*Q8)+(E17*H17)+(N17*Q17))/E8</f>
        <v>567.35748987854254</v>
      </c>
      <c r="J8" s="1" t="s">
        <v>3</v>
      </c>
      <c r="K8" s="1" t="s">
        <v>4</v>
      </c>
      <c r="L8" s="3">
        <f>M8/3*7</f>
        <v>6195</v>
      </c>
      <c r="M8" s="2">
        <f>SUM(M5:M7)</f>
        <v>2655</v>
      </c>
      <c r="N8" s="1">
        <f>SUM(N5:N7)</f>
        <v>2766</v>
      </c>
      <c r="O8" s="4">
        <f t="shared" si="0"/>
        <v>-4.0130151843817789E-2</v>
      </c>
      <c r="P8" s="1">
        <v>665</v>
      </c>
      <c r="Q8" s="1">
        <v>581</v>
      </c>
      <c r="S8" s="1" t="s">
        <v>3</v>
      </c>
      <c r="T8" s="1" t="s">
        <v>4</v>
      </c>
      <c r="U8" s="3">
        <f>V8/2*7</f>
        <v>17640</v>
      </c>
      <c r="V8" s="2">
        <f>SUM(V5:V7)</f>
        <v>5040</v>
      </c>
      <c r="W8" s="2">
        <f>SUM(W5:W7)</f>
        <v>3933.7518028722152</v>
      </c>
      <c r="X8" s="4">
        <f t="shared" si="1"/>
        <v>0.28121962252932725</v>
      </c>
    </row>
    <row r="9" spans="1:26" x14ac:dyDescent="0.25">
      <c r="A9" s="2">
        <f>C8*-0.05+C8</f>
        <v>10329.666666666666</v>
      </c>
      <c r="B9" s="2">
        <f>C8*0.05+C8</f>
        <v>11416.999999999998</v>
      </c>
      <c r="D9" s="2">
        <f>C8</f>
        <v>10873.333333333332</v>
      </c>
      <c r="E9" s="1">
        <f t="shared" si="2"/>
        <v>12456</v>
      </c>
      <c r="F9" s="4">
        <f>(D9-E9)/E9</f>
        <v>-0.12706058659815894</v>
      </c>
      <c r="G9" s="4"/>
      <c r="H9" s="4"/>
      <c r="J9" s="2">
        <f>L8*-0.05+L8</f>
        <v>5885.25</v>
      </c>
      <c r="K9" s="2">
        <f>L8*0.05+L8</f>
        <v>6504.75</v>
      </c>
      <c r="L9" s="2"/>
      <c r="M9" s="2">
        <f>L8</f>
        <v>6195</v>
      </c>
      <c r="N9" s="1">
        <v>6974</v>
      </c>
      <c r="O9" s="4">
        <f>(M9-N9)/N9</f>
        <v>-0.11170060223687985</v>
      </c>
      <c r="P9" s="4"/>
      <c r="Q9" s="4"/>
      <c r="U9" s="2"/>
      <c r="V9" s="2">
        <f>U8</f>
        <v>17640</v>
      </c>
      <c r="W9" s="1">
        <v>16014</v>
      </c>
      <c r="X9" s="4">
        <f>(V9-W9)/W9</f>
        <v>0.10153615586361933</v>
      </c>
      <c r="Y9" s="4"/>
      <c r="Z9" s="4"/>
    </row>
    <row r="10" spans="1:26" x14ac:dyDescent="0.25">
      <c r="A10" s="2">
        <f>C8*-0.1+C8</f>
        <v>9785.9999999999982</v>
      </c>
      <c r="B10" s="2">
        <f>C8*0.1+C8</f>
        <v>11960.666666666666</v>
      </c>
      <c r="J10" s="2">
        <f>L8*-0.1+L8</f>
        <v>5575.5</v>
      </c>
      <c r="K10" s="2">
        <f>L8*0.1+L8</f>
        <v>6814.5</v>
      </c>
    </row>
    <row r="12" spans="1:26" x14ac:dyDescent="0.25">
      <c r="D12" s="45" t="s">
        <v>14</v>
      </c>
      <c r="E12" s="45"/>
      <c r="F12" s="45"/>
      <c r="G12" s="15"/>
      <c r="H12" s="15"/>
    </row>
    <row r="13" spans="1:26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26" x14ac:dyDescent="0.25">
      <c r="C14" s="1" t="s">
        <v>5</v>
      </c>
      <c r="D14" s="1">
        <v>399</v>
      </c>
      <c r="E14" s="1">
        <v>358</v>
      </c>
      <c r="F14" s="4">
        <f t="shared" ref="F14:F17" si="4">(D14-E14)/E14</f>
        <v>0.11452513966480447</v>
      </c>
      <c r="G14" s="4"/>
      <c r="H14" s="4"/>
    </row>
    <row r="15" spans="1:26" x14ac:dyDescent="0.25">
      <c r="C15" s="1" t="s">
        <v>6</v>
      </c>
      <c r="D15" s="1">
        <v>838</v>
      </c>
      <c r="E15" s="1">
        <v>953</v>
      </c>
      <c r="F15" s="4">
        <f t="shared" si="4"/>
        <v>-0.12067156348373557</v>
      </c>
      <c r="G15" s="4"/>
      <c r="H15" s="4"/>
    </row>
    <row r="16" spans="1:26" x14ac:dyDescent="0.25">
      <c r="C16" s="1" t="s">
        <v>7</v>
      </c>
      <c r="D16" s="2">
        <v>768</v>
      </c>
      <c r="E16" s="1">
        <v>863</v>
      </c>
      <c r="F16" s="4">
        <f t="shared" si="4"/>
        <v>-0.1100811123986095</v>
      </c>
      <c r="G16" s="4"/>
      <c r="H16" s="4"/>
    </row>
    <row r="17" spans="1:8" x14ac:dyDescent="0.25">
      <c r="A17" s="1" t="s">
        <v>3</v>
      </c>
      <c r="B17" s="1" t="s">
        <v>4</v>
      </c>
      <c r="C17" s="3">
        <f>D17/3*7</f>
        <v>4678.3333333333339</v>
      </c>
      <c r="D17" s="2">
        <f>SUM(D14:D16)</f>
        <v>2005</v>
      </c>
      <c r="E17" s="1">
        <f>SUM(E14:E16)</f>
        <v>2174</v>
      </c>
      <c r="F17" s="4">
        <f t="shared" si="4"/>
        <v>-7.7736890524379029E-2</v>
      </c>
      <c r="G17" s="1">
        <v>633</v>
      </c>
      <c r="H17" s="1">
        <v>550</v>
      </c>
    </row>
    <row r="18" spans="1:8" x14ac:dyDescent="0.25">
      <c r="A18" s="2">
        <f>C17*-0.05+C17</f>
        <v>4444.416666666667</v>
      </c>
      <c r="B18" s="2">
        <f>C17*0.05+C17</f>
        <v>4912.2500000000009</v>
      </c>
      <c r="C18" s="2"/>
      <c r="D18" s="2">
        <f>C17</f>
        <v>4678.3333333333339</v>
      </c>
      <c r="E18" s="1">
        <v>5482</v>
      </c>
      <c r="F18" s="4">
        <f>(D18-E18)/E18</f>
        <v>-0.14660099720296718</v>
      </c>
      <c r="G18" s="4"/>
      <c r="H18" s="4"/>
    </row>
    <row r="19" spans="1:8" x14ac:dyDescent="0.25">
      <c r="A19" s="2">
        <f>C17*-0.1+C17</f>
        <v>4210.5000000000009</v>
      </c>
      <c r="B19" s="2">
        <f>C17*0.1+C17</f>
        <v>5146.166666666667</v>
      </c>
    </row>
  </sheetData>
  <mergeCells count="4">
    <mergeCell ref="D3:F3"/>
    <mergeCell ref="M3:O3"/>
    <mergeCell ref="V3:X3"/>
    <mergeCell ref="D12:F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DAAA-8ABD-4C25-B66F-9BA009A92F34}">
  <dimension ref="A3:AI19"/>
  <sheetViews>
    <sheetView showGridLines="0" workbookViewId="0">
      <selection activeCell="O13" sqref="O13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35" x14ac:dyDescent="0.25">
      <c r="B3" s="13"/>
      <c r="D3" s="45" t="s">
        <v>2</v>
      </c>
      <c r="E3" s="45"/>
      <c r="F3" s="45"/>
      <c r="G3" s="16"/>
      <c r="H3" s="16"/>
      <c r="M3" s="45" t="s">
        <v>13</v>
      </c>
      <c r="N3" s="45"/>
      <c r="O3" s="45"/>
      <c r="P3" s="16"/>
      <c r="Q3" s="16"/>
      <c r="V3" s="45" t="s">
        <v>15</v>
      </c>
      <c r="W3" s="45"/>
      <c r="X3" s="45"/>
      <c r="Y3" s="17"/>
      <c r="Z3" s="17"/>
      <c r="AE3" s="45" t="s">
        <v>15</v>
      </c>
      <c r="AF3" s="45"/>
      <c r="AG3" s="45"/>
      <c r="AH3" s="17"/>
      <c r="AI3" s="17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779</v>
      </c>
      <c r="E5" s="1">
        <f>SUM(N5,E14,N14)</f>
        <v>875</v>
      </c>
      <c r="F5" s="4">
        <f>(D5-E5)/E5</f>
        <v>-0.10971428571428571</v>
      </c>
      <c r="G5" s="4"/>
      <c r="H5" s="4"/>
      <c r="L5" s="1" t="s">
        <v>5</v>
      </c>
      <c r="M5" s="1">
        <v>427</v>
      </c>
      <c r="N5" s="1">
        <v>490</v>
      </c>
      <c r="O5" s="4">
        <f t="shared" ref="O5:O8" si="0">(M5-N5)/N5</f>
        <v>-0.12857142857142856</v>
      </c>
      <c r="P5" s="4"/>
      <c r="Q5" s="4"/>
      <c r="U5" s="1" t="s">
        <v>5</v>
      </c>
      <c r="V5" s="1">
        <v>2127</v>
      </c>
      <c r="W5" s="2">
        <v>1743</v>
      </c>
      <c r="X5" s="4">
        <f t="shared" ref="X5:X8" si="1">(V5-W5)/W5</f>
        <v>0.22030981067125646</v>
      </c>
      <c r="Y5" s="4"/>
      <c r="Z5" s="4"/>
      <c r="AD5" s="1" t="s">
        <v>5</v>
      </c>
      <c r="AE5" s="1">
        <v>453</v>
      </c>
      <c r="AF5" s="2">
        <v>1233</v>
      </c>
      <c r="AG5" s="4">
        <f t="shared" ref="AG5:AG6" si="2">(AE5-AF5)/AF5</f>
        <v>-0.63260340632603407</v>
      </c>
      <c r="AH5" s="4"/>
      <c r="AI5" s="4"/>
    </row>
    <row r="6" spans="1:35" x14ac:dyDescent="0.25">
      <c r="C6" s="1" t="s">
        <v>6</v>
      </c>
      <c r="D6" s="1">
        <f t="shared" ref="D6:E9" si="3">SUM(M6,D15,M15)</f>
        <v>2085</v>
      </c>
      <c r="E6" s="1">
        <f t="shared" si="3"/>
        <v>2328</v>
      </c>
      <c r="F6" s="4">
        <f t="shared" ref="F6:F8" si="4">(D6-E6)/E6</f>
        <v>-0.10438144329896908</v>
      </c>
      <c r="G6" s="4"/>
      <c r="H6" s="4"/>
      <c r="L6" s="1" t="s">
        <v>6</v>
      </c>
      <c r="M6" s="1">
        <v>1109</v>
      </c>
      <c r="N6" s="1">
        <v>1303</v>
      </c>
      <c r="O6" s="4">
        <f t="shared" si="0"/>
        <v>-0.1488871834228703</v>
      </c>
      <c r="P6" s="4"/>
      <c r="Q6" s="4"/>
      <c r="U6" s="1" t="s">
        <v>6</v>
      </c>
      <c r="V6" s="1">
        <v>2924</v>
      </c>
      <c r="W6" s="2">
        <v>2813</v>
      </c>
      <c r="X6" s="4">
        <f t="shared" si="1"/>
        <v>3.9459651617490224E-2</v>
      </c>
      <c r="Y6" s="4"/>
      <c r="Z6" s="4"/>
      <c r="AD6" s="1" t="s">
        <v>6</v>
      </c>
      <c r="AE6" s="1">
        <v>686</v>
      </c>
      <c r="AF6" s="2">
        <v>1233</v>
      </c>
      <c r="AG6" s="4">
        <f t="shared" si="2"/>
        <v>-0.44363341443633414</v>
      </c>
      <c r="AH6" s="4"/>
      <c r="AI6" s="4"/>
    </row>
    <row r="7" spans="1:35" x14ac:dyDescent="0.25">
      <c r="C7" s="1" t="s">
        <v>7</v>
      </c>
      <c r="D7" s="1">
        <f t="shared" si="3"/>
        <v>1774</v>
      </c>
      <c r="E7" s="1">
        <f t="shared" si="3"/>
        <v>2108</v>
      </c>
      <c r="F7" s="4">
        <v>-0.05</v>
      </c>
      <c r="G7" s="4"/>
      <c r="H7" s="4"/>
      <c r="L7" s="1" t="s">
        <v>7</v>
      </c>
      <c r="M7" s="2">
        <v>1004</v>
      </c>
      <c r="N7" s="1">
        <v>1180</v>
      </c>
      <c r="O7" s="4">
        <f t="shared" si="0"/>
        <v>-0.14915254237288136</v>
      </c>
      <c r="P7" s="4"/>
      <c r="Q7" s="4"/>
      <c r="U7" s="1" t="s">
        <v>7</v>
      </c>
      <c r="V7" s="2"/>
      <c r="X7" s="4"/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</f>
        <v>10822</v>
      </c>
      <c r="D8" s="2">
        <f>SUM(D5:D7)</f>
        <v>4638</v>
      </c>
      <c r="E8" s="1">
        <f>SUM(E5:E7)</f>
        <v>5311</v>
      </c>
      <c r="F8" s="4">
        <f t="shared" si="4"/>
        <v>-0.12671813217849745</v>
      </c>
      <c r="G8" s="2">
        <f>((M8*P8)+(D17*G17)+(M17*P17))/D8</f>
        <v>686.69124622682193</v>
      </c>
      <c r="H8" s="2">
        <f>((N8*Q8)+(E17*H17)+(N17*Q17))/E8</f>
        <v>585.59781585388816</v>
      </c>
      <c r="J8" s="1" t="s">
        <v>3</v>
      </c>
      <c r="K8" s="1" t="s">
        <v>4</v>
      </c>
      <c r="L8" s="3">
        <f>M8/3*7</f>
        <v>5926.6666666666661</v>
      </c>
      <c r="M8" s="2">
        <f>SUM(M5:M7)</f>
        <v>2540</v>
      </c>
      <c r="N8" s="1">
        <f>SUM(N5:N7)</f>
        <v>2973</v>
      </c>
      <c r="O8" s="4">
        <f t="shared" si="0"/>
        <v>-0.14564413050790448</v>
      </c>
      <c r="P8" s="1">
        <v>698</v>
      </c>
      <c r="Q8" s="1">
        <v>590</v>
      </c>
      <c r="S8" s="1" t="s">
        <v>3</v>
      </c>
      <c r="T8" s="1" t="s">
        <v>4</v>
      </c>
      <c r="U8" s="3">
        <f>V8/2*7*1.08</f>
        <v>19092.780000000002</v>
      </c>
      <c r="V8" s="2">
        <f>SUM(V5:V7)</f>
        <v>5051</v>
      </c>
      <c r="W8" s="2">
        <f>SUM(W5:W7)</f>
        <v>4556</v>
      </c>
      <c r="X8" s="4">
        <f t="shared" si="1"/>
        <v>0.10864793678665496</v>
      </c>
      <c r="AB8" s="1" t="s">
        <v>3</v>
      </c>
      <c r="AC8" s="1" t="s">
        <v>4</v>
      </c>
      <c r="AD8" s="3">
        <f>AE8/2*7*1.08</f>
        <v>4305.42</v>
      </c>
      <c r="AE8" s="2">
        <f>SUM(AE5:AE7)</f>
        <v>1139</v>
      </c>
      <c r="AF8" s="2">
        <f>SUM(AF5:AF7)</f>
        <v>2466</v>
      </c>
      <c r="AG8" s="4">
        <f t="shared" ref="AG8" si="5">(AE8-AF8)/AF8</f>
        <v>-0.53811841038118413</v>
      </c>
    </row>
    <row r="9" spans="1:35" x14ac:dyDescent="0.25">
      <c r="A9" s="2">
        <f>C8*-0.05+C8</f>
        <v>10280.9</v>
      </c>
      <c r="B9" s="2">
        <f>C8*0.05+C8</f>
        <v>11363.1</v>
      </c>
      <c r="D9" s="2">
        <f>C8</f>
        <v>10822</v>
      </c>
      <c r="E9" s="1">
        <f t="shared" si="3"/>
        <v>13392</v>
      </c>
      <c r="F9" s="4">
        <f>(D9-E9)/E9</f>
        <v>-0.19190561529271208</v>
      </c>
      <c r="G9" s="4"/>
      <c r="H9" s="4"/>
      <c r="J9" s="2">
        <f>L8*-0.05+L8</f>
        <v>5630.333333333333</v>
      </c>
      <c r="K9" s="2">
        <f>L8*0.05+L8</f>
        <v>6222.9999999999991</v>
      </c>
      <c r="L9" s="2"/>
      <c r="M9" s="2">
        <f>L8</f>
        <v>5926.6666666666661</v>
      </c>
      <c r="N9" s="1">
        <v>7497</v>
      </c>
      <c r="O9" s="4">
        <f>(M9-N9)/N9</f>
        <v>-0.20946156240273894</v>
      </c>
      <c r="P9" s="4"/>
      <c r="Q9" s="4"/>
      <c r="U9" s="2"/>
      <c r="V9" s="2">
        <f>U8</f>
        <v>19092.780000000002</v>
      </c>
      <c r="W9" s="1">
        <v>17219</v>
      </c>
      <c r="X9" s="4">
        <f>(V9-W9)/W9</f>
        <v>0.10882048899471529</v>
      </c>
      <c r="Y9" s="4"/>
      <c r="Z9" s="4"/>
      <c r="AD9" s="2"/>
      <c r="AE9" s="2">
        <f>AD8</f>
        <v>4305.42</v>
      </c>
      <c r="AF9" s="1">
        <v>8220</v>
      </c>
      <c r="AG9" s="4">
        <f>(AE9-AF9)/AF9</f>
        <v>-0.47622627737226275</v>
      </c>
      <c r="AH9" s="4"/>
      <c r="AI9" s="4"/>
    </row>
    <row r="10" spans="1:35" x14ac:dyDescent="0.25">
      <c r="A10" s="2">
        <f>C8*-0.1+C8</f>
        <v>9739.7999999999993</v>
      </c>
      <c r="B10" s="2">
        <f>C8*0.1+C8</f>
        <v>11904.2</v>
      </c>
      <c r="J10" s="2">
        <f>L8*-0.1+L8</f>
        <v>5333.9999999999991</v>
      </c>
      <c r="K10" s="2">
        <f>L8*0.1+L8</f>
        <v>6519.333333333333</v>
      </c>
    </row>
    <row r="12" spans="1:35" x14ac:dyDescent="0.25">
      <c r="D12" s="45" t="s">
        <v>14</v>
      </c>
      <c r="E12" s="45"/>
      <c r="F12" s="45"/>
      <c r="G12" s="16"/>
      <c r="H12" s="16"/>
      <c r="Q12" s="19">
        <v>15216</v>
      </c>
      <c r="R12" s="20">
        <v>650</v>
      </c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Q13" s="21">
        <v>368</v>
      </c>
      <c r="R13" s="22">
        <v>700</v>
      </c>
    </row>
    <row r="14" spans="1:35" x14ac:dyDescent="0.25">
      <c r="C14" s="1" t="s">
        <v>5</v>
      </c>
      <c r="D14" s="1">
        <v>352</v>
      </c>
      <c r="E14" s="1">
        <v>385</v>
      </c>
      <c r="F14" s="4">
        <f t="shared" ref="F14:F17" si="6">(D14-E14)/E14</f>
        <v>-8.5714285714285715E-2</v>
      </c>
      <c r="G14" s="4"/>
      <c r="H14" s="4"/>
      <c r="Q14" s="2">
        <f>SUMPRODUCT(Q12:Q13,R12:R13)/SUM(Q12:Q13)</f>
        <v>651.18069815195076</v>
      </c>
    </row>
    <row r="15" spans="1:35" x14ac:dyDescent="0.25">
      <c r="C15" s="1" t="s">
        <v>6</v>
      </c>
      <c r="D15" s="1">
        <v>976</v>
      </c>
      <c r="E15" s="1">
        <v>1025</v>
      </c>
      <c r="F15" s="4">
        <f t="shared" si="6"/>
        <v>-4.7804878048780489E-2</v>
      </c>
      <c r="G15" s="4"/>
      <c r="H15" s="4"/>
    </row>
    <row r="16" spans="1:35" x14ac:dyDescent="0.25">
      <c r="C16" s="1" t="s">
        <v>7</v>
      </c>
      <c r="D16" s="2">
        <v>770</v>
      </c>
      <c r="E16" s="1">
        <v>928</v>
      </c>
      <c r="F16" s="4">
        <f t="shared" si="6"/>
        <v>-0.17025862068965517</v>
      </c>
      <c r="G16" s="4"/>
      <c r="H16" s="4"/>
    </row>
    <row r="17" spans="1:8" x14ac:dyDescent="0.25">
      <c r="A17" s="1" t="s">
        <v>3</v>
      </c>
      <c r="B17" s="1" t="s">
        <v>4</v>
      </c>
      <c r="C17" s="3">
        <f>D17/3*7</f>
        <v>4895.3333333333339</v>
      </c>
      <c r="D17" s="2">
        <f>SUM(D14:D16)</f>
        <v>2098</v>
      </c>
      <c r="E17" s="1">
        <f>SUM(E14:E16)</f>
        <v>2338</v>
      </c>
      <c r="F17" s="4">
        <f t="shared" si="6"/>
        <v>-0.10265183917878529</v>
      </c>
      <c r="G17" s="1">
        <v>673</v>
      </c>
      <c r="H17" s="1">
        <v>580</v>
      </c>
    </row>
    <row r="18" spans="1:8" x14ac:dyDescent="0.25">
      <c r="A18" s="2">
        <f>C17*-0.05+C17</f>
        <v>4650.5666666666675</v>
      </c>
      <c r="B18" s="2">
        <f>C17*0.05+C17</f>
        <v>5140.1000000000004</v>
      </c>
      <c r="C18" s="2"/>
      <c r="D18" s="2">
        <f>C17</f>
        <v>4895.3333333333339</v>
      </c>
      <c r="E18" s="1">
        <v>5895</v>
      </c>
      <c r="F18" s="4">
        <f>(D18-E18)/E18</f>
        <v>-0.16957873904438781</v>
      </c>
      <c r="G18" s="4"/>
      <c r="H18" s="4"/>
    </row>
    <row r="19" spans="1:8" x14ac:dyDescent="0.25">
      <c r="A19" s="2">
        <f>C17*-0.1+C17</f>
        <v>4405.8</v>
      </c>
      <c r="B19" s="2">
        <f>C17*0.1+C17</f>
        <v>5384.8666666666677</v>
      </c>
    </row>
  </sheetData>
  <mergeCells count="5">
    <mergeCell ref="D3:F3"/>
    <mergeCell ref="M3:O3"/>
    <mergeCell ref="V3:X3"/>
    <mergeCell ref="D12:F12"/>
    <mergeCell ref="AE3:AG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368C-83FF-4E2D-92C5-32FA62E14134}">
  <dimension ref="A3:AI19"/>
  <sheetViews>
    <sheetView showGridLines="0" topLeftCell="Q1" workbookViewId="0">
      <selection activeCell="W19" sqref="A1:XFD1048576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35" x14ac:dyDescent="0.25">
      <c r="B3" s="13"/>
      <c r="D3" s="45" t="s">
        <v>2</v>
      </c>
      <c r="E3" s="45"/>
      <c r="F3" s="45"/>
      <c r="G3" s="18"/>
      <c r="H3" s="18"/>
      <c r="M3" s="45" t="s">
        <v>13</v>
      </c>
      <c r="N3" s="45"/>
      <c r="O3" s="45"/>
      <c r="P3" s="18"/>
      <c r="Q3" s="18"/>
      <c r="V3" s="45" t="s">
        <v>15</v>
      </c>
      <c r="W3" s="45"/>
      <c r="X3" s="45"/>
      <c r="Y3" s="18"/>
      <c r="Z3" s="18"/>
      <c r="AE3" s="45" t="s">
        <v>16</v>
      </c>
      <c r="AF3" s="45"/>
      <c r="AG3" s="45"/>
      <c r="AH3" s="18"/>
      <c r="AI3" s="18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986</v>
      </c>
      <c r="E5" s="1">
        <f>SUM(N5,E14,N14)</f>
        <v>1043</v>
      </c>
      <c r="F5" s="4">
        <f>(D5-E5)/E5</f>
        <v>-5.4650047938638542E-2</v>
      </c>
      <c r="G5" s="4"/>
      <c r="H5" s="4"/>
      <c r="L5" s="1" t="s">
        <v>5</v>
      </c>
      <c r="M5" s="1">
        <v>605</v>
      </c>
      <c r="N5" s="1">
        <v>584</v>
      </c>
      <c r="O5" s="4">
        <f t="shared" ref="O5:O8" si="0">(M5-N5)/N5</f>
        <v>3.5958904109589039E-2</v>
      </c>
      <c r="P5" s="4"/>
      <c r="Q5" s="4"/>
      <c r="U5" s="1" t="s">
        <v>5</v>
      </c>
      <c r="V5" s="1">
        <v>2196</v>
      </c>
      <c r="W5" s="2">
        <v>1341.1249762221798</v>
      </c>
      <c r="X5" s="4">
        <f t="shared" ref="X5:X8" si="1">(V5-W5)/W5</f>
        <v>0.6374312900993917</v>
      </c>
      <c r="Y5" s="4"/>
      <c r="Z5" s="4"/>
      <c r="AD5" s="1" t="s">
        <v>5</v>
      </c>
      <c r="AE5" s="1">
        <v>493</v>
      </c>
      <c r="AF5" s="2">
        <v>1249.44</v>
      </c>
      <c r="AG5" s="4">
        <f t="shared" ref="AG5:AG6" si="2">(AE5-AF5)/AF5</f>
        <v>-0.6054232296068639</v>
      </c>
      <c r="AH5" s="4"/>
      <c r="AI5" s="4"/>
    </row>
    <row r="6" spans="1:35" x14ac:dyDescent="0.25">
      <c r="C6" s="1" t="s">
        <v>6</v>
      </c>
      <c r="D6" s="1">
        <f t="shared" ref="D6:E9" si="3">SUM(M6,D15,M15)</f>
        <v>2211</v>
      </c>
      <c r="E6" s="1">
        <f t="shared" si="3"/>
        <v>2692</v>
      </c>
      <c r="F6" s="4">
        <f t="shared" ref="F6:F8" si="4">(D6-E6)/E6</f>
        <v>-0.1786775631500743</v>
      </c>
      <c r="G6" s="4"/>
      <c r="H6" s="4"/>
      <c r="L6" s="1" t="s">
        <v>6</v>
      </c>
      <c r="M6" s="1">
        <v>1357</v>
      </c>
      <c r="N6" s="1">
        <v>1507</v>
      </c>
      <c r="O6" s="4">
        <f t="shared" si="0"/>
        <v>-9.9535500995355006E-2</v>
      </c>
      <c r="P6" s="4"/>
      <c r="Q6" s="4"/>
      <c r="U6" s="1" t="s">
        <v>6</v>
      </c>
      <c r="V6" s="1">
        <v>2924</v>
      </c>
      <c r="W6" s="2">
        <v>3461.8755944455015</v>
      </c>
      <c r="X6" s="4">
        <f t="shared" si="1"/>
        <v>-0.15537115062959234</v>
      </c>
      <c r="Y6" s="4"/>
      <c r="Z6" s="4"/>
      <c r="AD6" s="1" t="s">
        <v>6</v>
      </c>
      <c r="AE6" s="1">
        <v>994</v>
      </c>
      <c r="AF6" s="2">
        <v>1249.44</v>
      </c>
      <c r="AG6" s="4">
        <f t="shared" si="2"/>
        <v>-0.20444359072864646</v>
      </c>
      <c r="AH6" s="4"/>
      <c r="AI6" s="4"/>
    </row>
    <row r="7" spans="1:35" x14ac:dyDescent="0.25">
      <c r="C7" s="1" t="s">
        <v>7</v>
      </c>
      <c r="D7" s="1">
        <f t="shared" si="3"/>
        <v>2097</v>
      </c>
      <c r="E7" s="1">
        <f t="shared" si="3"/>
        <v>2386</v>
      </c>
      <c r="F7" s="4">
        <v>-0.05</v>
      </c>
      <c r="G7" s="4"/>
      <c r="H7" s="4"/>
      <c r="L7" s="1" t="s">
        <v>7</v>
      </c>
      <c r="M7" s="2">
        <v>1269</v>
      </c>
      <c r="N7" s="1">
        <v>1336</v>
      </c>
      <c r="O7" s="4">
        <f t="shared" si="0"/>
        <v>-5.0149700598802395E-2</v>
      </c>
      <c r="P7" s="4"/>
      <c r="Q7" s="4"/>
      <c r="U7" s="1" t="s">
        <v>7</v>
      </c>
      <c r="V7" s="2">
        <v>2849</v>
      </c>
      <c r="W7" s="1">
        <v>3068</v>
      </c>
      <c r="X7" s="4">
        <f t="shared" si="1"/>
        <v>-7.1382007822685792E-2</v>
      </c>
      <c r="Y7" s="4"/>
      <c r="Z7" s="4"/>
      <c r="AD7" s="1" t="s">
        <v>7</v>
      </c>
      <c r="AE7" s="2">
        <v>1107</v>
      </c>
      <c r="AF7" s="1">
        <v>1233</v>
      </c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D8/3*7*1.08</f>
        <v>13340.880000000003</v>
      </c>
      <c r="D8" s="2">
        <f>SUM(D5:D7)</f>
        <v>5294</v>
      </c>
      <c r="E8" s="1">
        <f>SUM(E5:E7)</f>
        <v>6121</v>
      </c>
      <c r="F8" s="4">
        <f t="shared" si="4"/>
        <v>-0.1351086423786963</v>
      </c>
      <c r="G8" s="2">
        <f>((M8*P8)+(D17*G17)+(M17*P17))/D8</f>
        <v>684.88250850018892</v>
      </c>
      <c r="H8" s="2">
        <f>((N8*Q8)+(E17*H17)+(N17*Q17))/E8</f>
        <v>585.59875837281493</v>
      </c>
      <c r="J8" s="1" t="s">
        <v>3</v>
      </c>
      <c r="K8" s="1" t="s">
        <v>4</v>
      </c>
      <c r="L8" s="3">
        <f>M8/3*7*1.08</f>
        <v>8142.1200000000008</v>
      </c>
      <c r="M8" s="2">
        <f>SUM(M5:M7)</f>
        <v>3231</v>
      </c>
      <c r="N8" s="1">
        <f>SUM(N5:N7)</f>
        <v>3427</v>
      </c>
      <c r="O8" s="4">
        <f t="shared" si="0"/>
        <v>-5.71928800700321E-2</v>
      </c>
      <c r="P8" s="1">
        <v>688</v>
      </c>
      <c r="Q8" s="1">
        <v>590</v>
      </c>
      <c r="S8" s="1" t="s">
        <v>3</v>
      </c>
      <c r="T8" s="1" t="s">
        <v>4</v>
      </c>
      <c r="U8" s="3">
        <f>V8/3*7*1.08</f>
        <v>20081.880000000005</v>
      </c>
      <c r="V8" s="2">
        <f>SUM(V5:V7)</f>
        <v>7969</v>
      </c>
      <c r="W8" s="2">
        <f>SUM(W5:W7)</f>
        <v>7871.0005706676811</v>
      </c>
      <c r="X8" s="4">
        <f t="shared" si="1"/>
        <v>1.2450695239119488E-2</v>
      </c>
      <c r="AB8" s="1" t="s">
        <v>3</v>
      </c>
      <c r="AC8" s="1" t="s">
        <v>4</v>
      </c>
      <c r="AD8" s="3">
        <f>AE8/2*7*1.08</f>
        <v>9805.3200000000015</v>
      </c>
      <c r="AE8" s="2">
        <f>SUM(AE5:AE7)</f>
        <v>2594</v>
      </c>
      <c r="AF8" s="2">
        <f>SUM(AF5:AF7)</f>
        <v>3731.88</v>
      </c>
      <c r="AG8" s="4">
        <f t="shared" ref="AG8" si="5">(AE8-AF8)/AF8</f>
        <v>-0.304907982035864</v>
      </c>
    </row>
    <row r="9" spans="1:35" x14ac:dyDescent="0.25">
      <c r="A9" s="2">
        <f>C8*-0.05+C8</f>
        <v>12673.836000000003</v>
      </c>
      <c r="B9" s="2">
        <f>C8*0.05+C8</f>
        <v>14007.924000000003</v>
      </c>
      <c r="D9" s="2">
        <f>C8</f>
        <v>13340.880000000003</v>
      </c>
      <c r="E9" s="1">
        <f t="shared" si="3"/>
        <v>15344</v>
      </c>
      <c r="F9" s="4">
        <f>(D9-E9)/E9</f>
        <v>-0.13054744525547426</v>
      </c>
      <c r="G9" s="4"/>
      <c r="H9" s="4"/>
      <c r="J9" s="2">
        <f>L8*-0.05+L8</f>
        <v>7735.014000000001</v>
      </c>
      <c r="K9" s="2">
        <f>L8*0.05+L8</f>
        <v>8549.2260000000006</v>
      </c>
      <c r="L9" s="2"/>
      <c r="M9" s="2">
        <f>L8</f>
        <v>8142.1200000000008</v>
      </c>
      <c r="N9" s="1">
        <v>8590</v>
      </c>
      <c r="O9" s="4">
        <f>(M9-N9)/N9</f>
        <v>-5.2139697322467891E-2</v>
      </c>
      <c r="P9" s="4"/>
      <c r="Q9" s="4">
        <f>(P8-Q8)/Q8</f>
        <v>0.16610169491525423</v>
      </c>
      <c r="U9" s="2"/>
      <c r="V9" s="2">
        <f>U8</f>
        <v>20081.880000000005</v>
      </c>
      <c r="W9" s="1">
        <v>19728</v>
      </c>
      <c r="X9" s="4">
        <f>(V9-W9)/W9</f>
        <v>1.7937956204379799E-2</v>
      </c>
      <c r="Y9" s="4"/>
      <c r="Z9" s="4"/>
      <c r="AD9" s="2"/>
      <c r="AE9" s="2">
        <f>AD8</f>
        <v>9805.3200000000015</v>
      </c>
      <c r="AF9" s="1">
        <v>8330</v>
      </c>
      <c r="AG9" s="4">
        <f>(AE9-AF9)/AF9</f>
        <v>0.17710924369747919</v>
      </c>
      <c r="AH9" s="4"/>
      <c r="AI9" s="4"/>
    </row>
    <row r="10" spans="1:35" x14ac:dyDescent="0.25">
      <c r="A10" s="2">
        <f>C8*-0.1+C8</f>
        <v>12006.792000000003</v>
      </c>
      <c r="B10" s="2">
        <f>C8*0.1+C8</f>
        <v>14674.968000000003</v>
      </c>
      <c r="J10" s="2">
        <f>L8*-0.1+L8</f>
        <v>7327.9080000000004</v>
      </c>
      <c r="K10" s="2">
        <f>L8*0.1+L8</f>
        <v>8956.3320000000003</v>
      </c>
    </row>
    <row r="12" spans="1:35" x14ac:dyDescent="0.25">
      <c r="D12" s="45" t="s">
        <v>14</v>
      </c>
      <c r="E12" s="45"/>
      <c r="F12" s="45"/>
      <c r="G12" s="18"/>
      <c r="H12" s="18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35" x14ac:dyDescent="0.25">
      <c r="C14" s="1" t="s">
        <v>5</v>
      </c>
      <c r="D14" s="1">
        <v>381</v>
      </c>
      <c r="E14" s="1">
        <v>459</v>
      </c>
      <c r="F14" s="4">
        <f t="shared" ref="F14:F17" si="6">(D14-E14)/E14</f>
        <v>-0.16993464052287582</v>
      </c>
      <c r="G14" s="4"/>
      <c r="H14" s="4"/>
    </row>
    <row r="15" spans="1:35" x14ac:dyDescent="0.25">
      <c r="C15" s="1" t="s">
        <v>6</v>
      </c>
      <c r="D15" s="1">
        <v>854</v>
      </c>
      <c r="E15" s="1">
        <v>1185</v>
      </c>
      <c r="F15" s="4">
        <f t="shared" si="6"/>
        <v>-0.27932489451476794</v>
      </c>
      <c r="G15" s="4"/>
      <c r="H15" s="4"/>
    </row>
    <row r="16" spans="1:35" x14ac:dyDescent="0.25">
      <c r="C16" s="1" t="s">
        <v>7</v>
      </c>
      <c r="D16" s="2">
        <v>828</v>
      </c>
      <c r="E16" s="1">
        <v>1050</v>
      </c>
      <c r="F16" s="4">
        <f t="shared" si="6"/>
        <v>-0.21142857142857144</v>
      </c>
      <c r="G16" s="4"/>
      <c r="H16" s="4"/>
    </row>
    <row r="17" spans="1:8" x14ac:dyDescent="0.25">
      <c r="A17" s="1" t="s">
        <v>3</v>
      </c>
      <c r="B17" s="1" t="s">
        <v>4</v>
      </c>
      <c r="C17" s="3">
        <f>D17/3*7*1.08</f>
        <v>5198.7599999999993</v>
      </c>
      <c r="D17" s="2">
        <f>SUM(D14:D16)</f>
        <v>2063</v>
      </c>
      <c r="E17" s="1">
        <f>SUM(E14:E16)</f>
        <v>2694</v>
      </c>
      <c r="F17" s="4">
        <f t="shared" si="6"/>
        <v>-0.23422420193021529</v>
      </c>
      <c r="G17" s="1">
        <v>680</v>
      </c>
      <c r="H17" s="1">
        <v>580</v>
      </c>
    </row>
    <row r="18" spans="1:8" x14ac:dyDescent="0.25">
      <c r="A18" s="2">
        <f>C17*-0.05+C17</f>
        <v>4938.8219999999992</v>
      </c>
      <c r="B18" s="2">
        <f>C17*0.05+C17</f>
        <v>5458.6979999999994</v>
      </c>
      <c r="C18" s="2"/>
      <c r="D18" s="2">
        <f>C17</f>
        <v>5198.7599999999993</v>
      </c>
      <c r="E18" s="1">
        <v>6754</v>
      </c>
      <c r="F18" s="4">
        <f>(D18-E18)/E18</f>
        <v>-0.23026946994373715</v>
      </c>
      <c r="G18" s="4"/>
      <c r="H18" s="4"/>
    </row>
    <row r="19" spans="1:8" x14ac:dyDescent="0.25">
      <c r="A19" s="2">
        <f>C17*-0.1+C17</f>
        <v>4678.8839999999991</v>
      </c>
      <c r="B19" s="2">
        <f>C17*0.1+C17</f>
        <v>5718.6359999999995</v>
      </c>
    </row>
  </sheetData>
  <mergeCells count="5">
    <mergeCell ref="D3:F3"/>
    <mergeCell ref="M3:O3"/>
    <mergeCell ref="V3:X3"/>
    <mergeCell ref="AE3:AG3"/>
    <mergeCell ref="D12:F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9838-058A-46DD-B476-17796FA5D8B3}">
  <dimension ref="A3:AI19"/>
  <sheetViews>
    <sheetView showGridLines="0" workbookViewId="0">
      <selection activeCell="K18" sqref="A1:XFD1048576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35" x14ac:dyDescent="0.25">
      <c r="B3" s="13"/>
      <c r="D3" s="45" t="s">
        <v>2</v>
      </c>
      <c r="E3" s="45"/>
      <c r="F3" s="45"/>
      <c r="G3" s="23"/>
      <c r="H3" s="23"/>
      <c r="M3" s="45" t="s">
        <v>13</v>
      </c>
      <c r="N3" s="45"/>
      <c r="O3" s="45"/>
      <c r="P3" s="23"/>
      <c r="Q3" s="23"/>
      <c r="V3" s="45" t="s">
        <v>15</v>
      </c>
      <c r="W3" s="45"/>
      <c r="X3" s="45"/>
      <c r="Y3" s="23"/>
      <c r="Z3" s="23"/>
      <c r="AE3" s="45" t="s">
        <v>16</v>
      </c>
      <c r="AF3" s="45"/>
      <c r="AG3" s="45"/>
      <c r="AH3" s="23"/>
      <c r="AI3" s="23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848</v>
      </c>
      <c r="E5" s="1">
        <f>SUM(N5,E14,N14)</f>
        <v>1174</v>
      </c>
      <c r="F5" s="4">
        <f>(D5-E5)/E5</f>
        <v>-0.2776831345826235</v>
      </c>
      <c r="G5" s="4"/>
      <c r="H5" s="4"/>
      <c r="L5" s="1" t="s">
        <v>5</v>
      </c>
      <c r="M5" s="1">
        <v>428</v>
      </c>
      <c r="N5" s="1">
        <v>706</v>
      </c>
      <c r="O5" s="4">
        <f t="shared" ref="O5:O8" si="0">(M5-N5)/N5</f>
        <v>-0.39376770538243627</v>
      </c>
      <c r="P5" s="4"/>
      <c r="Q5" s="4"/>
      <c r="U5" s="1" t="s">
        <v>5</v>
      </c>
      <c r="V5" s="1">
        <v>1844</v>
      </c>
      <c r="W5" s="2">
        <v>2103</v>
      </c>
      <c r="X5" s="4">
        <f t="shared" ref="X5:X8" si="1">(V5-W5)/W5</f>
        <v>-0.12315739419876368</v>
      </c>
      <c r="Y5" s="4"/>
      <c r="Z5" s="4"/>
      <c r="AD5" s="1" t="s">
        <v>5</v>
      </c>
      <c r="AE5" s="1">
        <v>1216</v>
      </c>
      <c r="AF5" s="2">
        <v>938</v>
      </c>
      <c r="AG5" s="4">
        <f t="shared" ref="AG5:AG6" si="2">(AE5-AF5)/AF5</f>
        <v>0.29637526652452023</v>
      </c>
      <c r="AH5" s="4"/>
      <c r="AI5" s="4"/>
    </row>
    <row r="6" spans="1:35" x14ac:dyDescent="0.25">
      <c r="C6" s="1" t="s">
        <v>6</v>
      </c>
      <c r="D6" s="1">
        <f t="shared" ref="D6:E9" si="3">SUM(M6,D15,M15)</f>
        <v>2453</v>
      </c>
      <c r="E6" s="1">
        <f t="shared" si="3"/>
        <v>3363</v>
      </c>
      <c r="F6" s="4">
        <f t="shared" ref="F6:F8" si="4">(D6-E6)/E6</f>
        <v>-0.27059173357121619</v>
      </c>
      <c r="G6" s="4"/>
      <c r="H6" s="4"/>
      <c r="L6" s="1" t="s">
        <v>6</v>
      </c>
      <c r="M6" s="1">
        <v>1291</v>
      </c>
      <c r="N6" s="1">
        <v>1898</v>
      </c>
      <c r="O6" s="4">
        <f t="shared" si="0"/>
        <v>-0.31981032665964171</v>
      </c>
      <c r="P6" s="4"/>
      <c r="Q6" s="4"/>
      <c r="U6" s="1" t="s">
        <v>6</v>
      </c>
      <c r="V6" s="1">
        <v>3190</v>
      </c>
      <c r="W6" s="2">
        <v>4809</v>
      </c>
      <c r="X6" s="4">
        <f t="shared" si="1"/>
        <v>-0.33666042836348514</v>
      </c>
      <c r="Y6" s="4"/>
      <c r="Z6" s="4"/>
      <c r="AD6" s="1" t="s">
        <v>6</v>
      </c>
      <c r="AE6" s="1">
        <v>1136</v>
      </c>
      <c r="AF6" s="2">
        <v>1113</v>
      </c>
      <c r="AG6" s="4">
        <f t="shared" si="2"/>
        <v>2.0664869721473494E-2</v>
      </c>
      <c r="AH6" s="4"/>
      <c r="AI6" s="4"/>
    </row>
    <row r="7" spans="1:35" x14ac:dyDescent="0.25">
      <c r="C7" s="1" t="s">
        <v>7</v>
      </c>
      <c r="D7" s="1">
        <f t="shared" si="3"/>
        <v>2141</v>
      </c>
      <c r="E7" s="1">
        <f t="shared" si="3"/>
        <v>3092</v>
      </c>
      <c r="F7" s="4">
        <v>-0.05</v>
      </c>
      <c r="G7" s="4"/>
      <c r="H7" s="4"/>
      <c r="L7" s="1" t="s">
        <v>7</v>
      </c>
      <c r="M7" s="2">
        <v>1110</v>
      </c>
      <c r="N7" s="1">
        <v>1791</v>
      </c>
      <c r="O7" s="4">
        <f t="shared" si="0"/>
        <v>-0.38023450586264657</v>
      </c>
      <c r="P7" s="4"/>
      <c r="Q7" s="4"/>
      <c r="U7" s="1" t="s">
        <v>7</v>
      </c>
      <c r="V7" s="2"/>
      <c r="X7" s="4" t="e">
        <f t="shared" si="1"/>
        <v>#DIV/0!</v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D8/3*7*1.08</f>
        <v>13713.84</v>
      </c>
      <c r="D8" s="2">
        <f>SUM(D5:D7)</f>
        <v>5442</v>
      </c>
      <c r="E8" s="1">
        <f>SUM(E5:E7)</f>
        <v>7629</v>
      </c>
      <c r="F8" s="4">
        <f t="shared" si="4"/>
        <v>-0.28666928824223359</v>
      </c>
      <c r="G8" s="2">
        <f>((M8*P8)+(D17*G17)+(M17*P17))/D8</f>
        <v>586.68632855567807</v>
      </c>
      <c r="H8" s="2">
        <f>((N8*Q8)+(E17*H17)+(N17*Q17))/E8</f>
        <v>620</v>
      </c>
      <c r="J8" s="1" t="s">
        <v>3</v>
      </c>
      <c r="K8" s="1" t="s">
        <v>4</v>
      </c>
      <c r="L8" s="3">
        <f>M8/3*7*1.08</f>
        <v>7129.0800000000008</v>
      </c>
      <c r="M8" s="2">
        <f>SUM(M5:M7)</f>
        <v>2829</v>
      </c>
      <c r="N8" s="1">
        <f>SUM(N5:N7)</f>
        <v>4395</v>
      </c>
      <c r="O8" s="4">
        <f t="shared" si="0"/>
        <v>-0.35631399317406143</v>
      </c>
      <c r="P8" s="1">
        <v>567</v>
      </c>
      <c r="Q8" s="1">
        <v>620</v>
      </c>
      <c r="S8" s="1" t="s">
        <v>3</v>
      </c>
      <c r="T8" s="1" t="s">
        <v>4</v>
      </c>
      <c r="U8" s="3">
        <f>V8/2*7*1.08</f>
        <v>19028.52</v>
      </c>
      <c r="V8" s="2">
        <f>SUM(V5:V7)</f>
        <v>5034</v>
      </c>
      <c r="W8" s="2">
        <f>SUM(W5:W7)</f>
        <v>6912</v>
      </c>
      <c r="X8" s="4">
        <f t="shared" si="1"/>
        <v>-0.2717013888888889</v>
      </c>
      <c r="AB8" s="1" t="s">
        <v>3</v>
      </c>
      <c r="AC8" s="1" t="s">
        <v>4</v>
      </c>
      <c r="AD8" s="3">
        <f>AE8/2*7*1.08</f>
        <v>8890.5600000000013</v>
      </c>
      <c r="AE8" s="2">
        <f>SUM(AE5:AE7)</f>
        <v>2352</v>
      </c>
      <c r="AF8" s="2">
        <f>SUM(AF5:AF7)</f>
        <v>2051</v>
      </c>
      <c r="AG8" s="4">
        <f t="shared" ref="AG8" si="5">(AE8-AF8)/AF8</f>
        <v>0.14675767918088736</v>
      </c>
    </row>
    <row r="9" spans="1:35" x14ac:dyDescent="0.25">
      <c r="A9" s="2">
        <f>C8*-0.05+C8</f>
        <v>13028.148000000001</v>
      </c>
      <c r="B9" s="2">
        <f>C8*0.05+C8</f>
        <v>14399.531999999999</v>
      </c>
      <c r="D9" s="2">
        <f>C8</f>
        <v>13713.84</v>
      </c>
      <c r="E9" s="1">
        <f t="shared" si="3"/>
        <v>16614</v>
      </c>
      <c r="F9" s="4">
        <f>(D9-E9)/E9</f>
        <v>-0.17456121343445286</v>
      </c>
      <c r="G9" s="4"/>
      <c r="H9" s="4">
        <f>(G8-H8)/H8</f>
        <v>-5.3731728136003104E-2</v>
      </c>
      <c r="J9" s="2">
        <f>L8*-0.05+L8</f>
        <v>6772.6260000000011</v>
      </c>
      <c r="K9" s="2">
        <f>L8*0.05+L8</f>
        <v>7485.5340000000006</v>
      </c>
      <c r="L9" s="2"/>
      <c r="M9" s="2">
        <f>L8</f>
        <v>7129.0800000000008</v>
      </c>
      <c r="N9" s="1">
        <v>9304</v>
      </c>
      <c r="O9" s="4">
        <f>(M9-N9)/N9</f>
        <v>-0.23376182287188296</v>
      </c>
      <c r="P9" s="4"/>
      <c r="Q9" s="4">
        <f>(P8-Q8)/Q8</f>
        <v>-8.5483870967741932E-2</v>
      </c>
      <c r="U9" s="2"/>
      <c r="V9" s="2">
        <f>U8</f>
        <v>19028.52</v>
      </c>
      <c r="W9" s="1">
        <v>26999</v>
      </c>
      <c r="X9" s="4">
        <f>(V9-W9)/W9</f>
        <v>-0.29521389681099297</v>
      </c>
      <c r="Y9" s="4"/>
      <c r="Z9" s="4"/>
      <c r="AD9" s="2"/>
      <c r="AE9" s="2">
        <f>AD8</f>
        <v>8890.5600000000013</v>
      </c>
      <c r="AF9" s="1">
        <v>7892</v>
      </c>
      <c r="AG9" s="4">
        <f>(AE9-AF9)/AF9</f>
        <v>0.1265281297516474</v>
      </c>
      <c r="AH9" s="4"/>
      <c r="AI9" s="4"/>
    </row>
    <row r="10" spans="1:35" x14ac:dyDescent="0.25">
      <c r="A10" s="2">
        <f>C8*-0.1+C8</f>
        <v>12342.456</v>
      </c>
      <c r="B10" s="2">
        <f>C8*0.1+C8</f>
        <v>15085.224</v>
      </c>
      <c r="J10" s="2">
        <f>L8*-0.1+L8</f>
        <v>6416.1720000000005</v>
      </c>
      <c r="K10" s="2">
        <f>L8*0.1+L8</f>
        <v>7841.9880000000012</v>
      </c>
    </row>
    <row r="12" spans="1:35" x14ac:dyDescent="0.25">
      <c r="D12" s="45" t="s">
        <v>14</v>
      </c>
      <c r="E12" s="45"/>
      <c r="F12" s="45"/>
      <c r="G12" s="23"/>
      <c r="H12" s="23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35" x14ac:dyDescent="0.25">
      <c r="C14" s="1" t="s">
        <v>5</v>
      </c>
      <c r="D14" s="1">
        <v>420</v>
      </c>
      <c r="E14" s="1">
        <v>468</v>
      </c>
      <c r="F14" s="4">
        <f t="shared" ref="F14:F17" si="6">(D14-E14)/E14</f>
        <v>-0.10256410256410256</v>
      </c>
      <c r="G14" s="4"/>
      <c r="H14" s="4"/>
    </row>
    <row r="15" spans="1:35" x14ac:dyDescent="0.25">
      <c r="C15" s="1" t="s">
        <v>6</v>
      </c>
      <c r="D15" s="1">
        <v>1162</v>
      </c>
      <c r="E15" s="1">
        <v>1465</v>
      </c>
      <c r="F15" s="4">
        <f t="shared" si="6"/>
        <v>-0.2068259385665529</v>
      </c>
      <c r="G15" s="4"/>
      <c r="H15" s="4"/>
    </row>
    <row r="16" spans="1:35" x14ac:dyDescent="0.25">
      <c r="C16" s="1" t="s">
        <v>7</v>
      </c>
      <c r="D16" s="2">
        <v>1031</v>
      </c>
      <c r="E16" s="1">
        <v>1301</v>
      </c>
      <c r="F16" s="4">
        <f t="shared" si="6"/>
        <v>-0.20753266717909299</v>
      </c>
      <c r="G16" s="4"/>
      <c r="H16" s="4"/>
    </row>
    <row r="17" spans="1:8" x14ac:dyDescent="0.25">
      <c r="A17" s="1" t="s">
        <v>3</v>
      </c>
      <c r="B17" s="1" t="s">
        <v>4</v>
      </c>
      <c r="C17" s="3">
        <f>D17/3*7*1.08</f>
        <v>6584.76</v>
      </c>
      <c r="D17" s="2">
        <f>SUM(D14:D16)</f>
        <v>2613</v>
      </c>
      <c r="E17" s="1">
        <f>SUM(E14:E16)</f>
        <v>3234</v>
      </c>
      <c r="F17" s="4">
        <f t="shared" si="6"/>
        <v>-0.19202226345083487</v>
      </c>
      <c r="G17" s="1">
        <v>608</v>
      </c>
      <c r="H17" s="1">
        <v>620</v>
      </c>
    </row>
    <row r="18" spans="1:8" x14ac:dyDescent="0.25">
      <c r="A18" s="2">
        <f>C17*-0.05+C17</f>
        <v>6255.5219999999999</v>
      </c>
      <c r="B18" s="2">
        <f>C17*0.05+C17</f>
        <v>6913.9980000000005</v>
      </c>
      <c r="C18" s="2"/>
      <c r="D18" s="2">
        <f>C17</f>
        <v>6584.76</v>
      </c>
      <c r="E18" s="1">
        <v>7310</v>
      </c>
      <c r="F18" s="4">
        <f>(D18-E18)/E18</f>
        <v>-9.9212038303693545E-2</v>
      </c>
      <c r="G18" s="4"/>
      <c r="H18" s="4">
        <f>(G17-H17)/H17</f>
        <v>-1.935483870967742E-2</v>
      </c>
    </row>
    <row r="19" spans="1:8" x14ac:dyDescent="0.25">
      <c r="A19" s="2">
        <f>C17*-0.1+C17</f>
        <v>5926.2839999999997</v>
      </c>
      <c r="B19" s="2">
        <f>C17*0.1+C17</f>
        <v>7243.2360000000008</v>
      </c>
    </row>
  </sheetData>
  <mergeCells count="5">
    <mergeCell ref="D3:F3"/>
    <mergeCell ref="M3:O3"/>
    <mergeCell ref="V3:X3"/>
    <mergeCell ref="AE3:AG3"/>
    <mergeCell ref="D12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29B1-1E3E-45DA-934A-5EBD34F89040}">
  <dimension ref="A1:AI19"/>
  <sheetViews>
    <sheetView showGridLines="0" workbookViewId="0">
      <selection activeCell="C8" sqref="C8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1" spans="1:35" x14ac:dyDescent="0.25">
      <c r="AF1" s="26"/>
    </row>
    <row r="3" spans="1:35" x14ac:dyDescent="0.25">
      <c r="B3" s="13"/>
      <c r="D3" s="45" t="s">
        <v>2</v>
      </c>
      <c r="E3" s="45"/>
      <c r="F3" s="45"/>
      <c r="G3" s="24"/>
      <c r="H3" s="24"/>
      <c r="M3" s="45" t="s">
        <v>13</v>
      </c>
      <c r="N3" s="45"/>
      <c r="O3" s="45"/>
      <c r="P3" s="24"/>
      <c r="Q3" s="24"/>
      <c r="V3" s="45" t="s">
        <v>15</v>
      </c>
      <c r="W3" s="45"/>
      <c r="X3" s="45"/>
      <c r="Y3" s="24"/>
      <c r="Z3" s="24"/>
      <c r="AE3" s="45" t="s">
        <v>16</v>
      </c>
      <c r="AF3" s="45"/>
      <c r="AG3" s="45"/>
      <c r="AH3" s="24"/>
      <c r="AI3" s="24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769</v>
      </c>
      <c r="E5" s="1">
        <f>SUM(N5,E14,N14)</f>
        <v>896</v>
      </c>
      <c r="F5" s="4">
        <f>(D5-E5)/E5</f>
        <v>-0.14174107142857142</v>
      </c>
      <c r="G5" s="4"/>
      <c r="H5" s="4"/>
      <c r="L5" s="1" t="s">
        <v>5</v>
      </c>
      <c r="M5" s="1">
        <v>366</v>
      </c>
      <c r="N5" s="1">
        <v>491</v>
      </c>
      <c r="O5" s="4">
        <f t="shared" ref="O5:O8" si="0">(M5-N5)/N5</f>
        <v>-0.25458248472505091</v>
      </c>
      <c r="P5" s="4"/>
      <c r="Q5" s="4"/>
      <c r="U5" s="1" t="s">
        <v>5</v>
      </c>
      <c r="V5" s="1">
        <v>1771</v>
      </c>
      <c r="W5" s="2">
        <v>1606.9341036691903</v>
      </c>
      <c r="X5" s="4">
        <f>IFERROR((V5-W5)/W5,"")</f>
        <v>0.10209870831429246</v>
      </c>
      <c r="Y5" s="4"/>
      <c r="Z5" s="4"/>
      <c r="AD5" s="1" t="s">
        <v>5</v>
      </c>
      <c r="AE5" s="1">
        <v>683</v>
      </c>
      <c r="AF5" s="2">
        <v>716.74734882671476</v>
      </c>
      <c r="AG5" s="4">
        <f t="shared" ref="AG5:AG6" si="1">(AE5-AF5)/AF5</f>
        <v>-4.7084023236301807E-2</v>
      </c>
      <c r="AH5" s="4"/>
      <c r="AI5" s="4"/>
    </row>
    <row r="6" spans="1:35" x14ac:dyDescent="0.25">
      <c r="C6" s="1" t="s">
        <v>6</v>
      </c>
      <c r="D6" s="1">
        <f t="shared" ref="D6:E9" si="2">SUM(M6,D15,M15)</f>
        <v>1952</v>
      </c>
      <c r="E6" s="1">
        <f t="shared" si="2"/>
        <v>2331</v>
      </c>
      <c r="F6" s="4">
        <f t="shared" ref="F6:F8" si="3">(D6-E6)/E6</f>
        <v>-0.1625911625911626</v>
      </c>
      <c r="G6" s="4"/>
      <c r="H6" s="4"/>
      <c r="L6" s="1" t="s">
        <v>6</v>
      </c>
      <c r="M6" s="1">
        <v>1040</v>
      </c>
      <c r="N6" s="1">
        <v>1378</v>
      </c>
      <c r="O6" s="4">
        <f t="shared" si="0"/>
        <v>-0.24528301886792453</v>
      </c>
      <c r="P6" s="4"/>
      <c r="Q6" s="4"/>
      <c r="U6" s="1" t="s">
        <v>6</v>
      </c>
      <c r="V6" s="1">
        <v>2737</v>
      </c>
      <c r="W6" s="2">
        <v>3672.6490949330228</v>
      </c>
      <c r="X6" s="4">
        <f>IFERROR((V6-W6)/W6,"")</f>
        <v>-0.25476136454851972</v>
      </c>
      <c r="Y6" s="4"/>
      <c r="Z6" s="4"/>
      <c r="AD6" s="1" t="s">
        <v>6</v>
      </c>
      <c r="AE6" s="1">
        <v>996</v>
      </c>
      <c r="AF6" s="2">
        <v>850.25910988267128</v>
      </c>
      <c r="AG6" s="4">
        <f t="shared" si="1"/>
        <v>0.17140761965777673</v>
      </c>
      <c r="AH6" s="4"/>
      <c r="AI6" s="4"/>
    </row>
    <row r="7" spans="1:35" x14ac:dyDescent="0.25">
      <c r="C7" s="1" t="s">
        <v>7</v>
      </c>
      <c r="D7" s="1">
        <f t="shared" si="2"/>
        <v>1738</v>
      </c>
      <c r="E7" s="1">
        <f t="shared" si="2"/>
        <v>2105</v>
      </c>
      <c r="F7" s="4">
        <v>-0.05</v>
      </c>
      <c r="G7" s="4"/>
      <c r="H7" s="4"/>
      <c r="L7" s="1" t="s">
        <v>7</v>
      </c>
      <c r="M7" s="2">
        <v>893</v>
      </c>
      <c r="N7" s="1">
        <v>1167</v>
      </c>
      <c r="O7" s="4">
        <f t="shared" si="0"/>
        <v>-0.23479005998286204</v>
      </c>
      <c r="P7" s="4"/>
      <c r="Q7" s="4"/>
      <c r="U7" s="1" t="s">
        <v>7</v>
      </c>
      <c r="V7" s="2"/>
      <c r="X7" s="4" t="str">
        <f>IFERROR((V7-W7)/W7,"")</f>
        <v/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D8/3*7*1.08</f>
        <v>11236.68</v>
      </c>
      <c r="D8" s="2">
        <f>SUM(D5:D7)</f>
        <v>4459</v>
      </c>
      <c r="E8" s="1">
        <f>SUM(E5:E7)</f>
        <v>5332</v>
      </c>
      <c r="F8" s="4">
        <f t="shared" si="3"/>
        <v>-0.16372843210802701</v>
      </c>
      <c r="G8" s="2">
        <f>((M8*P8)+(D17*G17)+(M17*P17))/D8</f>
        <v>612.40771473424536</v>
      </c>
      <c r="H8" s="2">
        <f>((N8*Q8)+(E17*H17)+(N17*Q17))/E8</f>
        <v>620</v>
      </c>
      <c r="J8" s="1" t="s">
        <v>3</v>
      </c>
      <c r="K8" s="1" t="s">
        <v>4</v>
      </c>
      <c r="L8" s="3">
        <f>M8/3*7*1.08</f>
        <v>5793.4800000000014</v>
      </c>
      <c r="M8" s="2">
        <f>SUM(M5:M7)</f>
        <v>2299</v>
      </c>
      <c r="N8" s="1">
        <f>SUM(N5:N7)</f>
        <v>3036</v>
      </c>
      <c r="O8" s="4">
        <f t="shared" si="0"/>
        <v>-0.24275362318840579</v>
      </c>
      <c r="P8" s="1">
        <v>594</v>
      </c>
      <c r="Q8" s="1">
        <v>620</v>
      </c>
      <c r="S8" s="1" t="s">
        <v>3</v>
      </c>
      <c r="T8" s="1" t="s">
        <v>4</v>
      </c>
      <c r="U8" s="3">
        <f>V8/2*7*1.08</f>
        <v>17040.240000000002</v>
      </c>
      <c r="V8" s="2">
        <f>SUM(V5:V7)</f>
        <v>4508</v>
      </c>
      <c r="W8" s="2">
        <f>SUM(W5:W7)</f>
        <v>5279.5831986022131</v>
      </c>
      <c r="X8" s="4">
        <f t="shared" ref="X8" si="4">(V8-W8)/W8</f>
        <v>-0.14614471816761829</v>
      </c>
      <c r="AB8" s="1" t="s">
        <v>3</v>
      </c>
      <c r="AC8" s="1" t="s">
        <v>4</v>
      </c>
      <c r="AD8" s="3">
        <f>AE8/2*7*1.08</f>
        <v>6346.6200000000008</v>
      </c>
      <c r="AE8" s="2">
        <f>SUM(AE5:AE7)</f>
        <v>1679</v>
      </c>
      <c r="AF8" s="2">
        <f>SUM(AF5:AF7)</f>
        <v>1567.0064587093862</v>
      </c>
      <c r="AG8" s="4">
        <f t="shared" ref="AG8" si="5">(AE8-AF8)/AF8</f>
        <v>7.1469738154655515E-2</v>
      </c>
    </row>
    <row r="9" spans="1:35" x14ac:dyDescent="0.25">
      <c r="A9" s="2">
        <f>C8*-0.05+C8</f>
        <v>10674.846</v>
      </c>
      <c r="B9" s="2">
        <f>C8*0.05+C8</f>
        <v>11798.514000000001</v>
      </c>
      <c r="D9" s="2">
        <f>C8</f>
        <v>11236.68</v>
      </c>
      <c r="E9" s="1">
        <f t="shared" si="2"/>
        <v>12691</v>
      </c>
      <c r="F9" s="4">
        <f>(D9-E9)/E9</f>
        <v>-0.11459459459459458</v>
      </c>
      <c r="G9" s="4"/>
      <c r="H9" s="4">
        <f>(G8-H8)/H8</f>
        <v>-1.2245621396378451E-2</v>
      </c>
      <c r="J9" s="2">
        <f>L8*-0.05+L8</f>
        <v>5503.8060000000014</v>
      </c>
      <c r="K9" s="2">
        <f>L8*0.05+L8</f>
        <v>6083.1540000000014</v>
      </c>
      <c r="L9" s="2"/>
      <c r="M9" s="2">
        <f>L8</f>
        <v>5793.4800000000014</v>
      </c>
      <c r="N9" s="1">
        <v>7106</v>
      </c>
      <c r="O9" s="4">
        <f>(M9-N9)/N9</f>
        <v>-0.18470588235294097</v>
      </c>
      <c r="P9" s="4"/>
      <c r="Q9" s="4">
        <f>(P8-Q8)/Q8</f>
        <v>-4.1935483870967745E-2</v>
      </c>
      <c r="U9" s="2"/>
      <c r="V9" s="2">
        <f>U8</f>
        <v>17040.240000000002</v>
      </c>
      <c r="W9" s="1">
        <v>20621</v>
      </c>
      <c r="X9" s="4">
        <f>(V9-W9)/W9</f>
        <v>-0.17364628291547443</v>
      </c>
      <c r="Y9" s="4"/>
      <c r="Z9" s="4"/>
      <c r="AD9" s="2"/>
      <c r="AE9" s="2">
        <f>AD8</f>
        <v>6346.6200000000008</v>
      </c>
      <c r="AF9" s="1">
        <v>6028</v>
      </c>
      <c r="AG9" s="4">
        <f>(AE9-AF9)/AF9</f>
        <v>5.2856668878566819E-2</v>
      </c>
      <c r="AH9" s="4"/>
      <c r="AI9" s="4"/>
    </row>
    <row r="10" spans="1:35" x14ac:dyDescent="0.25">
      <c r="A10" s="2">
        <f>C8*-0.1+C8</f>
        <v>10113.012000000001</v>
      </c>
      <c r="B10" s="2">
        <f>C8*0.1+C8</f>
        <v>12360.348</v>
      </c>
      <c r="J10" s="2">
        <f>L8*-0.1+L8</f>
        <v>5214.1320000000014</v>
      </c>
      <c r="K10" s="2">
        <f>L8*0.1+L8</f>
        <v>6372.8280000000013</v>
      </c>
    </row>
    <row r="12" spans="1:35" x14ac:dyDescent="0.25">
      <c r="D12" s="45" t="s">
        <v>14</v>
      </c>
      <c r="E12" s="45"/>
      <c r="F12" s="45"/>
      <c r="G12" s="24"/>
      <c r="H12" s="24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35" x14ac:dyDescent="0.25">
      <c r="C14" s="1" t="s">
        <v>5</v>
      </c>
      <c r="D14" s="1">
        <v>403</v>
      </c>
      <c r="E14" s="1">
        <v>405</v>
      </c>
      <c r="F14" s="4">
        <f t="shared" ref="F14:F17" si="6">(D14-E14)/E14</f>
        <v>-4.9382716049382715E-3</v>
      </c>
      <c r="G14" s="4"/>
      <c r="H14" s="4"/>
    </row>
    <row r="15" spans="1:35" x14ac:dyDescent="0.25">
      <c r="C15" s="1" t="s">
        <v>6</v>
      </c>
      <c r="D15" s="1">
        <v>912</v>
      </c>
      <c r="E15" s="1">
        <v>953</v>
      </c>
      <c r="F15" s="4">
        <f t="shared" si="6"/>
        <v>-4.3022035676810073E-2</v>
      </c>
      <c r="G15" s="4"/>
      <c r="H15" s="4"/>
    </row>
    <row r="16" spans="1:35" x14ac:dyDescent="0.25">
      <c r="C16" s="1" t="s">
        <v>7</v>
      </c>
      <c r="D16" s="2">
        <v>845</v>
      </c>
      <c r="E16" s="1">
        <v>938</v>
      </c>
      <c r="F16" s="4">
        <f t="shared" si="6"/>
        <v>-9.9147121535181237E-2</v>
      </c>
      <c r="G16" s="4"/>
      <c r="H16" s="4"/>
    </row>
    <row r="17" spans="1:8" x14ac:dyDescent="0.25">
      <c r="A17" s="1" t="s">
        <v>3</v>
      </c>
      <c r="B17" s="1" t="s">
        <v>4</v>
      </c>
      <c r="C17" s="3">
        <f>D17/3*7*1.08</f>
        <v>5443.2000000000007</v>
      </c>
      <c r="D17" s="2">
        <f>SUM(D14:D16)</f>
        <v>2160</v>
      </c>
      <c r="E17" s="1">
        <f>SUM(E14:E16)</f>
        <v>2296</v>
      </c>
      <c r="F17" s="4">
        <f t="shared" si="6"/>
        <v>-5.9233449477351915E-2</v>
      </c>
      <c r="G17" s="1">
        <v>632</v>
      </c>
      <c r="H17" s="1">
        <v>620</v>
      </c>
    </row>
    <row r="18" spans="1:8" x14ac:dyDescent="0.25">
      <c r="A18" s="2">
        <f>C17*-0.05+C17</f>
        <v>5171.0400000000009</v>
      </c>
      <c r="B18" s="2">
        <f>C17*0.05+C17</f>
        <v>5715.3600000000006</v>
      </c>
      <c r="C18" s="2"/>
      <c r="D18" s="2">
        <f>C17</f>
        <v>5443.2000000000007</v>
      </c>
      <c r="E18" s="1">
        <v>5585</v>
      </c>
      <c r="F18" s="4">
        <f>(D18-E18)/E18</f>
        <v>-2.5389435989256807E-2</v>
      </c>
      <c r="G18" s="4"/>
      <c r="H18" s="4">
        <f>(G17-H17)/H17</f>
        <v>1.935483870967742E-2</v>
      </c>
    </row>
    <row r="19" spans="1:8" x14ac:dyDescent="0.25">
      <c r="A19" s="2">
        <f>C17*-0.1+C17</f>
        <v>4898.880000000001</v>
      </c>
      <c r="B19" s="2">
        <f>C17*0.1+C17</f>
        <v>5987.52</v>
      </c>
    </row>
  </sheetData>
  <mergeCells count="5">
    <mergeCell ref="D3:F3"/>
    <mergeCell ref="M3:O3"/>
    <mergeCell ref="V3:X3"/>
    <mergeCell ref="AE3:AG3"/>
    <mergeCell ref="D12:F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35E0-60DF-415E-BC02-CFDA49433E65}">
  <dimension ref="A1:AI19"/>
  <sheetViews>
    <sheetView showGridLines="0" topLeftCell="L1" workbookViewId="0">
      <selection activeCell="W15" sqref="A1:XFD1048576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1" spans="1:35" x14ac:dyDescent="0.25">
      <c r="AF1" s="26"/>
    </row>
    <row r="3" spans="1:35" x14ac:dyDescent="0.25">
      <c r="B3" s="13"/>
      <c r="D3" s="45" t="s">
        <v>2</v>
      </c>
      <c r="E3" s="45"/>
      <c r="F3" s="45"/>
      <c r="G3" s="25"/>
      <c r="H3" s="25"/>
      <c r="M3" s="45" t="s">
        <v>13</v>
      </c>
      <c r="N3" s="45"/>
      <c r="O3" s="45"/>
      <c r="P3" s="25"/>
      <c r="Q3" s="25"/>
      <c r="V3" s="45" t="s">
        <v>15</v>
      </c>
      <c r="W3" s="45"/>
      <c r="X3" s="45"/>
      <c r="Y3" s="25"/>
      <c r="Z3" s="25"/>
      <c r="AE3" s="45" t="s">
        <v>16</v>
      </c>
      <c r="AF3" s="45"/>
      <c r="AG3" s="45"/>
      <c r="AH3" s="25"/>
      <c r="AI3" s="25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643</v>
      </c>
      <c r="E5" s="1">
        <f>SUM(N5,E14,N14)</f>
        <v>741</v>
      </c>
      <c r="F5" s="4">
        <f>(D5-E5)/E5</f>
        <v>-0.13225371120107962</v>
      </c>
      <c r="G5" s="4"/>
      <c r="H5" s="4"/>
      <c r="L5" s="1" t="s">
        <v>5</v>
      </c>
      <c r="M5" s="1">
        <v>316</v>
      </c>
      <c r="N5" s="1">
        <v>396</v>
      </c>
      <c r="O5" s="4">
        <f t="shared" ref="O5:O8" si="0">(M5-N5)/N5</f>
        <v>-0.20202020202020202</v>
      </c>
      <c r="P5" s="4"/>
      <c r="Q5" s="4"/>
      <c r="U5" s="1" t="s">
        <v>5</v>
      </c>
      <c r="V5" s="1">
        <v>1558</v>
      </c>
      <c r="W5" s="2">
        <v>1743</v>
      </c>
      <c r="X5" s="4">
        <f>IFERROR((V5-W5)/W5,"")</f>
        <v>-0.10613884107860011</v>
      </c>
      <c r="Y5" s="4"/>
      <c r="Z5" s="4"/>
      <c r="AD5" s="1" t="s">
        <v>5</v>
      </c>
      <c r="AE5" s="1">
        <v>484</v>
      </c>
      <c r="AF5" s="2">
        <v>670</v>
      </c>
      <c r="AG5" s="4">
        <f t="shared" ref="AG5:AG6" si="1">(AE5-AF5)/AF5</f>
        <v>-0.27761194029850744</v>
      </c>
      <c r="AH5" s="4"/>
      <c r="AI5" s="4"/>
    </row>
    <row r="6" spans="1:35" x14ac:dyDescent="0.25">
      <c r="C6" s="1" t="s">
        <v>6</v>
      </c>
      <c r="D6" s="1">
        <f t="shared" ref="D6:E9" si="2">SUM(M6,D15,M15)</f>
        <v>1322</v>
      </c>
      <c r="E6" s="1">
        <f t="shared" si="2"/>
        <v>1543</v>
      </c>
      <c r="F6" s="4">
        <f t="shared" ref="F6:F8" si="3">(D6-E6)/E6</f>
        <v>-0.14322747893713544</v>
      </c>
      <c r="G6" s="4"/>
      <c r="H6" s="4"/>
      <c r="L6" s="1" t="s">
        <v>6</v>
      </c>
      <c r="M6" s="1">
        <v>732</v>
      </c>
      <c r="N6" s="1">
        <v>825</v>
      </c>
      <c r="O6" s="4">
        <f t="shared" si="0"/>
        <v>-0.11272727272727273</v>
      </c>
      <c r="P6" s="4"/>
      <c r="Q6" s="4"/>
      <c r="U6" s="1" t="s">
        <v>6</v>
      </c>
      <c r="V6" s="1">
        <v>2221</v>
      </c>
      <c r="W6" s="2">
        <v>2929</v>
      </c>
      <c r="X6" s="4">
        <f>IFERROR((V6-W6)/W6,"")</f>
        <v>-0.24172072379651757</v>
      </c>
      <c r="Y6" s="4"/>
      <c r="Z6" s="4"/>
      <c r="AD6" s="1" t="s">
        <v>6</v>
      </c>
      <c r="AE6" s="1">
        <v>657</v>
      </c>
      <c r="AF6" s="2">
        <v>736</v>
      </c>
      <c r="AG6" s="4">
        <f t="shared" si="1"/>
        <v>-0.10733695652173914</v>
      </c>
      <c r="AH6" s="4"/>
      <c r="AI6" s="4"/>
    </row>
    <row r="7" spans="1:35" x14ac:dyDescent="0.25">
      <c r="C7" s="1" t="s">
        <v>7</v>
      </c>
      <c r="D7" s="1">
        <f t="shared" si="2"/>
        <v>1436</v>
      </c>
      <c r="E7" s="1">
        <f t="shared" si="2"/>
        <v>1647</v>
      </c>
      <c r="F7" s="4">
        <v>-0.05</v>
      </c>
      <c r="G7" s="4"/>
      <c r="H7" s="4"/>
      <c r="L7" s="1" t="s">
        <v>7</v>
      </c>
      <c r="M7" s="2">
        <v>772</v>
      </c>
      <c r="N7" s="1">
        <v>897</v>
      </c>
      <c r="O7" s="4">
        <f t="shared" si="0"/>
        <v>-0.13935340022296544</v>
      </c>
      <c r="P7" s="4"/>
      <c r="Q7" s="4"/>
      <c r="U7" s="1" t="s">
        <v>7</v>
      </c>
      <c r="V7" s="2"/>
      <c r="X7" s="4" t="str">
        <f>IFERROR((V7-W7)/W7,"")</f>
        <v/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D8/3*7*1.08</f>
        <v>8570.52</v>
      </c>
      <c r="D8" s="2">
        <f>SUM(D5:D7)</f>
        <v>3401</v>
      </c>
      <c r="E8" s="1">
        <f>SUM(E5:E7)</f>
        <v>3931</v>
      </c>
      <c r="F8" s="4">
        <f t="shared" si="3"/>
        <v>-0.13482574408547443</v>
      </c>
      <c r="G8" s="2">
        <f>((M8*P8)+(D17*G17)+(M17*P17))/D8</f>
        <v>614.42164069391356</v>
      </c>
      <c r="H8" s="2">
        <f>((N8*Q8)+(E17*H17)+(N17*Q17))/E8</f>
        <v>620</v>
      </c>
      <c r="J8" s="1" t="s">
        <v>3</v>
      </c>
      <c r="K8" s="1" t="s">
        <v>4</v>
      </c>
      <c r="L8" s="3">
        <f>M8/3*7*1.08</f>
        <v>4586.3999999999996</v>
      </c>
      <c r="M8" s="2">
        <f>SUM(M5:M7)</f>
        <v>1820</v>
      </c>
      <c r="N8" s="1">
        <f>SUM(N5:N7)</f>
        <v>2118</v>
      </c>
      <c r="O8" s="4">
        <f t="shared" si="0"/>
        <v>-0.14069877242681775</v>
      </c>
      <c r="P8" s="1">
        <v>620</v>
      </c>
      <c r="Q8" s="1">
        <v>620</v>
      </c>
      <c r="S8" s="1" t="s">
        <v>3</v>
      </c>
      <c r="T8" s="1" t="s">
        <v>4</v>
      </c>
      <c r="U8" s="3">
        <f>V8/2*7</f>
        <v>13226.5</v>
      </c>
      <c r="V8" s="2">
        <f>SUM(V5:V7)</f>
        <v>3779</v>
      </c>
      <c r="W8" s="2">
        <f>SUM(W5:W7)</f>
        <v>4672</v>
      </c>
      <c r="X8" s="4">
        <f t="shared" ref="X8" si="4">(V8-W8)/W8</f>
        <v>-0.19113869863013699</v>
      </c>
      <c r="AB8" s="1" t="s">
        <v>3</v>
      </c>
      <c r="AC8" s="1" t="s">
        <v>4</v>
      </c>
      <c r="AD8" s="3">
        <f>AE8/2*7*1.08</f>
        <v>4312.9800000000005</v>
      </c>
      <c r="AE8" s="2">
        <f>SUM(AE5:AE7)</f>
        <v>1141</v>
      </c>
      <c r="AF8" s="2">
        <f>SUM(AF5:AF7)</f>
        <v>1406</v>
      </c>
      <c r="AG8" s="4">
        <f t="shared" ref="AG8" si="5">(AE8-AF8)/AF8</f>
        <v>-0.18847795163584638</v>
      </c>
    </row>
    <row r="9" spans="1:35" x14ac:dyDescent="0.25">
      <c r="A9" s="2">
        <f>C8*-0.05+C8</f>
        <v>8141.9940000000006</v>
      </c>
      <c r="B9" s="2">
        <f>C8*0.05+C8</f>
        <v>8999.0460000000003</v>
      </c>
      <c r="D9" s="2">
        <f>C8</f>
        <v>8570.52</v>
      </c>
      <c r="E9" s="1">
        <f t="shared" si="2"/>
        <v>10449</v>
      </c>
      <c r="F9" s="4">
        <f>(D9-E9)/E9</f>
        <v>-0.17977605512489228</v>
      </c>
      <c r="G9" s="4"/>
      <c r="H9" s="4">
        <f>(G8-H8)/H8</f>
        <v>-8.9973537194942589E-3</v>
      </c>
      <c r="J9" s="2">
        <f>L8*-0.05+L8</f>
        <v>4357.08</v>
      </c>
      <c r="K9" s="2">
        <f>L8*0.05+L8</f>
        <v>4815.7199999999993</v>
      </c>
      <c r="L9" s="2"/>
      <c r="M9" s="2">
        <f>L8</f>
        <v>4586.3999999999996</v>
      </c>
      <c r="N9" s="1">
        <v>5851</v>
      </c>
      <c r="O9" s="4">
        <f>(M9-N9)/N9</f>
        <v>-0.21613399418902757</v>
      </c>
      <c r="P9" s="4"/>
      <c r="Q9" s="4">
        <f>(P8-Q8)/Q8</f>
        <v>0</v>
      </c>
      <c r="U9" s="2"/>
      <c r="V9" s="2">
        <f>U8</f>
        <v>13226.5</v>
      </c>
      <c r="W9" s="1">
        <v>16980</v>
      </c>
      <c r="X9" s="4">
        <f>(V9-W9)/W9</f>
        <v>-0.22105418138987043</v>
      </c>
      <c r="Y9" s="4"/>
      <c r="Z9" s="4"/>
      <c r="AD9" s="2"/>
      <c r="AE9" s="2">
        <f>AD8</f>
        <v>4312.9800000000005</v>
      </c>
      <c r="AF9" s="1">
        <v>4964</v>
      </c>
      <c r="AG9" s="4">
        <f>(AE9-AF9)/AF9</f>
        <v>-0.13114826752618847</v>
      </c>
      <c r="AH9" s="4"/>
      <c r="AI9" s="4"/>
    </row>
    <row r="10" spans="1:35" x14ac:dyDescent="0.25">
      <c r="A10" s="2">
        <f>C8*-0.1+C8</f>
        <v>7713.4680000000008</v>
      </c>
      <c r="B10" s="2">
        <f>C8*0.1+C8</f>
        <v>9427.5720000000001</v>
      </c>
      <c r="J10" s="2">
        <f>L8*-0.1+L8</f>
        <v>4127.7599999999993</v>
      </c>
      <c r="K10" s="2">
        <f>L8*0.1+L8</f>
        <v>5045.04</v>
      </c>
    </row>
    <row r="12" spans="1:35" x14ac:dyDescent="0.25">
      <c r="D12" s="45" t="s">
        <v>14</v>
      </c>
      <c r="E12" s="45"/>
      <c r="F12" s="45"/>
      <c r="G12" s="25"/>
      <c r="H12" s="25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327</v>
      </c>
      <c r="E14" s="1">
        <v>345</v>
      </c>
      <c r="F14" s="4">
        <f t="shared" ref="F14:F17" si="6">(D14-E14)/E14</f>
        <v>-5.2173913043478258E-2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590</v>
      </c>
      <c r="E15" s="1">
        <v>718</v>
      </c>
      <c r="F15" s="4">
        <f t="shared" si="6"/>
        <v>-0.17827298050139276</v>
      </c>
      <c r="G15" s="4"/>
      <c r="H15" s="4"/>
      <c r="O15" s="1">
        <v>16333</v>
      </c>
      <c r="P15" s="4">
        <f t="shared" ref="P15:P17" si="7">O15/$O$17</f>
        <v>0.51999363260108244</v>
      </c>
      <c r="R15" s="1">
        <v>15656</v>
      </c>
      <c r="S15" s="4">
        <f t="shared" ref="S15:S16" si="8">R15/$R$17</f>
        <v>0.50712619849702001</v>
      </c>
    </row>
    <row r="16" spans="1:35" x14ac:dyDescent="0.25">
      <c r="C16" s="1" t="s">
        <v>7</v>
      </c>
      <c r="D16" s="2">
        <v>664</v>
      </c>
      <c r="E16" s="1">
        <v>750</v>
      </c>
      <c r="F16" s="4">
        <f t="shared" si="6"/>
        <v>-0.11466666666666667</v>
      </c>
      <c r="G16" s="4"/>
      <c r="H16" s="4"/>
      <c r="O16" s="1">
        <v>5026</v>
      </c>
      <c r="P16" s="4">
        <f t="shared" si="7"/>
        <v>0.16001273479783509</v>
      </c>
      <c r="R16" s="1">
        <v>5358</v>
      </c>
      <c r="S16" s="4">
        <f t="shared" si="8"/>
        <v>0.17355532521378594</v>
      </c>
    </row>
    <row r="17" spans="1:19" x14ac:dyDescent="0.25">
      <c r="A17" s="1" t="s">
        <v>3</v>
      </c>
      <c r="B17" s="1" t="s">
        <v>4</v>
      </c>
      <c r="C17" s="3">
        <f>D17/3*7*1.08</f>
        <v>3984.1200000000003</v>
      </c>
      <c r="D17" s="2">
        <f>SUM(D14:D16)</f>
        <v>1581</v>
      </c>
      <c r="E17" s="1">
        <f>SUM(E14:E16)</f>
        <v>1813</v>
      </c>
      <c r="F17" s="4">
        <f t="shared" si="6"/>
        <v>-0.12796469939327082</v>
      </c>
      <c r="G17" s="1">
        <v>608</v>
      </c>
      <c r="H17" s="1">
        <v>620</v>
      </c>
      <c r="O17" s="1">
        <f>SUM(O14:O16)</f>
        <v>31410</v>
      </c>
      <c r="P17" s="4">
        <f t="shared" si="7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3784.9140000000002</v>
      </c>
      <c r="B18" s="2">
        <f>C17*0.05+C17</f>
        <v>4183.326</v>
      </c>
      <c r="C18" s="2"/>
      <c r="D18" s="2">
        <f>C17</f>
        <v>3984.1200000000003</v>
      </c>
      <c r="E18" s="1">
        <v>4598</v>
      </c>
      <c r="F18" s="4">
        <f>(D18-E18)/E18</f>
        <v>-0.13351022183558062</v>
      </c>
      <c r="G18" s="4"/>
      <c r="H18" s="4">
        <f>(G17-H17)/H17</f>
        <v>-1.935483870967742E-2</v>
      </c>
    </row>
    <row r="19" spans="1:19" x14ac:dyDescent="0.25">
      <c r="A19" s="2">
        <f>C17*-0.1+C17</f>
        <v>3585.7080000000005</v>
      </c>
      <c r="B19" s="2">
        <f>C17*0.1+C17</f>
        <v>4382.5320000000002</v>
      </c>
    </row>
  </sheetData>
  <mergeCells count="5">
    <mergeCell ref="D3:F3"/>
    <mergeCell ref="M3:O3"/>
    <mergeCell ref="V3:X3"/>
    <mergeCell ref="AE3:AG3"/>
    <mergeCell ref="D12:F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D12-D660-47FC-BF58-1AB7079EEEE6}">
  <dimension ref="A1:AI19"/>
  <sheetViews>
    <sheetView showGridLines="0" workbookViewId="0">
      <selection activeCell="F9" sqref="F9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1" spans="1:35" x14ac:dyDescent="0.25">
      <c r="J1" s="29">
        <v>1.05</v>
      </c>
      <c r="AF1" s="26"/>
    </row>
    <row r="3" spans="1:35" x14ac:dyDescent="0.25">
      <c r="B3" s="13"/>
      <c r="D3" s="45" t="s">
        <v>2</v>
      </c>
      <c r="E3" s="45"/>
      <c r="F3" s="45"/>
      <c r="G3" s="27"/>
      <c r="H3" s="27"/>
      <c r="M3" s="45" t="s">
        <v>13</v>
      </c>
      <c r="N3" s="45"/>
      <c r="O3" s="45"/>
      <c r="P3" s="27"/>
      <c r="Q3" s="27"/>
      <c r="V3" s="45" t="s">
        <v>15</v>
      </c>
      <c r="W3" s="45"/>
      <c r="X3" s="45"/>
      <c r="Y3" s="27"/>
      <c r="Z3" s="27"/>
      <c r="AE3" s="45" t="s">
        <v>16</v>
      </c>
      <c r="AF3" s="45"/>
      <c r="AG3" s="45"/>
      <c r="AH3" s="27"/>
      <c r="AI3" s="27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654</v>
      </c>
      <c r="E5" s="1">
        <f>SUM(N5,E14,N14)</f>
        <v>862</v>
      </c>
      <c r="F5" s="4">
        <f>(D5-E5)/E5</f>
        <v>-0.24129930394431554</v>
      </c>
      <c r="G5" s="4"/>
      <c r="H5" s="4"/>
      <c r="L5" s="1" t="s">
        <v>5</v>
      </c>
      <c r="M5" s="1">
        <v>319</v>
      </c>
      <c r="N5" s="1">
        <v>486</v>
      </c>
      <c r="O5" s="4">
        <f t="shared" ref="O5:O8" si="0">(M5-N5)/N5</f>
        <v>-0.34362139917695472</v>
      </c>
      <c r="P5" s="4"/>
      <c r="Q5" s="4"/>
      <c r="U5" s="1" t="s">
        <v>5</v>
      </c>
      <c r="V5" s="1">
        <v>1581</v>
      </c>
      <c r="W5" s="2">
        <v>1433</v>
      </c>
      <c r="X5" s="4">
        <f>IFERROR((V5-W5)/W5,"")</f>
        <v>0.10327983251919051</v>
      </c>
      <c r="Y5" s="4"/>
      <c r="Z5" s="4"/>
      <c r="AD5" s="1" t="s">
        <v>5</v>
      </c>
      <c r="AE5" s="1">
        <v>407</v>
      </c>
      <c r="AF5" s="2">
        <v>635</v>
      </c>
      <c r="AG5" s="4">
        <f t="shared" ref="AG5:AG6" si="1">(AE5-AF5)/AF5</f>
        <v>-0.35905511811023622</v>
      </c>
      <c r="AH5" s="4"/>
      <c r="AI5" s="4"/>
    </row>
    <row r="6" spans="1:35" x14ac:dyDescent="0.25">
      <c r="C6" s="1" t="s">
        <v>6</v>
      </c>
      <c r="D6" s="1">
        <f t="shared" ref="D6:E9" si="2">SUM(M6,D15,M15)</f>
        <v>1462</v>
      </c>
      <c r="E6" s="1">
        <f t="shared" si="2"/>
        <v>2012</v>
      </c>
      <c r="F6" s="4">
        <f t="shared" ref="F6:F8" si="3">(D6-E6)/E6</f>
        <v>-0.27335984095427435</v>
      </c>
      <c r="G6" s="4"/>
      <c r="H6" s="4"/>
      <c r="L6" s="1" t="s">
        <v>6</v>
      </c>
      <c r="M6" s="1">
        <v>814</v>
      </c>
      <c r="N6" s="1">
        <v>1168</v>
      </c>
      <c r="O6" s="4">
        <f t="shared" si="0"/>
        <v>-0.30308219178082191</v>
      </c>
      <c r="P6" s="4"/>
      <c r="Q6" s="4"/>
      <c r="U6" s="1" t="s">
        <v>6</v>
      </c>
      <c r="V6" s="1">
        <v>2338</v>
      </c>
      <c r="W6" s="2">
        <v>2623</v>
      </c>
      <c r="X6" s="4">
        <f>IFERROR((V6-W6)/W6,"")</f>
        <v>-0.10865421273351125</v>
      </c>
      <c r="Y6" s="4"/>
      <c r="Z6" s="4"/>
      <c r="AD6" s="1" t="s">
        <v>6</v>
      </c>
      <c r="AE6" s="1">
        <v>899</v>
      </c>
      <c r="AF6" s="2">
        <v>698</v>
      </c>
      <c r="AG6" s="4">
        <f t="shared" si="1"/>
        <v>0.28796561604584525</v>
      </c>
      <c r="AH6" s="4"/>
      <c r="AI6" s="4"/>
    </row>
    <row r="7" spans="1:35" x14ac:dyDescent="0.25">
      <c r="C7" s="1" t="s">
        <v>7</v>
      </c>
      <c r="D7" s="1">
        <f t="shared" si="2"/>
        <v>1216</v>
      </c>
      <c r="E7" s="1">
        <f t="shared" si="2"/>
        <v>1567</v>
      </c>
      <c r="F7" s="4">
        <v>-0.05</v>
      </c>
      <c r="G7" s="4"/>
      <c r="H7" s="4"/>
      <c r="L7" s="1" t="s">
        <v>7</v>
      </c>
      <c r="M7" s="2">
        <v>644</v>
      </c>
      <c r="N7" s="1">
        <v>866</v>
      </c>
      <c r="O7" s="4">
        <f t="shared" si="0"/>
        <v>-0.25635103926096997</v>
      </c>
      <c r="P7" s="4"/>
      <c r="Q7" s="4"/>
      <c r="U7" s="1" t="s">
        <v>7</v>
      </c>
      <c r="V7" s="2"/>
      <c r="X7" s="4" t="str">
        <f>IFERROR((V7-W7)/W7,"")</f>
        <v/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8163.4000000000005</v>
      </c>
      <c r="D8" s="2">
        <f>SUM(D5:D7)</f>
        <v>3332</v>
      </c>
      <c r="E8" s="1">
        <f>SUM(E5:E7)</f>
        <v>4441</v>
      </c>
      <c r="F8" s="4">
        <f t="shared" si="3"/>
        <v>-0.2497185318621932</v>
      </c>
      <c r="G8" s="2">
        <f>((M8*P8)+(D17*G17)+(M17*P17))/D8</f>
        <v>580.06752701080427</v>
      </c>
      <c r="H8" s="2">
        <f>((N8*Q8)+(E17*H17)+(N17*Q17))/E8</f>
        <v>600</v>
      </c>
      <c r="J8" s="1" t="s">
        <v>3</v>
      </c>
      <c r="K8" s="1" t="s">
        <v>4</v>
      </c>
      <c r="L8" s="3">
        <f>M8/3*7*J1</f>
        <v>4353.6500000000005</v>
      </c>
      <c r="M8" s="2">
        <f>SUM(M5:M7)</f>
        <v>1777</v>
      </c>
      <c r="N8" s="1">
        <f>SUM(N5:N7)</f>
        <v>2520</v>
      </c>
      <c r="O8" s="4">
        <f t="shared" si="0"/>
        <v>-0.29484126984126985</v>
      </c>
      <c r="P8" s="1">
        <v>560</v>
      </c>
      <c r="Q8" s="1">
        <v>600</v>
      </c>
      <c r="S8" s="1" t="s">
        <v>3</v>
      </c>
      <c r="T8" s="1" t="s">
        <v>4</v>
      </c>
      <c r="U8" s="3">
        <f>V8/2*7</f>
        <v>13716.5</v>
      </c>
      <c r="V8" s="2">
        <f>SUM(V5:V7)</f>
        <v>3919</v>
      </c>
      <c r="W8" s="2">
        <f>SUM(W5:W7)</f>
        <v>4056</v>
      </c>
      <c r="X8" s="4">
        <f t="shared" ref="X8" si="4">(V8-W8)/W8</f>
        <v>-3.3777120315581853E-2</v>
      </c>
      <c r="AB8" s="1" t="s">
        <v>3</v>
      </c>
      <c r="AC8" s="1" t="s">
        <v>4</v>
      </c>
      <c r="AD8" s="3">
        <f>AE8/2*7*1.08</f>
        <v>4936.68</v>
      </c>
      <c r="AE8" s="2">
        <f>SUM(AE5:AE7)</f>
        <v>1306</v>
      </c>
      <c r="AF8" s="2">
        <f>SUM(AF5:AF7)</f>
        <v>1333</v>
      </c>
      <c r="AG8" s="4">
        <f t="shared" ref="AG8" si="5">(AE8-AF8)/AF8</f>
        <v>-2.0255063765941484E-2</v>
      </c>
    </row>
    <row r="9" spans="1:35" x14ac:dyDescent="0.25">
      <c r="A9" s="2">
        <f>C8*-0.05+C8</f>
        <v>7755.2300000000005</v>
      </c>
      <c r="B9" s="2">
        <f>C8*0.05+C8</f>
        <v>8571.57</v>
      </c>
      <c r="D9" s="2">
        <f>C8</f>
        <v>8163.4000000000005</v>
      </c>
      <c r="E9" s="1">
        <f t="shared" si="2"/>
        <v>9906</v>
      </c>
      <c r="F9" s="4">
        <f>(D9-E9)/E9</f>
        <v>-0.1759135877246113</v>
      </c>
      <c r="G9" s="4"/>
      <c r="H9" s="4">
        <f>(G8-H8)/H8</f>
        <v>-3.3220788315326218E-2</v>
      </c>
      <c r="J9" s="2">
        <f>L8*-0.05+L8</f>
        <v>4135.9675000000007</v>
      </c>
      <c r="K9" s="2">
        <f>L8*0.05+L8</f>
        <v>4571.3325000000004</v>
      </c>
      <c r="L9" s="2"/>
      <c r="M9" s="2">
        <f>L8</f>
        <v>4353.6500000000005</v>
      </c>
      <c r="N9" s="1">
        <v>5547</v>
      </c>
      <c r="O9" s="4">
        <f>(M9-N9)/N9</f>
        <v>-0.21513430683252199</v>
      </c>
      <c r="P9" s="4"/>
      <c r="Q9" s="4">
        <f>(P8-Q8)/Q8</f>
        <v>-6.6666666666666666E-2</v>
      </c>
      <c r="U9" s="2"/>
      <c r="V9" s="2">
        <f>U8</f>
        <v>13716.5</v>
      </c>
      <c r="W9" s="1">
        <v>16100</v>
      </c>
      <c r="X9" s="4">
        <f>(V9-W9)/W9</f>
        <v>-0.14804347826086955</v>
      </c>
      <c r="Y9" s="4"/>
      <c r="Z9" s="4"/>
      <c r="AD9" s="2"/>
      <c r="AE9" s="2">
        <f>AD8</f>
        <v>4936.68</v>
      </c>
      <c r="AF9" s="1">
        <v>4964</v>
      </c>
      <c r="AG9" s="4">
        <f>(AE9-AF9)/AF9</f>
        <v>-5.503626107977379E-3</v>
      </c>
      <c r="AH9" s="4"/>
      <c r="AI9" s="4"/>
    </row>
    <row r="10" spans="1:35" x14ac:dyDescent="0.25">
      <c r="A10" s="2">
        <f>C8*-0.1+C8</f>
        <v>7347.06</v>
      </c>
      <c r="B10" s="2">
        <f>C8*0.1+C8</f>
        <v>8979.7400000000016</v>
      </c>
      <c r="J10" s="2">
        <f>L8*-0.1+L8</f>
        <v>3918.2850000000003</v>
      </c>
      <c r="K10" s="2">
        <f>L8*0.1+L8</f>
        <v>4789.0150000000003</v>
      </c>
    </row>
    <row r="12" spans="1:35" x14ac:dyDescent="0.25">
      <c r="D12" s="45" t="s">
        <v>14</v>
      </c>
      <c r="E12" s="45"/>
      <c r="F12" s="45"/>
      <c r="G12" s="27"/>
      <c r="H12" s="27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335</v>
      </c>
      <c r="E14" s="1">
        <v>376</v>
      </c>
      <c r="F14" s="4">
        <f t="shared" ref="F14:F17" si="6">(D14-E14)/E14</f>
        <v>-0.10904255319148937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648</v>
      </c>
      <c r="E15" s="1">
        <v>844</v>
      </c>
      <c r="F15" s="4">
        <f t="shared" si="6"/>
        <v>-0.23222748815165878</v>
      </c>
      <c r="G15" s="4"/>
      <c r="H15" s="4"/>
      <c r="O15" s="1">
        <v>16333</v>
      </c>
      <c r="P15" s="4">
        <f t="shared" ref="P15:P17" si="7">O15/$O$17</f>
        <v>0.51999363260108244</v>
      </c>
      <c r="R15" s="1">
        <v>15656</v>
      </c>
      <c r="S15" s="4">
        <f t="shared" ref="S15:S16" si="8">R15/$R$17</f>
        <v>0.50712619849702001</v>
      </c>
    </row>
    <row r="16" spans="1:35" x14ac:dyDescent="0.25">
      <c r="C16" s="1" t="s">
        <v>7</v>
      </c>
      <c r="D16" s="2">
        <v>572</v>
      </c>
      <c r="E16" s="1">
        <v>701</v>
      </c>
      <c r="F16" s="4">
        <f t="shared" si="6"/>
        <v>-0.18402282453637661</v>
      </c>
      <c r="G16" s="4"/>
      <c r="H16" s="4"/>
      <c r="O16" s="1">
        <v>5026</v>
      </c>
      <c r="P16" s="4">
        <f t="shared" si="7"/>
        <v>0.16001273479783509</v>
      </c>
      <c r="R16" s="1">
        <v>5358</v>
      </c>
      <c r="S16" s="4">
        <f t="shared" si="8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3809.7500000000005</v>
      </c>
      <c r="D17" s="2">
        <f>SUM(D14:D16)</f>
        <v>1555</v>
      </c>
      <c r="E17" s="1">
        <f>SUM(E14:E16)</f>
        <v>1921</v>
      </c>
      <c r="F17" s="4">
        <f t="shared" si="6"/>
        <v>-0.19052576782925559</v>
      </c>
      <c r="G17" s="1">
        <v>603</v>
      </c>
      <c r="H17" s="1">
        <v>600</v>
      </c>
      <c r="O17" s="1">
        <f>SUM(O14:O16)</f>
        <v>31410</v>
      </c>
      <c r="P17" s="4">
        <f t="shared" si="7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3619.2625000000003</v>
      </c>
      <c r="B18" s="2">
        <f>C17*0.05+C17</f>
        <v>4000.2375000000006</v>
      </c>
      <c r="C18" s="2"/>
      <c r="D18" s="2">
        <f>C17</f>
        <v>3809.7500000000005</v>
      </c>
      <c r="E18" s="1">
        <v>4359</v>
      </c>
      <c r="F18" s="4">
        <f>(D18-E18)/E18</f>
        <v>-0.12600367056664363</v>
      </c>
      <c r="G18" s="4"/>
      <c r="H18" s="4">
        <f>(G17-H17)/H17</f>
        <v>5.0000000000000001E-3</v>
      </c>
    </row>
    <row r="19" spans="1:19" x14ac:dyDescent="0.25">
      <c r="A19" s="2">
        <f>C17*-0.1+C17</f>
        <v>3428.7750000000005</v>
      </c>
      <c r="B19" s="2">
        <f>C17*0.1+C17</f>
        <v>4190.7250000000004</v>
      </c>
    </row>
  </sheetData>
  <mergeCells count="5">
    <mergeCell ref="D3:F3"/>
    <mergeCell ref="M3:O3"/>
    <mergeCell ref="V3:X3"/>
    <mergeCell ref="AE3:AG3"/>
    <mergeCell ref="D12:F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137C-DE7B-49E3-B810-BEBDB877B5FF}">
  <dimension ref="A1:AI19"/>
  <sheetViews>
    <sheetView showGridLines="0" workbookViewId="0">
      <selection activeCell="H18" sqref="A1:XFD1048576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1" spans="1:35" x14ac:dyDescent="0.25">
      <c r="J1" s="29">
        <v>1.05</v>
      </c>
      <c r="AF1" s="26"/>
    </row>
    <row r="3" spans="1:35" x14ac:dyDescent="0.25">
      <c r="B3" s="13"/>
      <c r="D3" s="45" t="s">
        <v>2</v>
      </c>
      <c r="E3" s="45"/>
      <c r="F3" s="45"/>
      <c r="G3" s="28"/>
      <c r="H3" s="28"/>
      <c r="M3" s="45" t="s">
        <v>13</v>
      </c>
      <c r="N3" s="45"/>
      <c r="O3" s="45"/>
      <c r="P3" s="28"/>
      <c r="Q3" s="28"/>
      <c r="V3" s="45" t="s">
        <v>15</v>
      </c>
      <c r="W3" s="45"/>
      <c r="X3" s="45"/>
      <c r="Y3" s="28"/>
      <c r="Z3" s="28"/>
      <c r="AE3" s="45" t="s">
        <v>16</v>
      </c>
      <c r="AF3" s="45"/>
      <c r="AG3" s="45"/>
      <c r="AH3" s="28"/>
      <c r="AI3" s="28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571</v>
      </c>
      <c r="E5" s="1">
        <f>SUM(N5,E14,N14)</f>
        <v>762</v>
      </c>
      <c r="F5" s="4">
        <f>(D5-E5)/E5</f>
        <v>-0.25065616797900264</v>
      </c>
      <c r="G5" s="4"/>
      <c r="H5" s="4"/>
      <c r="L5" s="1" t="s">
        <v>5</v>
      </c>
      <c r="M5" s="1">
        <v>313</v>
      </c>
      <c r="N5" s="1">
        <v>410</v>
      </c>
      <c r="O5" s="4">
        <f t="shared" ref="O5:O8" si="0">(M5-N5)/N5</f>
        <v>-0.23658536585365852</v>
      </c>
      <c r="P5" s="4"/>
      <c r="Q5" s="4"/>
      <c r="U5" s="1" t="s">
        <v>5</v>
      </c>
      <c r="V5" s="1">
        <v>1532</v>
      </c>
      <c r="W5" s="2">
        <v>1288.0976201707158</v>
      </c>
      <c r="X5" s="4">
        <f>IFERROR((V5-W5)/W5,"")</f>
        <v>0.18935085044017008</v>
      </c>
      <c r="Y5" s="4"/>
      <c r="Z5" s="4"/>
      <c r="AD5" s="1" t="s">
        <v>5</v>
      </c>
      <c r="AE5" s="1">
        <v>461</v>
      </c>
      <c r="AF5" s="2">
        <v>616.00211434756466</v>
      </c>
      <c r="AG5" s="4">
        <f t="shared" ref="AG5:AG6" si="1">(AE5-AF5)/AF5</f>
        <v>-0.25162594532931809</v>
      </c>
      <c r="AH5" s="4"/>
      <c r="AI5" s="4"/>
    </row>
    <row r="6" spans="1:35" x14ac:dyDescent="0.25">
      <c r="C6" s="1" t="s">
        <v>6</v>
      </c>
      <c r="D6" s="1">
        <f t="shared" ref="D6:E9" si="2">SUM(M6,D15,M15)</f>
        <v>1305</v>
      </c>
      <c r="E6" s="1">
        <f t="shared" si="2"/>
        <v>1650</v>
      </c>
      <c r="F6" s="4">
        <f t="shared" ref="F6:F8" si="3">(D6-E6)/E6</f>
        <v>-0.20909090909090908</v>
      </c>
      <c r="G6" s="4"/>
      <c r="H6" s="4"/>
      <c r="L6" s="1" t="s">
        <v>6</v>
      </c>
      <c r="M6" s="1">
        <v>707</v>
      </c>
      <c r="N6" s="1">
        <v>933</v>
      </c>
      <c r="O6" s="4">
        <f t="shared" si="0"/>
        <v>-0.2422293676312969</v>
      </c>
      <c r="P6" s="4"/>
      <c r="Q6" s="4"/>
      <c r="U6" s="1" t="s">
        <v>6</v>
      </c>
      <c r="V6" s="1">
        <v>1921</v>
      </c>
      <c r="W6" s="2">
        <v>2706.4407799606042</v>
      </c>
      <c r="X6" s="4">
        <f>IFERROR((V6-W6)/W6,"")</f>
        <v>-0.29021170009566488</v>
      </c>
      <c r="Y6" s="4"/>
      <c r="Z6" s="4"/>
      <c r="AD6" s="1" t="s">
        <v>6</v>
      </c>
      <c r="AE6" s="1">
        <v>461</v>
      </c>
      <c r="AF6" s="2">
        <v>677.32587677162655</v>
      </c>
      <c r="AG6" s="4">
        <f t="shared" si="1"/>
        <v>-0.31938227106088402</v>
      </c>
      <c r="AH6" s="4"/>
      <c r="AI6" s="4"/>
    </row>
    <row r="7" spans="1:35" x14ac:dyDescent="0.25">
      <c r="C7" s="1" t="s">
        <v>7</v>
      </c>
      <c r="D7" s="1">
        <f t="shared" si="2"/>
        <v>1176</v>
      </c>
      <c r="E7" s="1">
        <f t="shared" si="2"/>
        <v>1494</v>
      </c>
      <c r="F7" s="4">
        <v>-0.05</v>
      </c>
      <c r="G7" s="4"/>
      <c r="H7" s="4"/>
      <c r="L7" s="1" t="s">
        <v>7</v>
      </c>
      <c r="M7" s="2">
        <v>632</v>
      </c>
      <c r="N7" s="1">
        <v>816</v>
      </c>
      <c r="O7" s="4">
        <f t="shared" si="0"/>
        <v>-0.22549019607843138</v>
      </c>
      <c r="P7" s="4"/>
      <c r="Q7" s="4"/>
      <c r="U7" s="1" t="s">
        <v>7</v>
      </c>
      <c r="V7" s="2"/>
      <c r="X7" s="4" t="str">
        <f>IFERROR((V7-W7)/W7,"")</f>
        <v/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7477.4000000000005</v>
      </c>
      <c r="D8" s="2">
        <f>SUM(D5:D7)</f>
        <v>3052</v>
      </c>
      <c r="E8" s="1">
        <f>SUM(E5:E7)</f>
        <v>3906</v>
      </c>
      <c r="F8" s="4">
        <f t="shared" si="3"/>
        <v>-0.21863799283154123</v>
      </c>
      <c r="G8" s="2">
        <f>((M8*P8)+(D17*G17)+(M17*P17))/D8</f>
        <v>595.02752293577987</v>
      </c>
      <c r="H8" s="2">
        <f>((N8*Q8)+(E17*H17)+(N17*Q17))/E8</f>
        <v>600</v>
      </c>
      <c r="J8" s="1" t="s">
        <v>3</v>
      </c>
      <c r="K8" s="1" t="s">
        <v>4</v>
      </c>
      <c r="L8" s="3">
        <f>M8/3*7*J1</f>
        <v>4047.4</v>
      </c>
      <c r="M8" s="2">
        <f>SUM(M5:M7)</f>
        <v>1652</v>
      </c>
      <c r="N8" s="1">
        <f>SUM(N5:N7)</f>
        <v>2159</v>
      </c>
      <c r="O8" s="4">
        <f t="shared" si="0"/>
        <v>-0.2348309402501158</v>
      </c>
      <c r="P8" s="1">
        <v>562</v>
      </c>
      <c r="Q8" s="1">
        <v>600</v>
      </c>
      <c r="S8" s="1" t="s">
        <v>3</v>
      </c>
      <c r="T8" s="1" t="s">
        <v>4</v>
      </c>
      <c r="U8" s="3">
        <f>V8/2*7</f>
        <v>12085.5</v>
      </c>
      <c r="V8" s="2">
        <f>SUM(V5:V7)</f>
        <v>3453</v>
      </c>
      <c r="W8" s="2">
        <f>SUM(W5:W7)</f>
        <v>3994.53840013132</v>
      </c>
      <c r="X8" s="4">
        <f t="shared" ref="X8" si="4">(V8-W8)/W8</f>
        <v>-0.13556970690618897</v>
      </c>
      <c r="AB8" s="1" t="s">
        <v>3</v>
      </c>
      <c r="AC8" s="1" t="s">
        <v>4</v>
      </c>
      <c r="AD8" s="3">
        <f>AE8/2*7*1.08</f>
        <v>3485.1600000000003</v>
      </c>
      <c r="AE8" s="2">
        <f>SUM(AE5:AE7)</f>
        <v>922</v>
      </c>
      <c r="AF8" s="2">
        <f>SUM(AF5:AF7)</f>
        <v>1293.3279911191912</v>
      </c>
      <c r="AG8" s="4">
        <f t="shared" ref="AG8" si="5">(AE8-AF8)/AF8</f>
        <v>-0.28711045741603392</v>
      </c>
    </row>
    <row r="9" spans="1:35" x14ac:dyDescent="0.25">
      <c r="A9" s="2">
        <f>C8*-0.05+C8</f>
        <v>7103.5300000000007</v>
      </c>
      <c r="B9" s="2">
        <f>C8*0.05+C8</f>
        <v>7851.27</v>
      </c>
      <c r="D9" s="2">
        <f>C8</f>
        <v>7477.4000000000005</v>
      </c>
      <c r="E9" s="1">
        <f t="shared" si="2"/>
        <v>9612</v>
      </c>
      <c r="F9" s="4">
        <f>(D9-E9)/E9</f>
        <v>-0.22207657095297539</v>
      </c>
      <c r="G9" s="4"/>
      <c r="H9" s="4">
        <f>(G8-H8)/H8</f>
        <v>-8.2874617737002162E-3</v>
      </c>
      <c r="J9" s="2">
        <f>L8*-0.05+L8</f>
        <v>3845.03</v>
      </c>
      <c r="K9" s="2">
        <f>L8*0.05+L8</f>
        <v>4249.7700000000004</v>
      </c>
      <c r="L9" s="2"/>
      <c r="M9" s="2">
        <f>L8</f>
        <v>4047.4</v>
      </c>
      <c r="N9" s="1">
        <v>5383</v>
      </c>
      <c r="O9" s="4">
        <f>(M9-N9)/N9</f>
        <v>-0.24811443433029906</v>
      </c>
      <c r="P9" s="4"/>
      <c r="Q9" s="4">
        <f>(P8-Q8)/Q8</f>
        <v>-6.3333333333333339E-2</v>
      </c>
      <c r="U9" s="2"/>
      <c r="V9" s="2">
        <f>U8</f>
        <v>12085.5</v>
      </c>
      <c r="W9" s="1">
        <v>15619</v>
      </c>
      <c r="X9" s="4">
        <f>(V9-W9)/W9</f>
        <v>-0.22623087265509956</v>
      </c>
      <c r="Y9" s="4"/>
      <c r="Z9" s="4"/>
      <c r="AD9" s="2"/>
      <c r="AE9" s="2">
        <f>AD8</f>
        <v>3485.1600000000003</v>
      </c>
      <c r="AF9" s="1">
        <v>4964</v>
      </c>
      <c r="AG9" s="4">
        <f>(AE9-AF9)/AF9</f>
        <v>-0.29791297340854145</v>
      </c>
      <c r="AH9" s="4"/>
      <c r="AI9" s="4"/>
    </row>
    <row r="10" spans="1:35" x14ac:dyDescent="0.25">
      <c r="A10" s="2">
        <f>C8*-0.1+C8</f>
        <v>6729.6600000000008</v>
      </c>
      <c r="B10" s="2">
        <f>C8*0.1+C8</f>
        <v>8225.1400000000012</v>
      </c>
      <c r="J10" s="2">
        <f>L8*-0.1+L8</f>
        <v>3642.66</v>
      </c>
      <c r="K10" s="2">
        <f>L8*0.1+L8</f>
        <v>4452.1400000000003</v>
      </c>
    </row>
    <row r="12" spans="1:35" x14ac:dyDescent="0.25">
      <c r="D12" s="45" t="s">
        <v>14</v>
      </c>
      <c r="E12" s="45"/>
      <c r="F12" s="45"/>
      <c r="G12" s="28"/>
      <c r="H12" s="28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258</v>
      </c>
      <c r="E14" s="1">
        <v>352</v>
      </c>
      <c r="F14" s="4">
        <f t="shared" ref="F14:F17" si="6">(D14-E14)/E14</f>
        <v>-0.26704545454545453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598</v>
      </c>
      <c r="E15" s="1">
        <v>717</v>
      </c>
      <c r="F15" s="4">
        <f t="shared" si="6"/>
        <v>-0.16596931659693165</v>
      </c>
      <c r="G15" s="4"/>
      <c r="H15" s="4"/>
      <c r="O15" s="1">
        <v>16333</v>
      </c>
      <c r="P15" s="4">
        <f t="shared" ref="P15:P17" si="7">O15/$O$17</f>
        <v>0.51999363260108244</v>
      </c>
      <c r="R15" s="1">
        <v>15656</v>
      </c>
      <c r="S15" s="4">
        <f t="shared" ref="S15:S16" si="8">R15/$R$17</f>
        <v>0.50712619849702001</v>
      </c>
    </row>
    <row r="16" spans="1:35" x14ac:dyDescent="0.25">
      <c r="C16" s="1" t="s">
        <v>7</v>
      </c>
      <c r="D16" s="2">
        <v>544</v>
      </c>
      <c r="E16" s="1">
        <v>678</v>
      </c>
      <c r="F16" s="4">
        <f t="shared" si="6"/>
        <v>-0.19764011799410031</v>
      </c>
      <c r="G16" s="4"/>
      <c r="H16" s="4"/>
      <c r="O16" s="1">
        <v>5026</v>
      </c>
      <c r="P16" s="4">
        <f t="shared" si="7"/>
        <v>0.16001273479783509</v>
      </c>
      <c r="R16" s="1">
        <v>5358</v>
      </c>
      <c r="S16" s="4">
        <f t="shared" si="8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3430.0000000000005</v>
      </c>
      <c r="D17" s="2">
        <f>SUM(D14:D16)</f>
        <v>1400</v>
      </c>
      <c r="E17" s="1">
        <f>SUM(E14:E16)</f>
        <v>1747</v>
      </c>
      <c r="F17" s="4">
        <f t="shared" si="6"/>
        <v>-0.19862621637092159</v>
      </c>
      <c r="G17" s="1">
        <v>634</v>
      </c>
      <c r="H17" s="1">
        <v>600</v>
      </c>
      <c r="O17" s="1">
        <f>SUM(O14:O16)</f>
        <v>31410</v>
      </c>
      <c r="P17" s="4">
        <f t="shared" si="7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3258.5000000000005</v>
      </c>
      <c r="B18" s="2">
        <f>C17*0.05+C17</f>
        <v>3601.5000000000005</v>
      </c>
      <c r="C18" s="2"/>
      <c r="D18" s="2">
        <f>C17</f>
        <v>3430.0000000000005</v>
      </c>
      <c r="E18" s="1">
        <v>4229</v>
      </c>
      <c r="F18" s="4">
        <f>(D18-E18)/E18</f>
        <v>-0.18893355403168588</v>
      </c>
      <c r="G18" s="4"/>
      <c r="H18" s="4">
        <f>(G17-H17)/H17</f>
        <v>5.6666666666666664E-2</v>
      </c>
    </row>
    <row r="19" spans="1:19" x14ac:dyDescent="0.25">
      <c r="A19" s="2">
        <f>C17*-0.1+C17</f>
        <v>3087.0000000000005</v>
      </c>
      <c r="B19" s="2">
        <f>C17*0.1+C17</f>
        <v>3773.0000000000005</v>
      </c>
    </row>
  </sheetData>
  <mergeCells count="5">
    <mergeCell ref="D3:F3"/>
    <mergeCell ref="M3:O3"/>
    <mergeCell ref="V3:X3"/>
    <mergeCell ref="AE3:AG3"/>
    <mergeCell ref="D12:F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197E-FA81-4089-AA0E-2C72A81870D3}">
  <dimension ref="A1:AI19"/>
  <sheetViews>
    <sheetView showGridLines="0" topLeftCell="P1" workbookViewId="0">
      <selection activeCell="X16" sqref="A1:XFD1048576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1" spans="1:35" x14ac:dyDescent="0.25"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30"/>
      <c r="H3" s="30"/>
      <c r="M3" s="45" t="s">
        <v>13</v>
      </c>
      <c r="N3" s="45"/>
      <c r="O3" s="45"/>
      <c r="P3" s="30"/>
      <c r="Q3" s="30"/>
      <c r="V3" s="45" t="s">
        <v>15</v>
      </c>
      <c r="W3" s="45"/>
      <c r="X3" s="45"/>
      <c r="Y3" s="30"/>
      <c r="Z3" s="30"/>
      <c r="AE3" s="45" t="s">
        <v>16</v>
      </c>
      <c r="AF3" s="45"/>
      <c r="AG3" s="45"/>
      <c r="AH3" s="30"/>
      <c r="AI3" s="30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629</v>
      </c>
      <c r="E5" s="1">
        <f>SUM(N5,E14,N14)</f>
        <v>581</v>
      </c>
      <c r="F5" s="4">
        <f>(D5-E5)/E5</f>
        <v>8.2616179001721177E-2</v>
      </c>
      <c r="G5" s="4"/>
      <c r="H5" s="4"/>
      <c r="L5" s="1" t="s">
        <v>5</v>
      </c>
      <c r="M5" s="1">
        <v>383</v>
      </c>
      <c r="N5" s="1">
        <v>348</v>
      </c>
      <c r="O5" s="4">
        <f t="shared" ref="O5:O8" si="0">(M5-N5)/N5</f>
        <v>0.10057471264367816</v>
      </c>
      <c r="P5" s="4"/>
      <c r="Q5" s="4"/>
      <c r="U5" s="1" t="s">
        <v>5</v>
      </c>
      <c r="V5" s="1">
        <v>1634</v>
      </c>
      <c r="W5" s="2">
        <v>1434</v>
      </c>
      <c r="X5" s="4">
        <f>IFERROR((V5-W5)/W5,"")</f>
        <v>0.1394700139470014</v>
      </c>
      <c r="Y5" s="4"/>
      <c r="Z5" s="4"/>
      <c r="AD5" s="1" t="s">
        <v>5</v>
      </c>
      <c r="AE5" s="1">
        <v>383</v>
      </c>
      <c r="AF5" s="2">
        <v>529</v>
      </c>
      <c r="AG5" s="4">
        <f t="shared" ref="AG5:AG6" si="1">(AE5-AF5)/AF5</f>
        <v>-0.27599243856332706</v>
      </c>
      <c r="AH5" s="4"/>
      <c r="AI5" s="4"/>
    </row>
    <row r="6" spans="1:35" x14ac:dyDescent="0.25">
      <c r="C6" s="1" t="s">
        <v>6</v>
      </c>
      <c r="D6" s="1">
        <f t="shared" ref="D6:E9" si="2">SUM(M6,D15,M15)</f>
        <v>1532</v>
      </c>
      <c r="E6" s="1">
        <f t="shared" si="2"/>
        <v>1555</v>
      </c>
      <c r="F6" s="4">
        <f t="shared" ref="F6:F8" si="3">(D6-E6)/E6</f>
        <v>-1.4790996784565916E-2</v>
      </c>
      <c r="G6" s="4"/>
      <c r="H6" s="4"/>
      <c r="L6" s="1" t="s">
        <v>6</v>
      </c>
      <c r="M6" s="1">
        <v>874</v>
      </c>
      <c r="N6" s="1">
        <v>879</v>
      </c>
      <c r="O6" s="4">
        <f t="shared" si="0"/>
        <v>-5.6882821387940841E-3</v>
      </c>
      <c r="P6" s="4"/>
      <c r="Q6" s="4"/>
      <c r="U6" s="1" t="s">
        <v>6</v>
      </c>
      <c r="V6" s="1">
        <v>2495</v>
      </c>
      <c r="W6" s="2">
        <v>2731</v>
      </c>
      <c r="X6" s="4">
        <f>IFERROR((V6-W6)/W6,"")</f>
        <v>-8.641523251556206E-2</v>
      </c>
      <c r="Y6" s="4"/>
      <c r="Z6" s="4"/>
      <c r="AD6" s="1" t="s">
        <v>6</v>
      </c>
      <c r="AE6" s="1">
        <v>591</v>
      </c>
      <c r="AF6" s="2">
        <v>582</v>
      </c>
      <c r="AG6" s="4">
        <f t="shared" si="1"/>
        <v>1.5463917525773196E-2</v>
      </c>
      <c r="AH6" s="4"/>
      <c r="AI6" s="4"/>
    </row>
    <row r="7" spans="1:35" x14ac:dyDescent="0.25">
      <c r="C7" s="1" t="s">
        <v>7</v>
      </c>
      <c r="D7" s="1">
        <f t="shared" si="2"/>
        <v>1424</v>
      </c>
      <c r="E7" s="1">
        <f t="shared" si="2"/>
        <v>1429</v>
      </c>
      <c r="F7" s="4">
        <v>-0.05</v>
      </c>
      <c r="G7" s="4"/>
      <c r="H7" s="4"/>
      <c r="L7" s="1" t="s">
        <v>7</v>
      </c>
      <c r="M7" s="2">
        <v>792</v>
      </c>
      <c r="N7" s="1">
        <v>805</v>
      </c>
      <c r="O7" s="4">
        <f t="shared" si="0"/>
        <v>-1.6149068322981366E-2</v>
      </c>
      <c r="P7" s="4"/>
      <c r="Q7" s="4"/>
      <c r="U7" s="1" t="s">
        <v>7</v>
      </c>
      <c r="V7" s="2"/>
      <c r="X7" s="4" t="str">
        <f>IFERROR((V7-W7)/W7,"")</f>
        <v/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8365</v>
      </c>
      <c r="D8" s="2">
        <f>SUM(D5:D7)</f>
        <v>3585</v>
      </c>
      <c r="E8" s="1">
        <f>SUM(E5:E7)</f>
        <v>3565</v>
      </c>
      <c r="F8" s="4">
        <f t="shared" si="3"/>
        <v>5.6100981767180924E-3</v>
      </c>
      <c r="G8" s="2">
        <f>((M8*P8)+(D17*G17)+(M17*P17))/D8</f>
        <v>564.42510460251049</v>
      </c>
      <c r="H8" s="2">
        <f>((N8*Q8)+(E17*H17)+(N17*Q17))/E8</f>
        <v>600</v>
      </c>
      <c r="J8" s="1" t="s">
        <v>3</v>
      </c>
      <c r="K8" s="1" t="s">
        <v>4</v>
      </c>
      <c r="L8" s="3">
        <f>M8/3*7*J1</f>
        <v>4781</v>
      </c>
      <c r="M8" s="2">
        <f>SUM(M5:M7)</f>
        <v>2049</v>
      </c>
      <c r="N8" s="1">
        <f>SUM(N5:N7)</f>
        <v>2032</v>
      </c>
      <c r="O8" s="4">
        <f t="shared" si="0"/>
        <v>8.3661417322834653E-3</v>
      </c>
      <c r="P8" s="1">
        <v>552</v>
      </c>
      <c r="Q8" s="1">
        <v>600</v>
      </c>
      <c r="S8" s="1" t="s">
        <v>3</v>
      </c>
      <c r="T8" s="1" t="s">
        <v>4</v>
      </c>
      <c r="U8" s="3">
        <f>V8/2*7</f>
        <v>14451.5</v>
      </c>
      <c r="V8" s="2">
        <f>SUM(V5:V7)</f>
        <v>4129</v>
      </c>
      <c r="W8" s="2">
        <f>SUM(W5:W7)</f>
        <v>4165</v>
      </c>
      <c r="X8" s="4">
        <f t="shared" ref="X8" si="4">(V8-W8)/W8</f>
        <v>-8.6434573829531815E-3</v>
      </c>
      <c r="AB8" s="1" t="s">
        <v>3</v>
      </c>
      <c r="AC8" s="1" t="s">
        <v>4</v>
      </c>
      <c r="AD8" s="3">
        <f>AE8/2*7*1.08</f>
        <v>3681.7200000000003</v>
      </c>
      <c r="AE8" s="2">
        <f>SUM(AE5:AE7)</f>
        <v>974</v>
      </c>
      <c r="AF8" s="2">
        <f>SUM(AF5:AF7)</f>
        <v>1111</v>
      </c>
      <c r="AG8" s="4">
        <f t="shared" ref="AG8" si="5">(AE8-AF8)/AF8</f>
        <v>-0.12331233123312331</v>
      </c>
    </row>
    <row r="9" spans="1:35" x14ac:dyDescent="0.25">
      <c r="A9" s="2">
        <f>C8*-0.05+C8</f>
        <v>7946.75</v>
      </c>
      <c r="B9" s="2">
        <f>C8*0.05+C8</f>
        <v>8783.25</v>
      </c>
      <c r="D9" s="2">
        <f>C8</f>
        <v>8365</v>
      </c>
      <c r="E9" s="1">
        <f t="shared" si="2"/>
        <v>8532</v>
      </c>
      <c r="F9" s="4">
        <f>(D9-E9)/E9</f>
        <v>-1.9573370839193624E-2</v>
      </c>
      <c r="G9" s="4"/>
      <c r="H9" s="4">
        <f>(G8-H8)/H8</f>
        <v>-5.9291492329149188E-2</v>
      </c>
      <c r="J9" s="2">
        <f>L8*-0.05+L8</f>
        <v>4541.95</v>
      </c>
      <c r="K9" s="2">
        <f>L8*0.05+L8</f>
        <v>5020.05</v>
      </c>
      <c r="L9" s="2"/>
      <c r="M9" s="2">
        <f>L8</f>
        <v>4781</v>
      </c>
      <c r="N9" s="1">
        <v>4777</v>
      </c>
      <c r="O9" s="4">
        <f>(M9-N9)/N9</f>
        <v>8.3734561440234462E-4</v>
      </c>
      <c r="P9" s="4"/>
      <c r="Q9" s="4">
        <f>(P8-Q8)/Q8</f>
        <v>-0.08</v>
      </c>
      <c r="S9" s="2">
        <f>U8*-0.05+U8</f>
        <v>13728.924999999999</v>
      </c>
      <c r="T9" s="2">
        <f>U8*0.05+U8</f>
        <v>15174.075000000001</v>
      </c>
      <c r="U9" s="2"/>
      <c r="V9" s="2">
        <f>U8</f>
        <v>14451.5</v>
      </c>
      <c r="W9" s="1">
        <v>14864</v>
      </c>
      <c r="X9" s="4">
        <f>(V9-W9)/W9</f>
        <v>-2.7751614639397203E-2</v>
      </c>
      <c r="Y9" s="4"/>
      <c r="Z9" s="4"/>
      <c r="AB9" s="2">
        <f>AD8*-0.05+AD8</f>
        <v>3497.634</v>
      </c>
      <c r="AC9" s="2">
        <f>AD8*0.05+AD8</f>
        <v>3865.8060000000005</v>
      </c>
      <c r="AD9" s="2"/>
      <c r="AE9" s="2">
        <f>AD8</f>
        <v>3681.7200000000003</v>
      </c>
      <c r="AF9" s="1">
        <v>3923</v>
      </c>
      <c r="AG9" s="4">
        <f>(AE9-AF9)/AF9</f>
        <v>-6.1503951057863812E-2</v>
      </c>
      <c r="AH9" s="4"/>
      <c r="AI9" s="4"/>
    </row>
    <row r="10" spans="1:35" x14ac:dyDescent="0.25">
      <c r="A10" s="2">
        <f>C8*-0.1+C8</f>
        <v>7528.5</v>
      </c>
      <c r="B10" s="2">
        <f>C8*0.1+C8</f>
        <v>9201.5</v>
      </c>
      <c r="J10" s="2">
        <f>L8*-0.1+L8</f>
        <v>4302.8999999999996</v>
      </c>
      <c r="K10" s="2">
        <f>L8*0.1+L8</f>
        <v>5259.1</v>
      </c>
    </row>
    <row r="12" spans="1:35" x14ac:dyDescent="0.25">
      <c r="D12" s="45" t="s">
        <v>14</v>
      </c>
      <c r="E12" s="45"/>
      <c r="F12" s="45"/>
      <c r="G12" s="30"/>
      <c r="H12" s="30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246</v>
      </c>
      <c r="E14" s="1">
        <v>233</v>
      </c>
      <c r="F14" s="4">
        <f t="shared" ref="F14:F17" si="6">(D14-E14)/E14</f>
        <v>5.5793991416309016E-2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658</v>
      </c>
      <c r="E15" s="1">
        <v>676</v>
      </c>
      <c r="F15" s="4">
        <f t="shared" si="6"/>
        <v>-2.6627218934911243E-2</v>
      </c>
      <c r="G15" s="4"/>
      <c r="H15" s="4"/>
      <c r="O15" s="1">
        <v>16333</v>
      </c>
      <c r="P15" s="4">
        <f t="shared" ref="P15:P17" si="7">O15/$O$17</f>
        <v>0.51999363260108244</v>
      </c>
      <c r="R15" s="1">
        <v>15656</v>
      </c>
      <c r="S15" s="4">
        <f t="shared" ref="S15:S16" si="8">R15/$R$17</f>
        <v>0.50712619849702001</v>
      </c>
    </row>
    <row r="16" spans="1:35" x14ac:dyDescent="0.25">
      <c r="C16" s="1" t="s">
        <v>7</v>
      </c>
      <c r="D16" s="2">
        <v>632</v>
      </c>
      <c r="E16" s="1">
        <v>624</v>
      </c>
      <c r="F16" s="4">
        <f t="shared" si="6"/>
        <v>1.282051282051282E-2</v>
      </c>
      <c r="G16" s="4"/>
      <c r="H16" s="4"/>
      <c r="O16" s="1">
        <v>5026</v>
      </c>
      <c r="P16" s="4">
        <f t="shared" si="7"/>
        <v>0.16001273479783509</v>
      </c>
      <c r="R16" s="1">
        <v>5358</v>
      </c>
      <c r="S16" s="4">
        <f t="shared" si="8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3584</v>
      </c>
      <c r="D17" s="2">
        <f>SUM(D14:D16)</f>
        <v>1536</v>
      </c>
      <c r="E17" s="1">
        <f>SUM(E14:E16)</f>
        <v>1533</v>
      </c>
      <c r="F17" s="4">
        <f t="shared" si="6"/>
        <v>1.9569471624266144E-3</v>
      </c>
      <c r="G17" s="1">
        <v>581</v>
      </c>
      <c r="H17" s="1">
        <v>600</v>
      </c>
      <c r="O17" s="1">
        <f>SUM(O14:O16)</f>
        <v>31410</v>
      </c>
      <c r="P17" s="4">
        <f t="shared" si="7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3404.8</v>
      </c>
      <c r="B18" s="2">
        <f>C17*0.05+C17</f>
        <v>3763.2</v>
      </c>
      <c r="C18" s="2"/>
      <c r="D18" s="2">
        <f>C17</f>
        <v>3584</v>
      </c>
      <c r="E18" s="1">
        <v>3755</v>
      </c>
      <c r="F18" s="4">
        <f>(D18-E18)/E18</f>
        <v>-4.5539280958721708E-2</v>
      </c>
      <c r="G18" s="4"/>
      <c r="H18" s="4">
        <f>(G17-H17)/H17</f>
        <v>-3.1666666666666669E-2</v>
      </c>
    </row>
    <row r="19" spans="1:19" x14ac:dyDescent="0.25">
      <c r="A19" s="2">
        <f>C17*-0.1+C17</f>
        <v>3225.6</v>
      </c>
      <c r="B19" s="2">
        <f>C17*0.1+C17</f>
        <v>3942.4</v>
      </c>
    </row>
  </sheetData>
  <mergeCells count="5">
    <mergeCell ref="D3:F3"/>
    <mergeCell ref="M3:O3"/>
    <mergeCell ref="V3:X3"/>
    <mergeCell ref="AE3:AG3"/>
    <mergeCell ref="D12:F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D642-1D46-4592-A1D1-22B6810A8EE1}">
  <dimension ref="A1:AI19"/>
  <sheetViews>
    <sheetView showGridLines="0" workbookViewId="0">
      <selection activeCell="A9" sqref="A9:B10"/>
    </sheetView>
  </sheetViews>
  <sheetFormatPr defaultRowHeight="15" x14ac:dyDescent="0.25"/>
  <cols>
    <col min="1" max="1" width="11.42578125" style="1" customWidth="1"/>
    <col min="2" max="2" width="10.7109375" style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11.140625" style="1" customWidth="1"/>
    <col min="11" max="11" width="10.140625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1.28515625" style="1" customWidth="1"/>
    <col min="20" max="20" width="10.85546875" style="1" customWidth="1"/>
    <col min="21" max="16384" width="9.140625" style="1"/>
  </cols>
  <sheetData>
    <row r="1" spans="1:35" x14ac:dyDescent="0.25"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31"/>
      <c r="H3" s="31"/>
      <c r="M3" s="45" t="s">
        <v>13</v>
      </c>
      <c r="N3" s="45"/>
      <c r="O3" s="45"/>
      <c r="P3" s="31"/>
      <c r="Q3" s="31"/>
      <c r="V3" s="45" t="s">
        <v>15</v>
      </c>
      <c r="W3" s="45"/>
      <c r="X3" s="45"/>
      <c r="Y3" s="31"/>
      <c r="Z3" s="31"/>
      <c r="AE3" s="45" t="s">
        <v>16</v>
      </c>
      <c r="AF3" s="45"/>
      <c r="AG3" s="45"/>
      <c r="AH3" s="31"/>
      <c r="AI3" s="31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688</v>
      </c>
      <c r="E5" s="1">
        <f>SUM(N5,E14,N14)</f>
        <v>696</v>
      </c>
      <c r="F5" s="4">
        <f>(D5-E5)/E5</f>
        <v>-1.1494252873563218E-2</v>
      </c>
      <c r="G5" s="4"/>
      <c r="H5" s="4"/>
      <c r="L5" s="1" t="s">
        <v>5</v>
      </c>
      <c r="M5" s="1">
        <v>385</v>
      </c>
      <c r="N5" s="1">
        <v>403</v>
      </c>
      <c r="O5" s="4">
        <f t="shared" ref="O5:O8" si="0">(M5-N5)/N5</f>
        <v>-4.4665012406947889E-2</v>
      </c>
      <c r="P5" s="4"/>
      <c r="Q5" s="4"/>
      <c r="U5" s="1" t="s">
        <v>5</v>
      </c>
      <c r="V5" s="1">
        <v>1475</v>
      </c>
      <c r="W5" s="2">
        <v>1401.9686152270419</v>
      </c>
      <c r="X5" s="4">
        <f>IFERROR((V5-W5)/W5,"")</f>
        <v>5.2092025441761398E-2</v>
      </c>
      <c r="Y5" s="4"/>
      <c r="Z5" s="4"/>
      <c r="AD5" s="1" t="s">
        <v>5</v>
      </c>
      <c r="AE5" s="1">
        <v>388</v>
      </c>
      <c r="AF5" s="2">
        <v>456.05730561470853</v>
      </c>
      <c r="AG5" s="4">
        <f t="shared" ref="AG5:AG6" si="1">(AE5-AF5)/AF5</f>
        <v>-0.14922972349489225</v>
      </c>
      <c r="AH5" s="4"/>
      <c r="AI5" s="4"/>
    </row>
    <row r="6" spans="1:35" x14ac:dyDescent="0.25">
      <c r="C6" s="1" t="s">
        <v>6</v>
      </c>
      <c r="D6" s="1">
        <f t="shared" ref="D6:E9" si="2">SUM(M6,D15,M15)</f>
        <v>1754</v>
      </c>
      <c r="E6" s="1">
        <f t="shared" si="2"/>
        <v>1188</v>
      </c>
      <c r="F6" s="4">
        <f t="shared" ref="F6:F8" si="3">(D6-E6)/E6</f>
        <v>0.47643097643097643</v>
      </c>
      <c r="G6" s="4"/>
      <c r="H6" s="4"/>
      <c r="L6" s="1" t="s">
        <v>6</v>
      </c>
      <c r="M6" s="1">
        <v>1222</v>
      </c>
      <c r="N6" s="1">
        <v>683</v>
      </c>
      <c r="O6" s="4">
        <f t="shared" si="0"/>
        <v>0.78916544655929721</v>
      </c>
      <c r="P6" s="4"/>
      <c r="Q6" s="4"/>
      <c r="U6" s="1" t="s">
        <v>6</v>
      </c>
      <c r="V6" s="1">
        <v>2657</v>
      </c>
      <c r="W6" s="2">
        <v>2217.6933072419583</v>
      </c>
      <c r="X6" s="4">
        <f>IFERROR((V6-W6)/W6,"")</f>
        <v>0.19809172500249228</v>
      </c>
      <c r="Y6" s="4"/>
      <c r="Z6" s="4"/>
      <c r="AD6" s="1" t="s">
        <v>6</v>
      </c>
      <c r="AE6" s="1">
        <v>528</v>
      </c>
      <c r="AF6" s="2">
        <v>501.45836708816705</v>
      </c>
      <c r="AG6" s="4">
        <f t="shared" si="1"/>
        <v>5.2928886331986093E-2</v>
      </c>
      <c r="AH6" s="4"/>
      <c r="AI6" s="4"/>
    </row>
    <row r="7" spans="1:35" x14ac:dyDescent="0.25">
      <c r="C7" s="1" t="s">
        <v>7</v>
      </c>
      <c r="D7" s="1">
        <f t="shared" si="2"/>
        <v>1424</v>
      </c>
      <c r="E7" s="1">
        <f t="shared" si="2"/>
        <v>1429</v>
      </c>
      <c r="F7" s="4">
        <v>-0.05</v>
      </c>
      <c r="G7" s="4"/>
      <c r="H7" s="4"/>
      <c r="L7" s="1" t="s">
        <v>7</v>
      </c>
      <c r="M7" s="2">
        <v>792</v>
      </c>
      <c r="N7" s="1">
        <v>805</v>
      </c>
      <c r="O7" s="4">
        <f t="shared" si="0"/>
        <v>-1.6149068322981366E-2</v>
      </c>
      <c r="P7" s="4"/>
      <c r="Q7" s="4"/>
      <c r="U7" s="1" t="s">
        <v>7</v>
      </c>
      <c r="V7" s="2"/>
      <c r="X7" s="4" t="str">
        <f>IFERROR((V7-W7)/W7,"")</f>
        <v/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9020.6666666666679</v>
      </c>
      <c r="D8" s="2">
        <f>SUM(D5:D7)</f>
        <v>3866</v>
      </c>
      <c r="E8" s="1">
        <f>SUM(E5:E7)</f>
        <v>3313</v>
      </c>
      <c r="F8" s="4">
        <f t="shared" si="3"/>
        <v>0.16691820102626018</v>
      </c>
      <c r="G8" s="2">
        <f>((M8*P8)+(D17*G17)+(M17*P17))/D8</f>
        <v>563.00439730988103</v>
      </c>
      <c r="H8" s="2">
        <f>((N8*Q8)+(E17*H17)+(N17*Q17))/E8</f>
        <v>600</v>
      </c>
      <c r="J8" s="1" t="s">
        <v>3</v>
      </c>
      <c r="K8" s="1" t="s">
        <v>4</v>
      </c>
      <c r="L8" s="3">
        <f>M8/3*7*J1</f>
        <v>5597.6666666666661</v>
      </c>
      <c r="M8" s="2">
        <f>SUM(M5:M7)</f>
        <v>2399</v>
      </c>
      <c r="N8" s="1">
        <f>SUM(N5:N7)</f>
        <v>1891</v>
      </c>
      <c r="O8" s="4">
        <f t="shared" si="0"/>
        <v>0.26864093072448442</v>
      </c>
      <c r="P8" s="1">
        <v>552</v>
      </c>
      <c r="Q8" s="1">
        <v>600</v>
      </c>
      <c r="S8" s="1" t="s">
        <v>3</v>
      </c>
      <c r="T8" s="1" t="s">
        <v>4</v>
      </c>
      <c r="U8" s="3">
        <f>V8/2*7</f>
        <v>14462</v>
      </c>
      <c r="V8" s="2">
        <f>SUM(V5:V7)</f>
        <v>4132</v>
      </c>
      <c r="W8" s="2">
        <f>SUM(W5:W7)</f>
        <v>3619.6619224690003</v>
      </c>
      <c r="X8" s="4">
        <f t="shared" ref="X8" si="4">(V8-W8)/W8</f>
        <v>0.14154307460336787</v>
      </c>
      <c r="AB8" s="1" t="s">
        <v>3</v>
      </c>
      <c r="AC8" s="1" t="s">
        <v>4</v>
      </c>
      <c r="AD8" s="3">
        <f>AE8/2*7*1.08</f>
        <v>3462.48</v>
      </c>
      <c r="AE8" s="2">
        <f>SUM(AE5:AE7)</f>
        <v>916</v>
      </c>
      <c r="AF8" s="2">
        <f>SUM(AF5:AF7)</f>
        <v>957.51567270287558</v>
      </c>
      <c r="AG8" s="4">
        <f t="shared" ref="AG8" si="5">(AE8-AF8)/AF8</f>
        <v>-4.3357695217337927E-2</v>
      </c>
    </row>
    <row r="9" spans="1:35" x14ac:dyDescent="0.25">
      <c r="A9" s="2">
        <f>C8*-0.05+C8</f>
        <v>8569.633333333335</v>
      </c>
      <c r="B9" s="2">
        <f>C8*0.05+C8</f>
        <v>9471.7000000000007</v>
      </c>
      <c r="D9" s="2">
        <f>C8</f>
        <v>9020.6666666666679</v>
      </c>
      <c r="E9" s="1">
        <f t="shared" si="2"/>
        <v>8532</v>
      </c>
      <c r="F9" s="4">
        <f>(D9-E9)/E9</f>
        <v>5.7274574152211426E-2</v>
      </c>
      <c r="G9" s="4"/>
      <c r="H9" s="4">
        <f>(G8-H8)/H8</f>
        <v>-6.1659337816864952E-2</v>
      </c>
      <c r="J9" s="2">
        <f>L8*-0.05+L8</f>
        <v>5317.7833333333328</v>
      </c>
      <c r="K9" s="2">
        <f>L8*0.05+L8</f>
        <v>5877.5499999999993</v>
      </c>
      <c r="L9" s="2"/>
      <c r="M9" s="2">
        <f>L8</f>
        <v>5597.6666666666661</v>
      </c>
      <c r="N9" s="1">
        <v>4777</v>
      </c>
      <c r="O9" s="4">
        <f>(M9-N9)/N9</f>
        <v>0.1717954085548809</v>
      </c>
      <c r="P9" s="4"/>
      <c r="Q9" s="4">
        <f>(P8-Q8)/Q8</f>
        <v>-0.08</v>
      </c>
      <c r="S9" s="2">
        <f>U8*-0.05+U8</f>
        <v>13738.9</v>
      </c>
      <c r="T9" s="2">
        <f>U8*0.05+U8</f>
        <v>15185.1</v>
      </c>
      <c r="U9" s="2"/>
      <c r="V9" s="2">
        <f>U8</f>
        <v>14462</v>
      </c>
      <c r="W9" s="1">
        <v>12807</v>
      </c>
      <c r="X9" s="4">
        <f>(V9-W9)/W9</f>
        <v>0.12922620441945812</v>
      </c>
      <c r="Y9" s="4"/>
      <c r="Z9" s="4"/>
      <c r="AB9" s="2">
        <f>AD8*-0.05+AD8</f>
        <v>3289.3559999999998</v>
      </c>
      <c r="AC9" s="2">
        <f>AD8*0.05+AD8</f>
        <v>3635.6040000000003</v>
      </c>
      <c r="AD9" s="2"/>
      <c r="AE9" s="2">
        <f>AD8</f>
        <v>3462.48</v>
      </c>
      <c r="AF9" s="1">
        <v>3380</v>
      </c>
      <c r="AG9" s="4">
        <f>(AE9-AF9)/AF9</f>
        <v>2.4402366863905331E-2</v>
      </c>
      <c r="AH9" s="4"/>
      <c r="AI9" s="4"/>
    </row>
    <row r="10" spans="1:35" x14ac:dyDescent="0.25">
      <c r="A10" s="2">
        <f>C8*-0.1+C8</f>
        <v>8118.6000000000013</v>
      </c>
      <c r="B10" s="2">
        <f>C8*0.1+C8</f>
        <v>9922.7333333333354</v>
      </c>
      <c r="J10" s="2">
        <f>L8*-0.1+L8</f>
        <v>5037.8999999999996</v>
      </c>
      <c r="K10" s="2">
        <f>L8*0.1+L8</f>
        <v>6157.4333333333325</v>
      </c>
    </row>
    <row r="12" spans="1:35" x14ac:dyDescent="0.25">
      <c r="D12" s="45" t="s">
        <v>14</v>
      </c>
      <c r="E12" s="45"/>
      <c r="F12" s="45"/>
      <c r="G12" s="31"/>
      <c r="H12" s="31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303</v>
      </c>
      <c r="E14" s="1">
        <v>293</v>
      </c>
      <c r="F14" s="4">
        <f t="shared" ref="F14:F17" si="6">(D14-E14)/E14</f>
        <v>3.4129692832764506E-2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532</v>
      </c>
      <c r="E15" s="1">
        <v>505</v>
      </c>
      <c r="F15" s="4">
        <f t="shared" si="6"/>
        <v>5.3465346534653464E-2</v>
      </c>
      <c r="G15" s="4"/>
      <c r="H15" s="4"/>
      <c r="O15" s="1">
        <v>16333</v>
      </c>
      <c r="P15" s="4">
        <f t="shared" ref="P15:P17" si="7">O15/$O$17</f>
        <v>0.51999363260108244</v>
      </c>
      <c r="R15" s="1">
        <v>15656</v>
      </c>
      <c r="S15" s="4">
        <f t="shared" ref="S15:S16" si="8">R15/$R$17</f>
        <v>0.50712619849702001</v>
      </c>
    </row>
    <row r="16" spans="1:35" x14ac:dyDescent="0.25">
      <c r="C16" s="1" t="s">
        <v>7</v>
      </c>
      <c r="D16" s="2">
        <v>632</v>
      </c>
      <c r="E16" s="1">
        <v>624</v>
      </c>
      <c r="F16" s="4">
        <f t="shared" si="6"/>
        <v>1.282051282051282E-2</v>
      </c>
      <c r="G16" s="4"/>
      <c r="H16" s="4"/>
      <c r="O16" s="1">
        <v>5026</v>
      </c>
      <c r="P16" s="4">
        <f t="shared" si="7"/>
        <v>0.16001273479783509</v>
      </c>
      <c r="R16" s="1">
        <v>5358</v>
      </c>
      <c r="S16" s="4">
        <f t="shared" si="8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3423</v>
      </c>
      <c r="D17" s="2">
        <f>SUM(D14:D16)</f>
        <v>1467</v>
      </c>
      <c r="E17" s="1">
        <f>SUM(E14:E16)</f>
        <v>1422</v>
      </c>
      <c r="F17" s="4">
        <f t="shared" si="6"/>
        <v>3.1645569620253167E-2</v>
      </c>
      <c r="G17" s="1">
        <v>581</v>
      </c>
      <c r="H17" s="1">
        <v>600</v>
      </c>
      <c r="O17" s="1">
        <f>SUM(O14:O16)</f>
        <v>31410</v>
      </c>
      <c r="P17" s="4">
        <f t="shared" si="7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3251.85</v>
      </c>
      <c r="B18" s="2">
        <f>C17*0.05+C17</f>
        <v>3594.15</v>
      </c>
      <c r="C18" s="2"/>
      <c r="D18" s="2">
        <f>C17</f>
        <v>3423</v>
      </c>
      <c r="E18" s="1">
        <v>3755</v>
      </c>
      <c r="F18" s="4">
        <f>(D18-E18)/E18</f>
        <v>-8.841544607190413E-2</v>
      </c>
      <c r="G18" s="4"/>
      <c r="H18" s="4">
        <f>(G17-H17)/H17</f>
        <v>-3.1666666666666669E-2</v>
      </c>
    </row>
    <row r="19" spans="1:19" x14ac:dyDescent="0.25">
      <c r="A19" s="2">
        <f>C17*-0.1+C17</f>
        <v>3080.7</v>
      </c>
      <c r="B19" s="2">
        <f>C17*0.1+C17</f>
        <v>3765.3</v>
      </c>
    </row>
  </sheetData>
  <mergeCells count="5">
    <mergeCell ref="D3:F3"/>
    <mergeCell ref="M3:O3"/>
    <mergeCell ref="V3:X3"/>
    <mergeCell ref="AE3:AG3"/>
    <mergeCell ref="D12:F12"/>
  </mergeCells>
  <conditionalFormatting sqref="S9:T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9:B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FC09-4762-4CE5-A77E-3848ED2D4180}">
  <dimension ref="A3:Q18"/>
  <sheetViews>
    <sheetView workbookViewId="0">
      <selection activeCell="E20" sqref="A1:XFD1048576"/>
    </sheetView>
  </sheetViews>
  <sheetFormatPr defaultRowHeight="15" x14ac:dyDescent="0.25"/>
  <cols>
    <col min="1" max="1" width="8.85546875" style="1" bestFit="1" customWidth="1"/>
    <col min="2" max="2" width="5.28515625" style="1" bestFit="1" customWidth="1"/>
    <col min="3" max="3" width="5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17" x14ac:dyDescent="0.25">
      <c r="D3" s="45" t="s">
        <v>2</v>
      </c>
      <c r="E3" s="45"/>
      <c r="F3" s="45"/>
      <c r="G3" s="6"/>
      <c r="H3" s="6"/>
      <c r="M3" s="45" t="s">
        <v>9</v>
      </c>
      <c r="N3" s="45"/>
      <c r="O3" s="45"/>
      <c r="P3" s="6"/>
      <c r="Q3" s="6"/>
    </row>
    <row r="4" spans="1:17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</row>
    <row r="5" spans="1:17" x14ac:dyDescent="0.25">
      <c r="C5" s="1" t="s">
        <v>5</v>
      </c>
      <c r="D5" s="1">
        <v>831</v>
      </c>
      <c r="E5" s="1">
        <v>483</v>
      </c>
      <c r="F5" s="4">
        <f>(D5-E5)/E5</f>
        <v>0.72049689440993792</v>
      </c>
      <c r="G5" s="4"/>
      <c r="H5" s="4"/>
      <c r="L5" s="1" t="s">
        <v>5</v>
      </c>
      <c r="M5" s="1">
        <v>393</v>
      </c>
      <c r="N5" s="1">
        <v>172</v>
      </c>
      <c r="O5" s="4">
        <f>(M5-N5)/N5</f>
        <v>1.2848837209302326</v>
      </c>
      <c r="P5" s="4"/>
      <c r="Q5" s="4"/>
    </row>
    <row r="6" spans="1:17" x14ac:dyDescent="0.25">
      <c r="C6" s="1" t="s">
        <v>6</v>
      </c>
      <c r="D6" s="1">
        <v>1238</v>
      </c>
      <c r="E6" s="1">
        <v>628</v>
      </c>
      <c r="F6" s="4">
        <f t="shared" ref="F6:F8" si="0">(D6-E6)/E6</f>
        <v>0.9713375796178344</v>
      </c>
      <c r="G6" s="4"/>
      <c r="H6" s="4"/>
      <c r="L6" s="1" t="s">
        <v>6</v>
      </c>
      <c r="M6" s="1">
        <v>594</v>
      </c>
      <c r="N6" s="1">
        <v>224</v>
      </c>
      <c r="O6" s="4">
        <f t="shared" ref="O6" si="1">(M6-N6)/N6</f>
        <v>1.6517857142857142</v>
      </c>
      <c r="P6" s="4"/>
      <c r="Q6" s="4"/>
    </row>
    <row r="7" spans="1:17" x14ac:dyDescent="0.25">
      <c r="C7" s="1" t="s">
        <v>7</v>
      </c>
      <c r="D7" s="2">
        <v>1870</v>
      </c>
      <c r="E7" s="1">
        <v>1100</v>
      </c>
      <c r="F7" s="4">
        <v>-0.05</v>
      </c>
      <c r="G7" s="4"/>
      <c r="H7" s="4"/>
      <c r="L7" s="1" t="s">
        <v>7</v>
      </c>
      <c r="M7" s="2">
        <v>902</v>
      </c>
      <c r="N7" s="1">
        <v>392</v>
      </c>
      <c r="O7" s="4">
        <v>0.48</v>
      </c>
      <c r="P7" s="4"/>
      <c r="Q7" s="4"/>
    </row>
    <row r="8" spans="1:17" x14ac:dyDescent="0.25">
      <c r="A8" s="1" t="s">
        <v>3</v>
      </c>
      <c r="B8" s="1" t="s">
        <v>4</v>
      </c>
      <c r="C8" s="3">
        <f>D8/3*7</f>
        <v>9191</v>
      </c>
      <c r="D8" s="2">
        <f>SUM(D5:D7)</f>
        <v>3939</v>
      </c>
      <c r="E8" s="1">
        <f>SUM(E5:E7)</f>
        <v>2211</v>
      </c>
      <c r="F8" s="4">
        <f t="shared" si="0"/>
        <v>0.78154681139755766</v>
      </c>
      <c r="G8" s="1">
        <v>551</v>
      </c>
      <c r="H8" s="1">
        <v>576</v>
      </c>
      <c r="J8" s="1" t="s">
        <v>3</v>
      </c>
      <c r="K8" s="1" t="s">
        <v>4</v>
      </c>
      <c r="L8" s="3">
        <f>M8/3*7</f>
        <v>4407.6666666666661</v>
      </c>
      <c r="M8" s="2">
        <f>SUM(M5:M7)</f>
        <v>1889</v>
      </c>
      <c r="N8" s="1">
        <f>SUM(N5:N7)</f>
        <v>788</v>
      </c>
      <c r="O8" s="4">
        <f t="shared" ref="O8" si="2">(M8-N8)/N8</f>
        <v>1.3972081218274113</v>
      </c>
      <c r="P8" s="1">
        <v>583</v>
      </c>
      <c r="Q8" s="1">
        <v>600</v>
      </c>
    </row>
    <row r="9" spans="1:17" x14ac:dyDescent="0.25">
      <c r="C9" s="2"/>
      <c r="D9" s="2">
        <f>C8</f>
        <v>9191</v>
      </c>
      <c r="E9" s="1">
        <v>6843</v>
      </c>
      <c r="F9" s="4">
        <f>(D9-E9)/E9</f>
        <v>0.34312436066052898</v>
      </c>
      <c r="G9" s="4"/>
      <c r="H9" s="4"/>
      <c r="L9" s="2"/>
      <c r="M9" s="2">
        <f>L8</f>
        <v>4407.6666666666661</v>
      </c>
      <c r="N9" s="1">
        <v>2440</v>
      </c>
      <c r="O9" s="4">
        <f>(M9-N9)/N9</f>
        <v>0.80642076502732218</v>
      </c>
      <c r="P9" s="4"/>
      <c r="Q9" s="4"/>
    </row>
    <row r="12" spans="1:17" x14ac:dyDescent="0.25">
      <c r="D12" s="45" t="s">
        <v>10</v>
      </c>
      <c r="E12" s="45"/>
      <c r="F12" s="45"/>
      <c r="G12" s="6"/>
      <c r="H12" s="6"/>
      <c r="M12" s="45" t="s">
        <v>8</v>
      </c>
      <c r="N12" s="45"/>
      <c r="O12" s="45"/>
      <c r="P12" s="6"/>
      <c r="Q12" s="6"/>
    </row>
    <row r="13" spans="1:17" x14ac:dyDescent="0.25">
      <c r="D13" s="1" t="s">
        <v>0</v>
      </c>
      <c r="E13" s="1" t="s">
        <v>1</v>
      </c>
      <c r="G13" s="1" t="s">
        <v>11</v>
      </c>
      <c r="H13" s="1" t="s">
        <v>12</v>
      </c>
      <c r="M13" s="1" t="s">
        <v>0</v>
      </c>
      <c r="N13" s="1" t="s">
        <v>1</v>
      </c>
      <c r="P13" s="1" t="s">
        <v>11</v>
      </c>
      <c r="Q13" s="1" t="s">
        <v>12</v>
      </c>
    </row>
    <row r="14" spans="1:17" x14ac:dyDescent="0.25">
      <c r="C14" s="1" t="s">
        <v>5</v>
      </c>
      <c r="D14" s="1">
        <v>268</v>
      </c>
      <c r="E14" s="1">
        <v>157</v>
      </c>
      <c r="F14" s="4">
        <f>(D14-E14)/E14</f>
        <v>0.70700636942675155</v>
      </c>
      <c r="G14" s="4"/>
      <c r="H14" s="4"/>
      <c r="L14" s="1" t="s">
        <v>5</v>
      </c>
      <c r="M14" s="1">
        <v>170</v>
      </c>
      <c r="N14" s="1">
        <v>154</v>
      </c>
      <c r="O14" s="4">
        <f>(M14-N14)/N14</f>
        <v>0.1038961038961039</v>
      </c>
      <c r="P14" s="4"/>
      <c r="Q14" s="4"/>
    </row>
    <row r="15" spans="1:17" x14ac:dyDescent="0.25">
      <c r="C15" s="1" t="s">
        <v>6</v>
      </c>
      <c r="D15" s="1">
        <v>377</v>
      </c>
      <c r="E15" s="1">
        <v>204</v>
      </c>
      <c r="F15" s="4">
        <f t="shared" ref="F15" si="3">(D15-E15)/E15</f>
        <v>0.84803921568627449</v>
      </c>
      <c r="G15" s="4"/>
      <c r="H15" s="4"/>
      <c r="L15" s="1" t="s">
        <v>6</v>
      </c>
      <c r="M15" s="1">
        <v>267</v>
      </c>
      <c r="N15" s="1">
        <v>200</v>
      </c>
      <c r="O15" s="4">
        <f t="shared" ref="O15" si="4">(M15-N15)/N15</f>
        <v>0.33500000000000002</v>
      </c>
      <c r="P15" s="4"/>
      <c r="Q15" s="4"/>
    </row>
    <row r="16" spans="1:17" x14ac:dyDescent="0.25">
      <c r="C16" s="1" t="s">
        <v>7</v>
      </c>
      <c r="D16" s="2">
        <v>594</v>
      </c>
      <c r="E16" s="1">
        <v>358</v>
      </c>
      <c r="F16" s="4">
        <v>-0.13</v>
      </c>
      <c r="G16" s="4"/>
      <c r="H16" s="4"/>
      <c r="L16" s="1" t="s">
        <v>7</v>
      </c>
      <c r="M16" s="2">
        <v>374</v>
      </c>
      <c r="N16" s="1">
        <v>350</v>
      </c>
      <c r="O16" s="4">
        <v>-0.37</v>
      </c>
      <c r="P16" s="4"/>
      <c r="Q16" s="4"/>
    </row>
    <row r="17" spans="1:17" x14ac:dyDescent="0.25">
      <c r="A17" s="1" t="s">
        <v>3</v>
      </c>
      <c r="B17" s="1" t="s">
        <v>4</v>
      </c>
      <c r="C17" s="3">
        <f>D17/3*7</f>
        <v>2891</v>
      </c>
      <c r="D17" s="2">
        <f>SUM(D14:D16)</f>
        <v>1239</v>
      </c>
      <c r="E17" s="1">
        <f>SUM(E14:E16)</f>
        <v>719</v>
      </c>
      <c r="F17" s="4">
        <f t="shared" ref="F17" si="5">(D17-E17)/E17</f>
        <v>0.72322670375521558</v>
      </c>
      <c r="G17" s="1">
        <v>508</v>
      </c>
      <c r="H17" s="1">
        <v>550</v>
      </c>
      <c r="J17" s="1" t="s">
        <v>3</v>
      </c>
      <c r="K17" s="1" t="s">
        <v>4</v>
      </c>
      <c r="L17" s="3">
        <f>M17/3*7</f>
        <v>1892.3333333333333</v>
      </c>
      <c r="M17" s="2">
        <f>SUM(M14:M16)</f>
        <v>811</v>
      </c>
      <c r="N17" s="1">
        <f>SUM(N14:N16)</f>
        <v>704</v>
      </c>
      <c r="O17" s="4">
        <f t="shared" ref="O17" si="6">(M17-N17)/N17</f>
        <v>0.15198863636363635</v>
      </c>
      <c r="P17" s="1">
        <v>539</v>
      </c>
      <c r="Q17" s="1">
        <v>575</v>
      </c>
    </row>
    <row r="18" spans="1:17" x14ac:dyDescent="0.25">
      <c r="C18" s="2"/>
      <c r="D18" s="2">
        <f>C17</f>
        <v>2891</v>
      </c>
      <c r="E18" s="1">
        <v>2225</v>
      </c>
      <c r="F18" s="4">
        <f>(D18-E18)/E18</f>
        <v>0.29932584269662921</v>
      </c>
      <c r="G18" s="4"/>
      <c r="H18" s="4"/>
      <c r="L18" s="2"/>
      <c r="M18" s="2">
        <f>L17</f>
        <v>1892.3333333333333</v>
      </c>
      <c r="N18" s="1">
        <v>2178</v>
      </c>
      <c r="O18" s="4">
        <f>(M18-N18)/N18</f>
        <v>-0.13116008570554027</v>
      </c>
      <c r="P18" s="4"/>
      <c r="Q18" s="4"/>
    </row>
  </sheetData>
  <mergeCells count="4">
    <mergeCell ref="D3:F3"/>
    <mergeCell ref="M3:O3"/>
    <mergeCell ref="D12:F12"/>
    <mergeCell ref="M12:O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6A5B-49D6-4BD7-B9D4-7DED027D8075}">
  <dimension ref="A1:AI19"/>
  <sheetViews>
    <sheetView showGridLines="0" topLeftCell="K1" workbookViewId="0">
      <selection activeCell="V19" sqref="A1:XFD1048576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1" spans="1:35" x14ac:dyDescent="0.25"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32"/>
      <c r="H3" s="32"/>
      <c r="M3" s="45" t="s">
        <v>13</v>
      </c>
      <c r="N3" s="45"/>
      <c r="O3" s="45"/>
      <c r="P3" s="32"/>
      <c r="Q3" s="32"/>
      <c r="V3" s="45" t="s">
        <v>15</v>
      </c>
      <c r="W3" s="45"/>
      <c r="X3" s="45"/>
      <c r="Y3" s="32"/>
      <c r="Z3" s="32"/>
      <c r="AE3" s="45" t="s">
        <v>16</v>
      </c>
      <c r="AF3" s="45"/>
      <c r="AG3" s="45"/>
      <c r="AH3" s="32"/>
      <c r="AI3" s="32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620</v>
      </c>
      <c r="E5" s="1">
        <f>SUM(N5,E14,N14)</f>
        <v>555</v>
      </c>
      <c r="F5" s="4">
        <f>(D5-E5)/E5</f>
        <v>0.11711711711711711</v>
      </c>
      <c r="G5" s="4"/>
      <c r="H5" s="4"/>
      <c r="L5" s="1" t="s">
        <v>5</v>
      </c>
      <c r="M5" s="1">
        <v>360</v>
      </c>
      <c r="N5" s="1">
        <v>288</v>
      </c>
      <c r="O5" s="4">
        <f t="shared" ref="O5:O8" si="0">(M5-N5)/N5</f>
        <v>0.25</v>
      </c>
      <c r="P5" s="4"/>
      <c r="Q5" s="4"/>
      <c r="U5" s="1" t="s">
        <v>5</v>
      </c>
      <c r="V5" s="1">
        <v>1487</v>
      </c>
      <c r="W5" s="2">
        <v>1372.3025345893807</v>
      </c>
      <c r="X5" s="4">
        <f>IFERROR((V5-W5)/W5,"")</f>
        <v>8.3580305741356803E-2</v>
      </c>
      <c r="Y5" s="4"/>
      <c r="Z5" s="4"/>
      <c r="AD5" s="1" t="s">
        <v>5</v>
      </c>
      <c r="AE5" s="1">
        <v>360</v>
      </c>
      <c r="AF5" s="2">
        <v>446.31577800742411</v>
      </c>
      <c r="AG5" s="4">
        <f t="shared" ref="AG5:AG6" si="1">(AE5-AF5)/AF5</f>
        <v>-0.19339620569270646</v>
      </c>
      <c r="AH5" s="4"/>
      <c r="AI5" s="4"/>
    </row>
    <row r="6" spans="1:35" x14ac:dyDescent="0.25">
      <c r="C6" s="1" t="s">
        <v>6</v>
      </c>
      <c r="D6" s="1">
        <f t="shared" ref="D6:E9" si="2">SUM(M6,D15,M15)</f>
        <v>1200</v>
      </c>
      <c r="E6" s="1">
        <f t="shared" si="2"/>
        <v>1327</v>
      </c>
      <c r="F6" s="4">
        <f t="shared" ref="F6:F8" si="3">(D6-E6)/E6</f>
        <v>-9.5704596834966085E-2</v>
      </c>
      <c r="G6" s="4"/>
      <c r="H6" s="4"/>
      <c r="L6" s="1" t="s">
        <v>6</v>
      </c>
      <c r="M6" s="1">
        <v>721</v>
      </c>
      <c r="N6" s="1">
        <v>741</v>
      </c>
      <c r="O6" s="4">
        <f t="shared" si="0"/>
        <v>-2.6990553306342781E-2</v>
      </c>
      <c r="P6" s="4"/>
      <c r="Q6" s="4"/>
      <c r="U6" s="1" t="s">
        <v>6</v>
      </c>
      <c r="V6" s="1">
        <v>2270</v>
      </c>
      <c r="W6" s="2">
        <v>2170.7662449898644</v>
      </c>
      <c r="X6" s="4">
        <f>IFERROR((V6-W6)/W6,"")</f>
        <v>4.5713699132353583E-2</v>
      </c>
      <c r="Y6" s="4"/>
      <c r="Z6" s="4"/>
      <c r="AD6" s="1" t="s">
        <v>6</v>
      </c>
      <c r="AE6" s="1">
        <v>493</v>
      </c>
      <c r="AF6" s="2">
        <v>490.74705851630063</v>
      </c>
      <c r="AG6" s="4">
        <f t="shared" si="1"/>
        <v>4.590840524874058E-3</v>
      </c>
      <c r="AH6" s="4"/>
      <c r="AI6" s="4"/>
    </row>
    <row r="7" spans="1:35" x14ac:dyDescent="0.25">
      <c r="C7" s="1" t="s">
        <v>7</v>
      </c>
      <c r="D7" s="1">
        <f t="shared" si="2"/>
        <v>1184</v>
      </c>
      <c r="E7" s="1">
        <f t="shared" si="2"/>
        <v>1164</v>
      </c>
      <c r="F7" s="4">
        <v>-0.05</v>
      </c>
      <c r="G7" s="4"/>
      <c r="H7" s="4"/>
      <c r="L7" s="1" t="s">
        <v>7</v>
      </c>
      <c r="M7" s="2">
        <v>698</v>
      </c>
      <c r="N7" s="1">
        <v>614</v>
      </c>
      <c r="O7" s="4">
        <f t="shared" si="0"/>
        <v>0.13680781758957655</v>
      </c>
      <c r="P7" s="4"/>
      <c r="Q7" s="4"/>
      <c r="U7" s="1" t="s">
        <v>7</v>
      </c>
      <c r="V7" s="2"/>
      <c r="X7" s="4" t="str">
        <f>IFERROR((V7-W7)/W7,"")</f>
        <v/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7009.3333333333339</v>
      </c>
      <c r="D8" s="2">
        <f>SUM(D5:D7)</f>
        <v>3004</v>
      </c>
      <c r="E8" s="1">
        <f>SUM(E5:E7)</f>
        <v>3046</v>
      </c>
      <c r="F8" s="4">
        <f t="shared" si="3"/>
        <v>-1.3788575180564675E-2</v>
      </c>
      <c r="G8" s="2">
        <f>((M8*P8)+(D17*G17)+(M17*P17))/D8</f>
        <v>581.47536617842877</v>
      </c>
      <c r="H8" s="2">
        <f>((N8*Q8)+(E17*H17)+(N17*Q17))/E8</f>
        <v>585</v>
      </c>
      <c r="J8" s="1" t="s">
        <v>3</v>
      </c>
      <c r="K8" s="1" t="s">
        <v>4</v>
      </c>
      <c r="L8" s="3">
        <f>M8/3*7*J1</f>
        <v>4151</v>
      </c>
      <c r="M8" s="2">
        <f>SUM(M5:M7)</f>
        <v>1779</v>
      </c>
      <c r="N8" s="1">
        <f>SUM(N5:N7)</f>
        <v>1643</v>
      </c>
      <c r="O8" s="4">
        <f t="shared" si="0"/>
        <v>8.2775410833840532E-2</v>
      </c>
      <c r="P8" s="1">
        <v>588</v>
      </c>
      <c r="Q8" s="1">
        <v>585</v>
      </c>
      <c r="S8" s="1" t="s">
        <v>3</v>
      </c>
      <c r="T8" s="1" t="s">
        <v>4</v>
      </c>
      <c r="U8" s="3">
        <f>V8/2*7</f>
        <v>13149.5</v>
      </c>
      <c r="V8" s="2">
        <f>SUM(V5:V7)</f>
        <v>3757</v>
      </c>
      <c r="W8" s="2">
        <f>SUM(W5:W7)</f>
        <v>3543.0687795792451</v>
      </c>
      <c r="X8" s="4">
        <f t="shared" ref="X8" si="4">(V8-W8)/W8</f>
        <v>6.0380205333230984E-2</v>
      </c>
      <c r="AB8" s="1" t="s">
        <v>3</v>
      </c>
      <c r="AC8" s="1" t="s">
        <v>4</v>
      </c>
      <c r="AD8" s="3">
        <f>AE8/2*7*1.08</f>
        <v>3224.34</v>
      </c>
      <c r="AE8" s="2">
        <f>SUM(AE5:AE7)</f>
        <v>853</v>
      </c>
      <c r="AF8" s="2">
        <f>SUM(AF5:AF7)</f>
        <v>937.06283652372474</v>
      </c>
      <c r="AG8" s="4">
        <f t="shared" ref="AG8" si="5">(AE8-AF8)/AF8</f>
        <v>-8.9708857557063537E-2</v>
      </c>
    </row>
    <row r="9" spans="1:35" x14ac:dyDescent="0.25">
      <c r="A9" s="2">
        <f>C8*-0.05+C8</f>
        <v>6658.8666666666668</v>
      </c>
      <c r="B9" s="2">
        <f>C8*0.05+C8</f>
        <v>7359.8000000000011</v>
      </c>
      <c r="D9" s="2">
        <f>C8</f>
        <v>7009.3333333333339</v>
      </c>
      <c r="E9" s="1">
        <f t="shared" si="2"/>
        <v>7194</v>
      </c>
      <c r="F9" s="4">
        <f>(D9-E9)/E9</f>
        <v>-2.5669539431007235E-2</v>
      </c>
      <c r="G9" s="4"/>
      <c r="H9" s="4">
        <f>(G8-H8)/H8</f>
        <v>-6.0250150796089374E-3</v>
      </c>
      <c r="J9" s="2">
        <f>L8*-0.05+L8</f>
        <v>3943.45</v>
      </c>
      <c r="K9" s="2">
        <f>L8*0.05+L8</f>
        <v>4358.55</v>
      </c>
      <c r="L9" s="2"/>
      <c r="M9" s="2">
        <f>L8</f>
        <v>4151</v>
      </c>
      <c r="N9" s="1">
        <v>4029</v>
      </c>
      <c r="O9" s="4">
        <f>(M9-N9)/N9</f>
        <v>3.0280466617026557E-2</v>
      </c>
      <c r="P9" s="4"/>
      <c r="Q9" s="4">
        <f>(P8-Q8)/Q8</f>
        <v>5.1282051282051282E-3</v>
      </c>
      <c r="S9" s="2">
        <f>U8*-0.05+U8</f>
        <v>12492.025</v>
      </c>
      <c r="T9" s="2">
        <f>U8*0.05+U8</f>
        <v>13806.975</v>
      </c>
      <c r="U9" s="2"/>
      <c r="V9" s="2">
        <f>U8</f>
        <v>13149.5</v>
      </c>
      <c r="W9" s="1">
        <v>12807</v>
      </c>
      <c r="X9" s="4">
        <f>(V9-W9)/W9</f>
        <v>2.6743187319434685E-2</v>
      </c>
      <c r="Y9" s="4"/>
      <c r="Z9" s="4"/>
      <c r="AB9" s="2">
        <f>AD8*-0.05+AD8</f>
        <v>3063.123</v>
      </c>
      <c r="AC9" s="2">
        <f>AD8*0.05+AD8</f>
        <v>3385.5570000000002</v>
      </c>
      <c r="AD9" s="2"/>
      <c r="AE9" s="2">
        <f>AD8</f>
        <v>3224.34</v>
      </c>
      <c r="AF9" s="1">
        <v>3380</v>
      </c>
      <c r="AG9" s="4">
        <f>(AE9-AF9)/AF9</f>
        <v>-4.6053254437869777E-2</v>
      </c>
      <c r="AH9" s="4"/>
      <c r="AI9" s="4"/>
    </row>
    <row r="10" spans="1:35" x14ac:dyDescent="0.25">
      <c r="A10" s="2">
        <f>C8*-0.1+C8</f>
        <v>6308.4000000000005</v>
      </c>
      <c r="B10" s="2">
        <f>C8*0.1+C8</f>
        <v>7710.2666666666673</v>
      </c>
      <c r="J10" s="2">
        <f>L8*-0.1+L8</f>
        <v>3735.9</v>
      </c>
      <c r="K10" s="2">
        <f>L8*0.1+L8</f>
        <v>4566.1000000000004</v>
      </c>
    </row>
    <row r="12" spans="1:35" x14ac:dyDescent="0.25">
      <c r="D12" s="45" t="s">
        <v>14</v>
      </c>
      <c r="E12" s="45"/>
      <c r="F12" s="45"/>
      <c r="G12" s="32"/>
      <c r="H12" s="32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260</v>
      </c>
      <c r="E14" s="1">
        <v>267</v>
      </c>
      <c r="F14" s="4">
        <f t="shared" ref="F14:F17" si="6">(D14-E14)/E14</f>
        <v>-2.6217228464419477E-2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479</v>
      </c>
      <c r="E15" s="1">
        <v>586</v>
      </c>
      <c r="F15" s="4">
        <f t="shared" si="6"/>
        <v>-0.1825938566552901</v>
      </c>
      <c r="G15" s="4"/>
      <c r="H15" s="4"/>
      <c r="O15" s="1">
        <v>16333</v>
      </c>
      <c r="P15" s="4">
        <f t="shared" ref="P15:P17" si="7">O15/$O$17</f>
        <v>0.51999363260108244</v>
      </c>
      <c r="R15" s="1">
        <v>15656</v>
      </c>
      <c r="S15" s="4">
        <f t="shared" ref="S15:S16" si="8">R15/$R$17</f>
        <v>0.50712619849702001</v>
      </c>
    </row>
    <row r="16" spans="1:35" x14ac:dyDescent="0.25">
      <c r="C16" s="1" t="s">
        <v>7</v>
      </c>
      <c r="D16" s="2">
        <v>486</v>
      </c>
      <c r="E16" s="1">
        <v>550</v>
      </c>
      <c r="F16" s="4">
        <f t="shared" si="6"/>
        <v>-0.11636363636363636</v>
      </c>
      <c r="G16" s="4"/>
      <c r="H16" s="4"/>
      <c r="O16" s="1">
        <v>5026</v>
      </c>
      <c r="P16" s="4">
        <f t="shared" si="7"/>
        <v>0.16001273479783509</v>
      </c>
      <c r="R16" s="1">
        <v>5358</v>
      </c>
      <c r="S16" s="4">
        <f t="shared" si="8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2858.333333333333</v>
      </c>
      <c r="D17" s="2">
        <f>SUM(D14:D16)</f>
        <v>1225</v>
      </c>
      <c r="E17" s="1">
        <f>SUM(E14:E16)</f>
        <v>1403</v>
      </c>
      <c r="F17" s="4">
        <f t="shared" si="6"/>
        <v>-0.12687099073414113</v>
      </c>
      <c r="G17" s="1">
        <v>572</v>
      </c>
      <c r="H17" s="1">
        <v>585</v>
      </c>
      <c r="O17" s="1">
        <f>SUM(O14:O16)</f>
        <v>31410</v>
      </c>
      <c r="P17" s="4">
        <f t="shared" si="7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2715.4166666666665</v>
      </c>
      <c r="B18" s="2">
        <f>C17*0.05+C17</f>
        <v>3001.2499999999995</v>
      </c>
      <c r="C18" s="2"/>
      <c r="D18" s="2">
        <f>C17</f>
        <v>2858.333333333333</v>
      </c>
      <c r="E18" s="1">
        <v>3165</v>
      </c>
      <c r="F18" s="4">
        <f>(D18-E18)/E18</f>
        <v>-9.6893101632438222E-2</v>
      </c>
      <c r="G18" s="4"/>
      <c r="H18" s="4">
        <f>(G17-H17)/H17</f>
        <v>-2.2222222222222223E-2</v>
      </c>
    </row>
    <row r="19" spans="1:19" x14ac:dyDescent="0.25">
      <c r="A19" s="2">
        <f>C17*-0.1+C17</f>
        <v>2572.4999999999995</v>
      </c>
      <c r="B19" s="2">
        <f>C17*0.1+C17</f>
        <v>3144.1666666666665</v>
      </c>
    </row>
  </sheetData>
  <mergeCells count="5">
    <mergeCell ref="D3:F3"/>
    <mergeCell ref="M3:O3"/>
    <mergeCell ref="V3:X3"/>
    <mergeCell ref="AE3:AG3"/>
    <mergeCell ref="D12:F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4EF8-7B1A-402B-8A96-FCE70FC9FA68}">
  <dimension ref="A1:AI19"/>
  <sheetViews>
    <sheetView showGridLines="0" topLeftCell="L1" workbookViewId="0">
      <selection activeCell="U8" sqref="U8"/>
    </sheetView>
  </sheetViews>
  <sheetFormatPr defaultRowHeight="15" x14ac:dyDescent="0.25"/>
  <cols>
    <col min="1" max="1" width="9.85546875" style="1" customWidth="1"/>
    <col min="2" max="2" width="10" style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10.140625" style="1" customWidth="1"/>
    <col min="11" max="11" width="10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0.28515625" style="1" customWidth="1"/>
    <col min="20" max="20" width="10" style="1" customWidth="1"/>
    <col min="21" max="16384" width="9.140625" style="1"/>
  </cols>
  <sheetData>
    <row r="1" spans="1:35" x14ac:dyDescent="0.25"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33"/>
      <c r="H3" s="33"/>
      <c r="M3" s="45" t="s">
        <v>13</v>
      </c>
      <c r="N3" s="45"/>
      <c r="O3" s="45"/>
      <c r="P3" s="33"/>
      <c r="Q3" s="33"/>
      <c r="V3" s="45" t="s">
        <v>15</v>
      </c>
      <c r="W3" s="45"/>
      <c r="X3" s="45"/>
      <c r="Y3" s="33"/>
      <c r="Z3" s="33"/>
      <c r="AE3" s="45" t="s">
        <v>16</v>
      </c>
      <c r="AF3" s="45"/>
      <c r="AG3" s="45"/>
      <c r="AH3" s="33"/>
      <c r="AI3" s="33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580</v>
      </c>
      <c r="E5" s="1">
        <f>SUM(N5,E14,N14)</f>
        <v>560</v>
      </c>
      <c r="F5" s="4">
        <f>(D5-E5)/E5</f>
        <v>3.5714285714285712E-2</v>
      </c>
      <c r="G5" s="4"/>
      <c r="H5" s="4"/>
      <c r="L5" s="1" t="s">
        <v>5</v>
      </c>
      <c r="M5" s="1">
        <v>348</v>
      </c>
      <c r="N5" s="1">
        <v>334</v>
      </c>
      <c r="O5" s="4">
        <f t="shared" ref="O5:O8" si="0">(M5-N5)/N5</f>
        <v>4.1916167664670656E-2</v>
      </c>
      <c r="P5" s="4"/>
      <c r="Q5" s="4"/>
      <c r="U5" s="1" t="s">
        <v>5</v>
      </c>
      <c r="V5" s="1">
        <v>1570</v>
      </c>
      <c r="W5" s="2">
        <v>1410.1787851452141</v>
      </c>
      <c r="X5" s="4">
        <f>IFERROR((V5-W5)/W5,"")</f>
        <v>0.11333400880678277</v>
      </c>
      <c r="Y5" s="4"/>
      <c r="Z5" s="4"/>
      <c r="AD5" s="1" t="s">
        <v>5</v>
      </c>
      <c r="AE5" s="1">
        <v>338</v>
      </c>
      <c r="AF5" s="2">
        <v>459</v>
      </c>
      <c r="AG5" s="4">
        <f t="shared" ref="AG5:AG6" si="1">(AE5-AF5)/AF5</f>
        <v>-0.26361655773420478</v>
      </c>
      <c r="AH5" s="4"/>
      <c r="AI5" s="4"/>
    </row>
    <row r="6" spans="1:35" x14ac:dyDescent="0.25">
      <c r="C6" s="1" t="s">
        <v>6</v>
      </c>
      <c r="D6" s="1">
        <f t="shared" ref="D6:E9" si="2">SUM(M6,D15,M15)</f>
        <v>1267</v>
      </c>
      <c r="E6" s="1">
        <f t="shared" si="2"/>
        <v>1395</v>
      </c>
      <c r="F6" s="4">
        <f t="shared" ref="F6:F8" si="3">(D6-E6)/E6</f>
        <v>-9.1756272401433692E-2</v>
      </c>
      <c r="G6" s="4"/>
      <c r="H6" s="4"/>
      <c r="L6" s="1" t="s">
        <v>6</v>
      </c>
      <c r="M6" s="1">
        <v>727</v>
      </c>
      <c r="N6" s="1">
        <v>801</v>
      </c>
      <c r="O6" s="4">
        <f t="shared" si="0"/>
        <v>-9.2384519350811489E-2</v>
      </c>
      <c r="P6" s="4"/>
      <c r="Q6" s="4"/>
      <c r="U6" s="1" t="s">
        <v>6</v>
      </c>
      <c r="V6" s="1">
        <v>2311</v>
      </c>
      <c r="W6" s="2">
        <v>2230.6805015921691</v>
      </c>
      <c r="X6" s="4">
        <f>IFERROR((V6-W6)/W6,"")</f>
        <v>3.6006724562527945E-2</v>
      </c>
      <c r="Y6" s="4"/>
      <c r="Z6" s="4"/>
      <c r="AD6" s="1" t="s">
        <v>6</v>
      </c>
      <c r="AE6" s="1">
        <v>566</v>
      </c>
      <c r="AF6" s="2">
        <v>504</v>
      </c>
      <c r="AG6" s="4">
        <f t="shared" si="1"/>
        <v>0.12301587301587301</v>
      </c>
      <c r="AH6" s="4"/>
      <c r="AI6" s="4"/>
    </row>
    <row r="7" spans="1:35" x14ac:dyDescent="0.25">
      <c r="C7" s="1" t="s">
        <v>7</v>
      </c>
      <c r="D7" s="1">
        <f t="shared" si="2"/>
        <v>1142</v>
      </c>
      <c r="E7" s="1">
        <f t="shared" si="2"/>
        <v>1211</v>
      </c>
      <c r="F7" s="4">
        <v>-0.05</v>
      </c>
      <c r="G7" s="4"/>
      <c r="H7" s="4"/>
      <c r="L7" s="1" t="s">
        <v>7</v>
      </c>
      <c r="M7" s="2">
        <v>622</v>
      </c>
      <c r="N7" s="1">
        <v>659</v>
      </c>
      <c r="O7" s="4">
        <f t="shared" si="0"/>
        <v>-5.614567526555387E-2</v>
      </c>
      <c r="P7" s="4"/>
      <c r="Q7" s="4"/>
      <c r="U7" s="1" t="s">
        <v>7</v>
      </c>
      <c r="V7" s="2"/>
      <c r="X7" s="4" t="str">
        <f>IFERROR((V7-W7)/W7,"")</f>
        <v/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6974.3333333333339</v>
      </c>
      <c r="D8" s="2">
        <f>SUM(D5:D7)</f>
        <v>2989</v>
      </c>
      <c r="E8" s="1">
        <f>SUM(E5:E7)</f>
        <v>3166</v>
      </c>
      <c r="F8" s="4">
        <f t="shared" si="3"/>
        <v>-5.5906506632975361E-2</v>
      </c>
      <c r="G8" s="2">
        <f>((M8*P8)+(D17*G17)+(M17*P17))/D8</f>
        <v>588.54198728671793</v>
      </c>
      <c r="H8" s="2">
        <f>((N8*Q8)+(E17*H17)+(N17*Q17))/E8</f>
        <v>585</v>
      </c>
      <c r="J8" s="1" t="s">
        <v>3</v>
      </c>
      <c r="K8" s="1" t="s">
        <v>4</v>
      </c>
      <c r="L8" s="3">
        <f>M8/3*7*J1</f>
        <v>3959.6666666666665</v>
      </c>
      <c r="M8" s="2">
        <f>SUM(M5:M7)</f>
        <v>1697</v>
      </c>
      <c r="N8" s="1">
        <f>SUM(N5:N7)</f>
        <v>1794</v>
      </c>
      <c r="O8" s="4">
        <f t="shared" si="0"/>
        <v>-5.4069119286510592E-2</v>
      </c>
      <c r="P8" s="1">
        <v>592</v>
      </c>
      <c r="Q8" s="1">
        <v>585</v>
      </c>
      <c r="S8" s="1" t="s">
        <v>3</v>
      </c>
      <c r="T8" s="1" t="s">
        <v>4</v>
      </c>
      <c r="U8" s="3">
        <f>V8/2*7</f>
        <v>13583.5</v>
      </c>
      <c r="V8" s="2">
        <f>SUM(V5:V7)</f>
        <v>3881</v>
      </c>
      <c r="W8" s="2">
        <f>SUM(W5:W7)</f>
        <v>3640.8592867373832</v>
      </c>
      <c r="X8" s="4">
        <f t="shared" ref="X8" si="4">(V8-W8)/W8</f>
        <v>6.5957153064767238E-2</v>
      </c>
      <c r="AB8" s="1" t="s">
        <v>3</v>
      </c>
      <c r="AC8" s="1" t="s">
        <v>4</v>
      </c>
      <c r="AD8" s="3">
        <f>AE8/2*7*1.08</f>
        <v>3417.1200000000003</v>
      </c>
      <c r="AE8" s="2">
        <f>SUM(AE5:AE7)</f>
        <v>904</v>
      </c>
      <c r="AF8" s="2">
        <f>SUM(AF5:AF7)</f>
        <v>963</v>
      </c>
      <c r="AG8" s="4">
        <f t="shared" ref="AG8" si="5">(AE8-AF8)/AF8</f>
        <v>-6.1266874350986503E-2</v>
      </c>
    </row>
    <row r="9" spans="1:35" x14ac:dyDescent="0.25">
      <c r="A9" s="2">
        <f>C8*-0.05+C8</f>
        <v>6625.6166666666668</v>
      </c>
      <c r="B9" s="2">
        <f>C8*0.05+C8</f>
        <v>7323.0500000000011</v>
      </c>
      <c r="C9" s="26">
        <v>0.05</v>
      </c>
      <c r="D9" s="2">
        <f>C8</f>
        <v>6974.3333333333339</v>
      </c>
      <c r="E9" s="1">
        <f t="shared" si="2"/>
        <v>7395</v>
      </c>
      <c r="F9" s="4">
        <f>(D9-E9)/E9</f>
        <v>-5.6885282848771611E-2</v>
      </c>
      <c r="G9" s="4"/>
      <c r="H9" s="4">
        <f>(G8-H8)/H8</f>
        <v>6.0546791225947463E-3</v>
      </c>
      <c r="J9" s="2">
        <f>L8*-0.05+L8</f>
        <v>3761.6833333333334</v>
      </c>
      <c r="K9" s="2">
        <f>L8*0.05+L8</f>
        <v>4157.6499999999996</v>
      </c>
      <c r="L9" s="26">
        <v>0.05</v>
      </c>
      <c r="M9" s="2">
        <f>L8</f>
        <v>3959.6666666666665</v>
      </c>
      <c r="N9" s="1">
        <v>4141</v>
      </c>
      <c r="O9" s="4">
        <f>(M9-N9)/N9</f>
        <v>-4.3789744828141387E-2</v>
      </c>
      <c r="P9" s="4"/>
      <c r="Q9" s="4">
        <f>(P8-Q8)/Q8</f>
        <v>1.1965811965811967E-2</v>
      </c>
      <c r="S9" s="2">
        <f>U8*-0.05+U8</f>
        <v>12904.325000000001</v>
      </c>
      <c r="T9" s="2">
        <f>U8*0.05+U8</f>
        <v>14262.674999999999</v>
      </c>
      <c r="U9" s="26">
        <v>0.05</v>
      </c>
      <c r="V9" s="2">
        <f>U8</f>
        <v>13583.5</v>
      </c>
      <c r="W9" s="1">
        <v>12882</v>
      </c>
      <c r="X9" s="4">
        <f>(V9-W9)/W9</f>
        <v>5.4455829840086942E-2</v>
      </c>
      <c r="Y9" s="4"/>
      <c r="Z9" s="4"/>
      <c r="AB9" s="2">
        <f>AD8*-0.05+AD8</f>
        <v>3246.2640000000001</v>
      </c>
      <c r="AC9" s="2">
        <f>AD8*0.05+AD8</f>
        <v>3587.9760000000006</v>
      </c>
      <c r="AD9" s="26">
        <v>0.05</v>
      </c>
      <c r="AE9" s="2">
        <f>AD8</f>
        <v>3417.1200000000003</v>
      </c>
      <c r="AF9" s="1">
        <v>3399</v>
      </c>
      <c r="AG9" s="4">
        <f>(AE9-AF9)/AF9</f>
        <v>5.3309796999118407E-3</v>
      </c>
      <c r="AH9" s="4"/>
      <c r="AI9" s="4"/>
    </row>
    <row r="10" spans="1:35" x14ac:dyDescent="0.25">
      <c r="A10" s="2">
        <f>C8*-0.1+C8</f>
        <v>6276.9000000000005</v>
      </c>
      <c r="B10" s="2">
        <f>C8*0.1+C8</f>
        <v>7671.7666666666673</v>
      </c>
      <c r="C10" s="26">
        <v>0.1</v>
      </c>
      <c r="J10" s="2">
        <f>L8*-0.1+L8</f>
        <v>3563.7</v>
      </c>
      <c r="K10" s="2">
        <f>L8*0.1+L8</f>
        <v>4355.6333333333332</v>
      </c>
      <c r="L10" s="26">
        <v>0.1</v>
      </c>
    </row>
    <row r="12" spans="1:35" x14ac:dyDescent="0.25">
      <c r="D12" s="45" t="s">
        <v>14</v>
      </c>
      <c r="E12" s="45"/>
      <c r="F12" s="45"/>
      <c r="G12" s="33"/>
      <c r="H12" s="33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232</v>
      </c>
      <c r="E14" s="1">
        <v>226</v>
      </c>
      <c r="F14" s="4">
        <f t="shared" ref="F14:F17" si="6">(D14-E14)/E14</f>
        <v>2.6548672566371681E-2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540</v>
      </c>
      <c r="E15" s="1">
        <v>594</v>
      </c>
      <c r="F15" s="4">
        <f t="shared" si="6"/>
        <v>-9.0909090909090912E-2</v>
      </c>
      <c r="G15" s="4"/>
      <c r="H15" s="4"/>
      <c r="O15" s="1">
        <v>16333</v>
      </c>
      <c r="P15" s="4">
        <f t="shared" ref="P15:P17" si="7">O15/$O$17</f>
        <v>0.51999363260108244</v>
      </c>
      <c r="R15" s="1">
        <v>15656</v>
      </c>
      <c r="S15" s="4">
        <f t="shared" ref="S15:S16" si="8">R15/$R$17</f>
        <v>0.50712619849702001</v>
      </c>
    </row>
    <row r="16" spans="1:35" x14ac:dyDescent="0.25">
      <c r="C16" s="1" t="s">
        <v>7</v>
      </c>
      <c r="D16" s="2">
        <v>520</v>
      </c>
      <c r="E16" s="1">
        <v>552</v>
      </c>
      <c r="F16" s="4">
        <f t="shared" si="6"/>
        <v>-5.7971014492753624E-2</v>
      </c>
      <c r="G16" s="4"/>
      <c r="H16" s="4"/>
      <c r="M16" s="1" t="s">
        <v>18</v>
      </c>
      <c r="O16" s="1">
        <v>5026</v>
      </c>
      <c r="P16" s="4">
        <f t="shared" si="7"/>
        <v>0.16001273479783509</v>
      </c>
      <c r="R16" s="1">
        <v>5358</v>
      </c>
      <c r="S16" s="4">
        <f t="shared" si="8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3014.666666666667</v>
      </c>
      <c r="D17" s="2">
        <f>SUM(D14:D16)</f>
        <v>1292</v>
      </c>
      <c r="E17" s="1">
        <f>SUM(E14:E16)</f>
        <v>1372</v>
      </c>
      <c r="F17" s="4">
        <f t="shared" si="6"/>
        <v>-5.8309037900874633E-2</v>
      </c>
      <c r="G17" s="1">
        <v>584</v>
      </c>
      <c r="H17" s="1">
        <v>585</v>
      </c>
      <c r="O17" s="1">
        <f>SUM(O14:O16)</f>
        <v>31410</v>
      </c>
      <c r="P17" s="4">
        <f t="shared" si="7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2863.9333333333334</v>
      </c>
      <c r="B18" s="2">
        <f>C17*0.05+C17</f>
        <v>3165.4000000000005</v>
      </c>
      <c r="C18" s="26">
        <v>0.05</v>
      </c>
      <c r="D18" s="2">
        <f>C17</f>
        <v>3014.666666666667</v>
      </c>
      <c r="E18" s="1">
        <v>3254</v>
      </c>
      <c r="F18" s="4">
        <f>(D18-E18)/E18</f>
        <v>-7.3550501946322386E-2</v>
      </c>
      <c r="G18" s="4"/>
      <c r="H18" s="4">
        <f>(G17-H17)/H17</f>
        <v>-1.7094017094017094E-3</v>
      </c>
    </row>
    <row r="19" spans="1:19" x14ac:dyDescent="0.25">
      <c r="A19" s="2">
        <f>C17*-0.1+C17</f>
        <v>2713.2000000000003</v>
      </c>
      <c r="B19" s="2">
        <f>C17*0.1+C17</f>
        <v>3316.1333333333337</v>
      </c>
      <c r="C19" s="26">
        <v>0.1</v>
      </c>
    </row>
  </sheetData>
  <mergeCells count="5">
    <mergeCell ref="D3:F3"/>
    <mergeCell ref="M3:O3"/>
    <mergeCell ref="V3:X3"/>
    <mergeCell ref="AE3:AG3"/>
    <mergeCell ref="D12:F12"/>
  </mergeCells>
  <conditionalFormatting sqref="A9:B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S9:T9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0C00-081F-4D8E-9871-3AF2DA870AA2}">
  <dimension ref="A1:AI19"/>
  <sheetViews>
    <sheetView showGridLines="0" topLeftCell="Q1" workbookViewId="0">
      <selection activeCell="Z16" sqref="A1:XFD1048576"/>
    </sheetView>
  </sheetViews>
  <sheetFormatPr defaultRowHeight="15" x14ac:dyDescent="0.25"/>
  <cols>
    <col min="1" max="1" width="9.85546875" style="1" customWidth="1"/>
    <col min="2" max="2" width="10" style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10.140625" style="1" customWidth="1"/>
    <col min="11" max="11" width="10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0.28515625" style="1" customWidth="1"/>
    <col min="20" max="20" width="10" style="1" customWidth="1"/>
    <col min="21" max="16384" width="9.140625" style="1"/>
  </cols>
  <sheetData>
    <row r="1" spans="1:35" x14ac:dyDescent="0.25"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34"/>
      <c r="H3" s="34"/>
      <c r="M3" s="45" t="s">
        <v>13</v>
      </c>
      <c r="N3" s="45"/>
      <c r="O3" s="45"/>
      <c r="P3" s="34"/>
      <c r="Q3" s="34"/>
      <c r="V3" s="45" t="s">
        <v>15</v>
      </c>
      <c r="W3" s="45"/>
      <c r="X3" s="45"/>
      <c r="Y3" s="34"/>
      <c r="Z3" s="34"/>
      <c r="AE3" s="45" t="s">
        <v>16</v>
      </c>
      <c r="AF3" s="45"/>
      <c r="AG3" s="45"/>
      <c r="AH3" s="34"/>
      <c r="AI3" s="34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491</v>
      </c>
      <c r="E5" s="1">
        <f>SUM(N5,E14,N14)</f>
        <v>977</v>
      </c>
      <c r="F5" s="4">
        <f>(D5-E5)/E5</f>
        <v>-0.49744114636642783</v>
      </c>
      <c r="G5" s="4"/>
      <c r="H5" s="4"/>
      <c r="L5" s="1" t="s">
        <v>5</v>
      </c>
      <c r="M5" s="1">
        <v>262</v>
      </c>
      <c r="N5" s="1">
        <v>532</v>
      </c>
      <c r="O5" s="4">
        <f t="shared" ref="O5:O8" si="0">(M5-N5)/N5</f>
        <v>-0.50751879699248126</v>
      </c>
      <c r="P5" s="4"/>
      <c r="Q5" s="4"/>
      <c r="U5" s="1" t="s">
        <v>5</v>
      </c>
      <c r="V5" s="1">
        <v>1440</v>
      </c>
      <c r="W5" s="2">
        <v>1710.85971563981</v>
      </c>
      <c r="X5" s="4">
        <f>IFERROR((V5-W5)/W5,"")</f>
        <v>-0.15831789898595902</v>
      </c>
      <c r="Y5" s="4"/>
      <c r="Z5" s="4"/>
      <c r="AD5" s="1" t="s">
        <v>5</v>
      </c>
      <c r="AE5" s="1">
        <v>343</v>
      </c>
      <c r="AF5" s="2">
        <v>495.66430601800948</v>
      </c>
      <c r="AG5" s="4">
        <f t="shared" ref="AG5:AG6" si="1">(AE5-AF5)/AF5</f>
        <v>-0.30799939427646134</v>
      </c>
      <c r="AH5" s="4"/>
      <c r="AI5" s="4"/>
    </row>
    <row r="6" spans="1:35" x14ac:dyDescent="0.25">
      <c r="C6" s="1" t="s">
        <v>6</v>
      </c>
      <c r="D6" s="1">
        <f t="shared" ref="D6:E9" si="2">SUM(M6,D15,M15)</f>
        <v>1129</v>
      </c>
      <c r="E6" s="1">
        <f t="shared" si="2"/>
        <v>1503</v>
      </c>
      <c r="F6" s="4">
        <f t="shared" ref="F6:F8" si="3">(D6-E6)/E6</f>
        <v>-0.2488356620093147</v>
      </c>
      <c r="G6" s="4"/>
      <c r="H6" s="4"/>
      <c r="L6" s="1" t="s">
        <v>6</v>
      </c>
      <c r="M6" s="1">
        <v>619</v>
      </c>
      <c r="N6" s="1">
        <v>834</v>
      </c>
      <c r="O6" s="4">
        <f t="shared" si="0"/>
        <v>-0.2577937649880096</v>
      </c>
      <c r="P6" s="4"/>
      <c r="Q6" s="4"/>
      <c r="U6" s="1" t="s">
        <v>6</v>
      </c>
      <c r="V6" s="1">
        <v>2173</v>
      </c>
      <c r="W6" s="2">
        <v>2587.4985781990517</v>
      </c>
      <c r="X6" s="4">
        <f>IFERROR((V6-W6)/W6,"")</f>
        <v>-0.16019277525074066</v>
      </c>
      <c r="Y6" s="4"/>
      <c r="Z6" s="4"/>
      <c r="AD6" s="1" t="s">
        <v>6</v>
      </c>
      <c r="AE6" s="1">
        <v>467</v>
      </c>
      <c r="AF6" s="2">
        <v>545.00829272904491</v>
      </c>
      <c r="AG6" s="4">
        <f t="shared" si="1"/>
        <v>-0.14313230416812636</v>
      </c>
      <c r="AH6" s="4"/>
      <c r="AI6" s="4"/>
    </row>
    <row r="7" spans="1:35" x14ac:dyDescent="0.25">
      <c r="C7" s="1" t="s">
        <v>7</v>
      </c>
      <c r="D7" s="1">
        <f t="shared" si="2"/>
        <v>1134</v>
      </c>
      <c r="E7" s="1">
        <f t="shared" si="2"/>
        <v>1426</v>
      </c>
      <c r="F7" s="4">
        <v>-0.05</v>
      </c>
      <c r="G7" s="4"/>
      <c r="H7" s="4"/>
      <c r="L7" s="1" t="s">
        <v>7</v>
      </c>
      <c r="M7" s="2">
        <v>528</v>
      </c>
      <c r="N7" s="1">
        <v>776</v>
      </c>
      <c r="O7" s="4">
        <f t="shared" si="0"/>
        <v>-0.31958762886597936</v>
      </c>
      <c r="P7" s="4"/>
      <c r="Q7" s="4"/>
      <c r="U7" s="1" t="s">
        <v>7</v>
      </c>
      <c r="V7" s="2"/>
      <c r="X7" s="4" t="str">
        <f>IFERROR((V7-W7)/W7,"")</f>
        <v/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6426</v>
      </c>
      <c r="D8" s="2">
        <f>SUM(D5:D7)</f>
        <v>2754</v>
      </c>
      <c r="E8" s="1">
        <f>SUM(E5:E7)</f>
        <v>3906</v>
      </c>
      <c r="F8" s="4">
        <f t="shared" si="3"/>
        <v>-0.29493087557603687</v>
      </c>
      <c r="G8" s="2">
        <f>((M8*P8)+(D17*G17)+(M17*P17))/D8</f>
        <v>567.6281771968047</v>
      </c>
      <c r="H8" s="2">
        <f>((N8*Q8)+(E17*H17)+(N17*Q17))/E8</f>
        <v>571.29032258064512</v>
      </c>
      <c r="J8" s="1" t="s">
        <v>3</v>
      </c>
      <c r="K8" s="1" t="s">
        <v>4</v>
      </c>
      <c r="L8" s="3">
        <f>M8/3*7*J1</f>
        <v>3287.666666666667</v>
      </c>
      <c r="M8" s="2">
        <f>SUM(M5:M7)</f>
        <v>1409</v>
      </c>
      <c r="N8" s="1">
        <f>SUM(N5:N7)</f>
        <v>2142</v>
      </c>
      <c r="O8" s="4">
        <f t="shared" si="0"/>
        <v>-0.34220354808590103</v>
      </c>
      <c r="P8" s="1">
        <v>552</v>
      </c>
      <c r="Q8" s="1">
        <v>560</v>
      </c>
      <c r="S8" s="1" t="s">
        <v>3</v>
      </c>
      <c r="T8" s="1" t="s">
        <v>4</v>
      </c>
      <c r="U8" s="3">
        <f>V8/2*7</f>
        <v>12645.5</v>
      </c>
      <c r="V8" s="2">
        <f>SUM(V5:V7)</f>
        <v>3613</v>
      </c>
      <c r="W8" s="2">
        <f>SUM(W5:W7)</f>
        <v>4298.3582938388618</v>
      </c>
      <c r="X8" s="4">
        <f t="shared" ref="X8" si="4">(V8-W8)/W8</f>
        <v>-0.15944652515850849</v>
      </c>
      <c r="AB8" s="1" t="s">
        <v>3</v>
      </c>
      <c r="AC8" s="1" t="s">
        <v>4</v>
      </c>
      <c r="AD8" s="3">
        <f>AE8/2*7*1.08</f>
        <v>3061.8</v>
      </c>
      <c r="AE8" s="2">
        <f>SUM(AE5:AE7)</f>
        <v>810</v>
      </c>
      <c r="AF8" s="2">
        <f>SUM(AF5:AF7)</f>
        <v>1040.6725987470545</v>
      </c>
      <c r="AG8" s="4">
        <f t="shared" ref="AG8" si="5">(AE8-AF8)/AF8</f>
        <v>-0.22165722343874425</v>
      </c>
    </row>
    <row r="9" spans="1:35" x14ac:dyDescent="0.25">
      <c r="A9" s="2">
        <f>C8*-0.05+C8</f>
        <v>6104.7</v>
      </c>
      <c r="B9" s="2">
        <f>C8*0.05+C8</f>
        <v>6747.3</v>
      </c>
      <c r="C9" s="26">
        <v>0.05</v>
      </c>
      <c r="D9" s="2">
        <f>C8</f>
        <v>6426</v>
      </c>
      <c r="E9" s="1">
        <f t="shared" si="2"/>
        <v>8842</v>
      </c>
      <c r="F9" s="4">
        <f>(D9-E9)/E9</f>
        <v>-0.27324134811128703</v>
      </c>
      <c r="G9" s="4"/>
      <c r="H9" s="4">
        <f>(G8-H8)/H8</f>
        <v>-6.410305302035753E-3</v>
      </c>
      <c r="J9" s="2">
        <f>L8*-0.05+L8</f>
        <v>3123.2833333333338</v>
      </c>
      <c r="K9" s="2">
        <f>L8*0.05+L8</f>
        <v>3452.05</v>
      </c>
      <c r="L9" s="26">
        <v>0.05</v>
      </c>
      <c r="M9" s="2">
        <f>L8</f>
        <v>3287.666666666667</v>
      </c>
      <c r="N9" s="1">
        <v>4952</v>
      </c>
      <c r="O9" s="4">
        <f>(M9-N9)/N9</f>
        <v>-0.33609316101238551</v>
      </c>
      <c r="P9" s="4"/>
      <c r="Q9" s="4">
        <f>(P8-Q8)/Q8</f>
        <v>-1.4285714285714285E-2</v>
      </c>
      <c r="S9" s="2">
        <f>U8*-U9+U8</f>
        <v>12013.225</v>
      </c>
      <c r="T9" s="2">
        <f>U8*U9+U8</f>
        <v>13277.775</v>
      </c>
      <c r="U9" s="26">
        <v>0.05</v>
      </c>
      <c r="V9" s="2">
        <f>U8</f>
        <v>12645.5</v>
      </c>
      <c r="W9" s="1">
        <v>12882</v>
      </c>
      <c r="X9" s="4">
        <f>(V9-W9)/W9</f>
        <v>-1.8358950473528955E-2</v>
      </c>
      <c r="Y9" s="4"/>
      <c r="Z9" s="4"/>
      <c r="AB9" s="2">
        <f>AD8*-AD9+AD8</f>
        <v>2908.71</v>
      </c>
      <c r="AC9" s="2">
        <f>AD8*-AD9+AD8</f>
        <v>2908.71</v>
      </c>
      <c r="AD9" s="26">
        <v>0.05</v>
      </c>
      <c r="AE9" s="2">
        <f>AD8</f>
        <v>3061.8</v>
      </c>
      <c r="AF9" s="1">
        <v>3399</v>
      </c>
      <c r="AG9" s="4">
        <f>(AE9-AF9)/AF9</f>
        <v>-9.9205648720211773E-2</v>
      </c>
      <c r="AH9" s="4"/>
      <c r="AI9" s="4"/>
    </row>
    <row r="10" spans="1:35" x14ac:dyDescent="0.25">
      <c r="A10" s="2">
        <f>C8*-0.1+C8</f>
        <v>5783.4</v>
      </c>
      <c r="B10" s="2">
        <f>C8*0.1+C8</f>
        <v>7068.6</v>
      </c>
      <c r="C10" s="26">
        <v>0.1</v>
      </c>
      <c r="J10" s="2">
        <f>L8*-0.1+L8</f>
        <v>2958.9</v>
      </c>
      <c r="K10" s="2">
        <f>L8*0.1+L8</f>
        <v>3616.4333333333338</v>
      </c>
      <c r="L10" s="26">
        <v>0.1</v>
      </c>
    </row>
    <row r="12" spans="1:35" x14ac:dyDescent="0.25">
      <c r="D12" s="45" t="s">
        <v>14</v>
      </c>
      <c r="E12" s="45"/>
      <c r="F12" s="45"/>
      <c r="G12" s="34"/>
      <c r="H12" s="34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229</v>
      </c>
      <c r="E14" s="1">
        <v>445</v>
      </c>
      <c r="F14" s="4">
        <f t="shared" ref="F14:F17" si="6">(D14-E14)/E14</f>
        <v>-0.48539325842696629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510</v>
      </c>
      <c r="E15" s="1">
        <v>669</v>
      </c>
      <c r="F15" s="4">
        <f t="shared" si="6"/>
        <v>-0.23766816143497757</v>
      </c>
      <c r="G15" s="4"/>
      <c r="H15" s="4"/>
      <c r="O15" s="1">
        <v>16333</v>
      </c>
      <c r="P15" s="4">
        <f t="shared" ref="P15:P17" si="7">O15/$O$17</f>
        <v>0.51999363260108244</v>
      </c>
      <c r="R15" s="1">
        <v>15656</v>
      </c>
      <c r="S15" s="4">
        <f t="shared" ref="S15:S16" si="8">R15/$R$17</f>
        <v>0.50712619849702001</v>
      </c>
    </row>
    <row r="16" spans="1:35" x14ac:dyDescent="0.25">
      <c r="C16" s="1" t="s">
        <v>7</v>
      </c>
      <c r="D16" s="2">
        <v>606</v>
      </c>
      <c r="E16" s="1">
        <v>650</v>
      </c>
      <c r="F16" s="4">
        <f t="shared" si="6"/>
        <v>-6.7692307692307691E-2</v>
      </c>
      <c r="G16" s="4"/>
      <c r="H16" s="4"/>
      <c r="M16" s="1" t="s">
        <v>18</v>
      </c>
      <c r="O16" s="1">
        <v>5026</v>
      </c>
      <c r="P16" s="4">
        <f t="shared" si="7"/>
        <v>0.16001273479783509</v>
      </c>
      <c r="R16" s="1">
        <v>5358</v>
      </c>
      <c r="S16" s="4">
        <f t="shared" si="8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3138.333333333333</v>
      </c>
      <c r="D17" s="2">
        <f>SUM(D14:D16)</f>
        <v>1345</v>
      </c>
      <c r="E17" s="1">
        <f>SUM(E14:E16)</f>
        <v>1764</v>
      </c>
      <c r="F17" s="4">
        <f t="shared" si="6"/>
        <v>-0.23752834467120182</v>
      </c>
      <c r="G17" s="1">
        <v>584</v>
      </c>
      <c r="H17" s="1">
        <v>585</v>
      </c>
      <c r="O17" s="1">
        <f>SUM(O14:O16)</f>
        <v>31410</v>
      </c>
      <c r="P17" s="4">
        <f t="shared" si="7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2981.4166666666665</v>
      </c>
      <c r="B18" s="2">
        <f>C17*0.05+C17</f>
        <v>3295.2499999999995</v>
      </c>
      <c r="C18" s="26">
        <v>0.05</v>
      </c>
      <c r="D18" s="2">
        <f>C17</f>
        <v>3138.333333333333</v>
      </c>
      <c r="E18" s="1">
        <v>3890</v>
      </c>
      <c r="F18" s="4">
        <f>(D18-E18)/E18</f>
        <v>-0.19323050556983726</v>
      </c>
      <c r="G18" s="4"/>
      <c r="H18" s="4">
        <f>(G17-H17)/H17</f>
        <v>-1.7094017094017094E-3</v>
      </c>
    </row>
    <row r="19" spans="1:19" x14ac:dyDescent="0.25">
      <c r="A19" s="2">
        <f>C17*-0.1+C17</f>
        <v>2824.4999999999995</v>
      </c>
      <c r="B19" s="2">
        <f>C17*0.1+C17</f>
        <v>3452.1666666666665</v>
      </c>
      <c r="C19" s="26">
        <v>0.1</v>
      </c>
    </row>
  </sheetData>
  <mergeCells count="5">
    <mergeCell ref="D3:F3"/>
    <mergeCell ref="M3:O3"/>
    <mergeCell ref="V3:X3"/>
    <mergeCell ref="AE3:AG3"/>
    <mergeCell ref="D12:F12"/>
  </mergeCells>
  <conditionalFormatting sqref="A9:B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S9:T9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E70E-D5A6-4A27-B998-48F7C97EEAF9}">
  <dimension ref="A1:AI22"/>
  <sheetViews>
    <sheetView showGridLines="0" workbookViewId="0">
      <selection activeCell="E9" sqref="E9"/>
    </sheetView>
  </sheetViews>
  <sheetFormatPr defaultRowHeight="15" x14ac:dyDescent="0.25"/>
  <cols>
    <col min="1" max="1" width="9.85546875" style="1" customWidth="1"/>
    <col min="2" max="2" width="10" style="1" customWidth="1"/>
    <col min="3" max="3" width="6" style="1" bestFit="1" customWidth="1"/>
    <col min="4" max="4" width="8" style="1" bestFit="1" customWidth="1"/>
    <col min="5" max="7" width="8.42578125" style="1" bestFit="1" customWidth="1"/>
    <col min="8" max="8" width="11.85546875" style="1" bestFit="1" customWidth="1"/>
    <col min="9" max="9" width="9.140625" style="1"/>
    <col min="10" max="10" width="10.140625" style="1" customWidth="1"/>
    <col min="11" max="11" width="10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0.28515625" style="1" customWidth="1"/>
    <col min="20" max="20" width="10" style="1" customWidth="1"/>
    <col min="21" max="16384" width="9.140625" style="1"/>
  </cols>
  <sheetData>
    <row r="1" spans="1:35" x14ac:dyDescent="0.25"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35"/>
      <c r="H3" s="35"/>
      <c r="M3" s="45" t="s">
        <v>13</v>
      </c>
      <c r="N3" s="45"/>
      <c r="O3" s="45"/>
      <c r="P3" s="35"/>
      <c r="Q3" s="35"/>
      <c r="V3" s="45" t="s">
        <v>15</v>
      </c>
      <c r="W3" s="45"/>
      <c r="X3" s="45"/>
      <c r="Y3" s="35"/>
      <c r="Z3" s="35"/>
      <c r="AE3" s="45" t="s">
        <v>16</v>
      </c>
      <c r="AF3" s="45"/>
      <c r="AG3" s="45"/>
      <c r="AH3" s="35"/>
      <c r="AI3" s="35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884</v>
      </c>
      <c r="E5" s="1">
        <f>SUM(N5,E14,N14)</f>
        <v>1110</v>
      </c>
      <c r="F5" s="4">
        <f>(D5-E5)/E5</f>
        <v>-0.20360360360360361</v>
      </c>
      <c r="G5" s="4"/>
      <c r="H5" s="4"/>
      <c r="L5" s="1" t="s">
        <v>5</v>
      </c>
      <c r="M5" s="1">
        <v>533</v>
      </c>
      <c r="N5" s="1">
        <v>577</v>
      </c>
      <c r="O5" s="4">
        <f t="shared" ref="O5:O8" si="0">(M5-N5)/N5</f>
        <v>-7.6256499133448868E-2</v>
      </c>
      <c r="P5" s="4"/>
      <c r="Q5" s="4"/>
      <c r="U5" s="1" t="s">
        <v>5</v>
      </c>
      <c r="V5" s="1">
        <v>1888</v>
      </c>
      <c r="W5" s="2">
        <v>1974</v>
      </c>
      <c r="X5" s="4">
        <f>IFERROR((V5-W5)/W5,"")</f>
        <v>-4.3566362715298887E-2</v>
      </c>
      <c r="Y5" s="4"/>
      <c r="Z5" s="4"/>
      <c r="AD5" s="1" t="s">
        <v>5</v>
      </c>
      <c r="AE5" s="1">
        <v>447</v>
      </c>
      <c r="AF5" s="2">
        <v>570</v>
      </c>
      <c r="AG5" s="4">
        <f t="shared" ref="AG5:AG6" si="1">(AE5-AF5)/AF5</f>
        <v>-0.21578947368421053</v>
      </c>
      <c r="AH5" s="4"/>
      <c r="AI5" s="4"/>
    </row>
    <row r="6" spans="1:35" x14ac:dyDescent="0.25">
      <c r="C6" s="1" t="s">
        <v>6</v>
      </c>
      <c r="D6" s="1">
        <f t="shared" ref="D6:E7" si="2">SUM(M6,D15,M15)</f>
        <v>2025</v>
      </c>
      <c r="E6" s="1">
        <f t="shared" si="2"/>
        <v>1897</v>
      </c>
      <c r="F6" s="4">
        <f t="shared" ref="F6:F8" si="3">(D6-E6)/E6</f>
        <v>6.7474960463890357E-2</v>
      </c>
      <c r="G6" s="4"/>
      <c r="H6" s="4"/>
      <c r="L6" s="1" t="s">
        <v>6</v>
      </c>
      <c r="M6" s="1">
        <v>1066</v>
      </c>
      <c r="N6" s="1">
        <v>992</v>
      </c>
      <c r="O6" s="4">
        <f t="shared" si="0"/>
        <v>7.459677419354839E-2</v>
      </c>
      <c r="P6" s="4"/>
      <c r="Q6" s="4"/>
      <c r="U6" s="1" t="s">
        <v>6</v>
      </c>
      <c r="V6" s="1">
        <v>3321</v>
      </c>
      <c r="W6" s="2">
        <v>2690</v>
      </c>
      <c r="X6" s="4">
        <f>IFERROR((V6-W6)/W6,"")</f>
        <v>0.23457249070631969</v>
      </c>
      <c r="Y6" s="4"/>
      <c r="Z6" s="4"/>
      <c r="AD6" s="1" t="s">
        <v>6</v>
      </c>
      <c r="AE6" s="1">
        <v>499</v>
      </c>
      <c r="AF6" s="2">
        <v>627</v>
      </c>
      <c r="AG6" s="4">
        <f t="shared" si="1"/>
        <v>-0.20414673046251994</v>
      </c>
      <c r="AH6" s="4"/>
      <c r="AI6" s="4"/>
    </row>
    <row r="7" spans="1:35" x14ac:dyDescent="0.25">
      <c r="C7" s="1" t="s">
        <v>7</v>
      </c>
      <c r="D7" s="1">
        <f t="shared" si="2"/>
        <v>1572</v>
      </c>
      <c r="E7" s="1">
        <f t="shared" si="2"/>
        <v>1472</v>
      </c>
      <c r="F7" s="4">
        <v>-0.05</v>
      </c>
      <c r="G7" s="4"/>
      <c r="H7" s="4"/>
      <c r="L7" s="1" t="s">
        <v>7</v>
      </c>
      <c r="M7" s="2">
        <v>923</v>
      </c>
      <c r="N7" s="1">
        <v>767</v>
      </c>
      <c r="O7" s="4">
        <f t="shared" si="0"/>
        <v>0.20338983050847459</v>
      </c>
      <c r="P7" s="4"/>
      <c r="Q7" s="4"/>
      <c r="U7" s="1" t="s">
        <v>7</v>
      </c>
      <c r="V7" s="2"/>
      <c r="X7" s="4" t="str">
        <f>IFERROR((V7-W7)/W7,"")</f>
        <v/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10455.666666666668</v>
      </c>
      <c r="D8" s="2">
        <f>SUM(D5:D7)</f>
        <v>4481</v>
      </c>
      <c r="E8" s="1">
        <f>SUM(E5:E7)</f>
        <v>4479</v>
      </c>
      <c r="F8" s="4">
        <f t="shared" si="3"/>
        <v>4.4652824291136416E-4</v>
      </c>
      <c r="G8" s="2">
        <f>((M8*P8)+(D17*G17)+(M17*P17))/D8</f>
        <v>638.87435840214243</v>
      </c>
      <c r="H8" s="2">
        <f>((N8*Q8)+(E17*H17)+(N17*Q17))/E8</f>
        <v>585</v>
      </c>
      <c r="J8" s="1" t="s">
        <v>3</v>
      </c>
      <c r="K8" s="1" t="s">
        <v>4</v>
      </c>
      <c r="L8" s="3">
        <f>M8/3*7*J1</f>
        <v>5884.6666666666661</v>
      </c>
      <c r="M8" s="2">
        <f>SUM(M5:M7)</f>
        <v>2522</v>
      </c>
      <c r="N8" s="1">
        <f>SUM(N5:N7)</f>
        <v>2336</v>
      </c>
      <c r="O8" s="4">
        <f t="shared" si="0"/>
        <v>7.9623287671232876E-2</v>
      </c>
      <c r="P8" s="1">
        <v>638</v>
      </c>
      <c r="Q8" s="1">
        <v>585</v>
      </c>
      <c r="S8" s="1" t="s">
        <v>3</v>
      </c>
      <c r="T8" s="1" t="s">
        <v>4</v>
      </c>
      <c r="U8" s="3">
        <f>V8/2*7</f>
        <v>18231.5</v>
      </c>
      <c r="V8" s="2">
        <f>SUM(V5:V7)</f>
        <v>5209</v>
      </c>
      <c r="W8" s="2">
        <f>SUM(W5:W7)</f>
        <v>4664</v>
      </c>
      <c r="X8" s="4">
        <f t="shared" ref="X8" si="4">(V8-W8)/W8</f>
        <v>0.116852487135506</v>
      </c>
      <c r="AB8" s="1" t="s">
        <v>3</v>
      </c>
      <c r="AC8" s="1" t="s">
        <v>4</v>
      </c>
      <c r="AD8" s="3">
        <f>AE8/2*7*1.08</f>
        <v>3575.88</v>
      </c>
      <c r="AE8" s="2">
        <f>SUM(AE5:AE7)</f>
        <v>946</v>
      </c>
      <c r="AF8" s="2">
        <f>SUM(AF5:AF7)</f>
        <v>1197</v>
      </c>
      <c r="AG8" s="4">
        <f t="shared" ref="AG8" si="5">(AE8-AF8)/AF8</f>
        <v>-0.20969089390142021</v>
      </c>
    </row>
    <row r="9" spans="1:35" x14ac:dyDescent="0.25">
      <c r="A9" s="2">
        <f>C8*-0.05+C8</f>
        <v>9932.883333333335</v>
      </c>
      <c r="B9" s="2">
        <f>C8*0.05+C8</f>
        <v>10978.45</v>
      </c>
      <c r="C9" s="26">
        <v>0.05</v>
      </c>
      <c r="D9" s="2">
        <f>C8</f>
        <v>10455.666666666668</v>
      </c>
      <c r="E9" s="1">
        <v>9855</v>
      </c>
      <c r="F9" s="4">
        <f>(D9-E9)/E9</f>
        <v>6.0950448165060157E-2</v>
      </c>
      <c r="G9" s="4"/>
      <c r="H9" s="4">
        <f>(G8-H8)/H8</f>
        <v>9.2092920345542617E-2</v>
      </c>
      <c r="J9" s="2">
        <f>L8*-0.05+L8</f>
        <v>5590.4333333333325</v>
      </c>
      <c r="K9" s="2">
        <f>L8*0.05+L8</f>
        <v>6178.9</v>
      </c>
      <c r="L9" s="26">
        <v>0.05</v>
      </c>
      <c r="M9" s="2">
        <f>L8</f>
        <v>5884.6666666666661</v>
      </c>
      <c r="N9" s="1">
        <v>5518</v>
      </c>
      <c r="O9" s="4">
        <f>(M9-N9)/N9</f>
        <v>6.6449196568805019E-2</v>
      </c>
      <c r="P9" s="4"/>
      <c r="Q9" s="4">
        <f>(P8-Q8)/Q8</f>
        <v>9.0598290598290596E-2</v>
      </c>
      <c r="S9" s="2">
        <f>U8*-U9+U8</f>
        <v>17319.924999999999</v>
      </c>
      <c r="T9" s="2">
        <f>U8*U9+U8</f>
        <v>19143.075000000001</v>
      </c>
      <c r="U9" s="26">
        <v>0.05</v>
      </c>
      <c r="V9" s="2">
        <f>U8</f>
        <v>18231.5</v>
      </c>
      <c r="W9" s="1">
        <v>17864</v>
      </c>
      <c r="X9" s="4">
        <f>(V9-W9)/W9</f>
        <v>2.0572100313479624E-2</v>
      </c>
      <c r="Y9" s="4"/>
      <c r="Z9" s="4"/>
      <c r="AB9" s="2">
        <f>AD8*-AD9+AD8</f>
        <v>3397.0860000000002</v>
      </c>
      <c r="AC9" s="2">
        <f>AD8*-AD9+AD8</f>
        <v>3397.0860000000002</v>
      </c>
      <c r="AD9" s="26">
        <v>0.05</v>
      </c>
      <c r="AE9" s="2">
        <f>AD8</f>
        <v>3575.88</v>
      </c>
      <c r="AF9" s="1">
        <v>4228</v>
      </c>
      <c r="AG9" s="4">
        <f>(AE9-AF9)/AF9</f>
        <v>-0.15423841059602647</v>
      </c>
      <c r="AH9" s="4"/>
      <c r="AI9" s="4"/>
    </row>
    <row r="10" spans="1:35" x14ac:dyDescent="0.25">
      <c r="A10" s="2">
        <f>C8*-0.1+C8</f>
        <v>9410.1</v>
      </c>
      <c r="B10" s="2">
        <f>C8*0.1+C8</f>
        <v>11501.233333333335</v>
      </c>
      <c r="C10" s="26">
        <v>0.1</v>
      </c>
      <c r="J10" s="2">
        <f>L8*-0.1+L8</f>
        <v>5296.2</v>
      </c>
      <c r="K10" s="2">
        <f>L8*0.1+L8</f>
        <v>6473.1333333333323</v>
      </c>
      <c r="L10" s="26">
        <v>0.1</v>
      </c>
    </row>
    <row r="12" spans="1:35" x14ac:dyDescent="0.25">
      <c r="D12" s="45" t="s">
        <v>14</v>
      </c>
      <c r="E12" s="45"/>
      <c r="F12" s="45"/>
      <c r="G12" s="35"/>
      <c r="H12" s="35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351</v>
      </c>
      <c r="E14" s="1">
        <v>533</v>
      </c>
      <c r="F14" s="4">
        <f t="shared" ref="F14:F17" si="6">(D14-E14)/E14</f>
        <v>-0.34146341463414637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959</v>
      </c>
      <c r="E15" s="1">
        <v>905</v>
      </c>
      <c r="F15" s="4">
        <f t="shared" si="6"/>
        <v>5.9668508287292817E-2</v>
      </c>
      <c r="G15" s="4"/>
      <c r="H15" s="4"/>
      <c r="O15" s="1">
        <v>16333</v>
      </c>
      <c r="P15" s="4">
        <f t="shared" ref="P15:P17" si="7">O15/$O$17</f>
        <v>0.51999363260108244</v>
      </c>
      <c r="R15" s="1">
        <v>15656</v>
      </c>
      <c r="S15" s="4">
        <f t="shared" ref="S15:S16" si="8">R15/$R$17</f>
        <v>0.50712619849702001</v>
      </c>
    </row>
    <row r="16" spans="1:35" x14ac:dyDescent="0.25">
      <c r="C16" s="1" t="s">
        <v>7</v>
      </c>
      <c r="D16" s="2">
        <v>649</v>
      </c>
      <c r="E16" s="1">
        <v>705</v>
      </c>
      <c r="F16" s="4">
        <f t="shared" si="6"/>
        <v>-7.9432624113475181E-2</v>
      </c>
      <c r="G16" s="4"/>
      <c r="H16" s="4"/>
      <c r="M16" s="1" t="s">
        <v>18</v>
      </c>
      <c r="O16" s="1">
        <v>5026</v>
      </c>
      <c r="P16" s="4">
        <f t="shared" si="7"/>
        <v>0.16001273479783509</v>
      </c>
      <c r="R16" s="1">
        <v>5358</v>
      </c>
      <c r="S16" s="4">
        <f t="shared" si="8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4571</v>
      </c>
      <c r="D17" s="2">
        <f>SUM(D14:D16)</f>
        <v>1959</v>
      </c>
      <c r="E17" s="1">
        <f>SUM(E14:E16)</f>
        <v>2143</v>
      </c>
      <c r="F17" s="4">
        <f t="shared" si="6"/>
        <v>-8.5860942603826415E-2</v>
      </c>
      <c r="G17" s="1">
        <v>640</v>
      </c>
      <c r="H17" s="1">
        <v>585</v>
      </c>
      <c r="O17" s="1">
        <f>SUM(O14:O16)</f>
        <v>31410</v>
      </c>
      <c r="P17" s="4">
        <f t="shared" si="7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4342.45</v>
      </c>
      <c r="B18" s="2">
        <f>C17*0.05+C17</f>
        <v>4799.55</v>
      </c>
      <c r="C18" s="26">
        <v>0.05</v>
      </c>
      <c r="D18" s="2">
        <f>C17</f>
        <v>4571</v>
      </c>
      <c r="E18" s="1">
        <v>4337</v>
      </c>
      <c r="F18" s="4">
        <f>(D18-E18)/E18</f>
        <v>5.3954346322342632E-2</v>
      </c>
      <c r="G18" s="4"/>
      <c r="H18" s="4">
        <f>(G17-H17)/H17</f>
        <v>9.4017094017094016E-2</v>
      </c>
    </row>
    <row r="19" spans="1:19" x14ac:dyDescent="0.25">
      <c r="A19" s="2">
        <f>C17*-0.1+C17</f>
        <v>4113.8999999999996</v>
      </c>
      <c r="B19" s="2">
        <f>C17*0.1+C17</f>
        <v>5028.1000000000004</v>
      </c>
      <c r="C19" s="26">
        <v>0.1</v>
      </c>
    </row>
    <row r="22" spans="1:19" x14ac:dyDescent="0.25">
      <c r="J22" s="1" t="s">
        <v>18</v>
      </c>
    </row>
  </sheetData>
  <mergeCells count="5">
    <mergeCell ref="D3:F3"/>
    <mergeCell ref="M3:O3"/>
    <mergeCell ref="V3:X3"/>
    <mergeCell ref="AE3:AG3"/>
    <mergeCell ref="D12:F12"/>
  </mergeCells>
  <conditionalFormatting sqref="A9:B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S9:T9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727A-5FC0-490D-AB24-F1493F652B16}">
  <dimension ref="A1:AI22"/>
  <sheetViews>
    <sheetView showGridLines="0" topLeftCell="S1" workbookViewId="0">
      <selection activeCell="Y16" sqref="A1:XFD1048576"/>
    </sheetView>
  </sheetViews>
  <sheetFormatPr defaultRowHeight="15" x14ac:dyDescent="0.25"/>
  <cols>
    <col min="1" max="1" width="9.85546875" style="1" customWidth="1"/>
    <col min="2" max="2" width="10" style="1" customWidth="1"/>
    <col min="3" max="3" width="6" style="1" bestFit="1" customWidth="1"/>
    <col min="4" max="4" width="8" style="1" bestFit="1" customWidth="1"/>
    <col min="5" max="7" width="8.42578125" style="1" bestFit="1" customWidth="1"/>
    <col min="8" max="8" width="11.85546875" style="1" bestFit="1" customWidth="1"/>
    <col min="9" max="9" width="9.140625" style="1"/>
    <col min="10" max="10" width="10.140625" style="1" customWidth="1"/>
    <col min="11" max="11" width="10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0.28515625" style="1" customWidth="1"/>
    <col min="20" max="20" width="10" style="1" customWidth="1"/>
    <col min="21" max="16384" width="9.140625" style="1"/>
  </cols>
  <sheetData>
    <row r="1" spans="1:35" x14ac:dyDescent="0.25"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36"/>
      <c r="H3" s="36"/>
      <c r="M3" s="45" t="s">
        <v>13</v>
      </c>
      <c r="N3" s="45"/>
      <c r="O3" s="45"/>
      <c r="P3" s="36"/>
      <c r="Q3" s="36"/>
      <c r="V3" s="45" t="s">
        <v>15</v>
      </c>
      <c r="W3" s="45"/>
      <c r="X3" s="45"/>
      <c r="Y3" s="36"/>
      <c r="Z3" s="36"/>
      <c r="AE3" s="45" t="s">
        <v>16</v>
      </c>
      <c r="AF3" s="45"/>
      <c r="AG3" s="45"/>
      <c r="AH3" s="36"/>
      <c r="AI3" s="36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838</v>
      </c>
      <c r="E5" s="1">
        <f>SUM(N5,E14,N14)</f>
        <v>659</v>
      </c>
      <c r="F5" s="4">
        <f>(D5-E5)/E5</f>
        <v>0.27162367223065248</v>
      </c>
      <c r="G5" s="4"/>
      <c r="H5" s="4"/>
      <c r="L5" s="1" t="s">
        <v>5</v>
      </c>
      <c r="M5" s="1">
        <v>546</v>
      </c>
      <c r="N5" s="1">
        <v>369</v>
      </c>
      <c r="O5" s="4">
        <f t="shared" ref="O5:O8" si="0">(M5-N5)/N5</f>
        <v>0.47967479674796748</v>
      </c>
      <c r="P5" s="4"/>
      <c r="Q5" s="4"/>
      <c r="U5" s="1" t="s">
        <v>5</v>
      </c>
      <c r="V5" s="1">
        <v>1972</v>
      </c>
      <c r="W5" s="2">
        <v>1968.6348480914048</v>
      </c>
      <c r="X5" s="4">
        <f>IFERROR((V5-W5)/W5,"")</f>
        <v>1.7093834907259218E-3</v>
      </c>
      <c r="Y5" s="4"/>
      <c r="Z5" s="4"/>
      <c r="AD5" s="1" t="s">
        <v>5</v>
      </c>
      <c r="AE5" s="1">
        <v>453</v>
      </c>
      <c r="AF5" s="2">
        <v>570.77661098996543</v>
      </c>
      <c r="AG5" s="4">
        <f t="shared" ref="AG5:AG6" si="1">(AE5-AF5)/AF5</f>
        <v>-0.20634449401437721</v>
      </c>
      <c r="AH5" s="4"/>
      <c r="AI5" s="4"/>
    </row>
    <row r="6" spans="1:35" x14ac:dyDescent="0.25">
      <c r="C6" s="1" t="s">
        <v>6</v>
      </c>
      <c r="D6" s="1">
        <f t="shared" ref="D6:E7" si="2">SUM(M6,D15,M15)</f>
        <v>1917</v>
      </c>
      <c r="E6" s="1">
        <f t="shared" si="2"/>
        <v>1813</v>
      </c>
      <c r="F6" s="4">
        <f t="shared" ref="F6:F8" si="3">(D6-E6)/E6</f>
        <v>5.7363485934914506E-2</v>
      </c>
      <c r="G6" s="4"/>
      <c r="H6" s="4"/>
      <c r="L6" s="1" t="s">
        <v>6</v>
      </c>
      <c r="M6" s="1">
        <v>1202</v>
      </c>
      <c r="N6" s="1">
        <v>1015</v>
      </c>
      <c r="O6" s="4">
        <f t="shared" si="0"/>
        <v>0.18423645320197043</v>
      </c>
      <c r="P6" s="4"/>
      <c r="Q6" s="4"/>
      <c r="U6" s="1" t="s">
        <v>6</v>
      </c>
      <c r="V6" s="1">
        <v>2983</v>
      </c>
      <c r="W6" s="2">
        <v>2681.8949363801607</v>
      </c>
      <c r="X6" s="4">
        <f>IFERROR((V6-W6)/W6,"")</f>
        <v>0.11227325110142099</v>
      </c>
      <c r="Y6" s="4"/>
      <c r="Z6" s="4"/>
      <c r="AD6" s="1" t="s">
        <v>6</v>
      </c>
      <c r="AE6" s="1">
        <v>558</v>
      </c>
      <c r="AF6" s="2">
        <v>627.59811934896231</v>
      </c>
      <c r="AG6" s="4">
        <f t="shared" si="1"/>
        <v>-0.11089599730024652</v>
      </c>
      <c r="AH6" s="4"/>
      <c r="AI6" s="4"/>
    </row>
    <row r="7" spans="1:35" x14ac:dyDescent="0.25">
      <c r="C7" s="1" t="s">
        <v>7</v>
      </c>
      <c r="D7" s="1">
        <f t="shared" si="2"/>
        <v>1841</v>
      </c>
      <c r="E7" s="1">
        <f t="shared" si="2"/>
        <v>1782</v>
      </c>
      <c r="F7" s="4">
        <v>-0.05</v>
      </c>
      <c r="G7" s="4"/>
      <c r="H7" s="4"/>
      <c r="L7" s="1" t="s">
        <v>7</v>
      </c>
      <c r="M7" s="2">
        <v>1243</v>
      </c>
      <c r="N7" s="1">
        <v>998</v>
      </c>
      <c r="O7" s="4">
        <f t="shared" si="0"/>
        <v>0.24549098196392785</v>
      </c>
      <c r="P7" s="4"/>
      <c r="Q7" s="4"/>
      <c r="U7" s="1" t="s">
        <v>7</v>
      </c>
      <c r="V7" s="2"/>
      <c r="X7" s="4" t="str">
        <f>IFERROR((V7-W7)/W7,"")</f>
        <v/>
      </c>
      <c r="Y7" s="4"/>
      <c r="Z7" s="4"/>
      <c r="AD7" s="1" t="s">
        <v>7</v>
      </c>
      <c r="AE7" s="2"/>
      <c r="AG7" s="4"/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10724</v>
      </c>
      <c r="D8" s="2">
        <f>SUM(D5:D7)</f>
        <v>4596</v>
      </c>
      <c r="E8" s="1">
        <f>SUM(E5:E7)</f>
        <v>4254</v>
      </c>
      <c r="F8" s="4">
        <f t="shared" si="3"/>
        <v>8.0394922425952045E-2</v>
      </c>
      <c r="G8" s="2">
        <f>((M8*P8)+(D17*G17)+(M17*P17))/D8</f>
        <v>602.96801566579632</v>
      </c>
      <c r="H8" s="2">
        <f>((N8*Q8)+(E17*H17)+(N17*Q17))/E8</f>
        <v>585</v>
      </c>
      <c r="J8" s="1" t="s">
        <v>3</v>
      </c>
      <c r="K8" s="1" t="s">
        <v>4</v>
      </c>
      <c r="L8" s="3">
        <f>M8/3*7*J1</f>
        <v>6979</v>
      </c>
      <c r="M8" s="2">
        <f>SUM(M5:M7)</f>
        <v>2991</v>
      </c>
      <c r="N8" s="1">
        <f>SUM(N5:N7)</f>
        <v>2382</v>
      </c>
      <c r="O8" s="4">
        <f t="shared" si="0"/>
        <v>0.25566750629722923</v>
      </c>
      <c r="P8" s="1">
        <v>611</v>
      </c>
      <c r="Q8" s="1">
        <v>585</v>
      </c>
      <c r="S8" s="1" t="s">
        <v>3</v>
      </c>
      <c r="T8" s="1" t="s">
        <v>4</v>
      </c>
      <c r="U8" s="3">
        <f>V8/2*7</f>
        <v>17342.5</v>
      </c>
      <c r="V8" s="2">
        <f>SUM(V5:V7)</f>
        <v>4955</v>
      </c>
      <c r="W8" s="2">
        <f>SUM(W5:W7)</f>
        <v>4650.529784471566</v>
      </c>
      <c r="X8" s="4">
        <f t="shared" ref="X8" si="4">(V8-W8)/W8</f>
        <v>6.5470006566796038E-2</v>
      </c>
      <c r="AB8" s="1" t="s">
        <v>3</v>
      </c>
      <c r="AC8" s="1" t="s">
        <v>4</v>
      </c>
      <c r="AD8" s="3">
        <f>AE8/2*7*1.08</f>
        <v>3821.5800000000004</v>
      </c>
      <c r="AE8" s="2">
        <f>SUM(AE5:AE7)</f>
        <v>1011</v>
      </c>
      <c r="AF8" s="2">
        <f>SUM(AF5:AF7)</f>
        <v>1198.3747303389277</v>
      </c>
      <c r="AG8" s="4">
        <f t="shared" ref="AG8" si="5">(AE8-AF8)/AF8</f>
        <v>-0.15635737770099165</v>
      </c>
    </row>
    <row r="9" spans="1:35" x14ac:dyDescent="0.25">
      <c r="A9" s="2">
        <f>C8*-0.05+C8</f>
        <v>10187.799999999999</v>
      </c>
      <c r="B9" s="2">
        <f>C8*0.05+C8</f>
        <v>11260.2</v>
      </c>
      <c r="C9" s="26">
        <v>0.05</v>
      </c>
      <c r="D9" s="2">
        <f>C8</f>
        <v>10724</v>
      </c>
      <c r="E9" s="1">
        <f>SUM(N9,E18)</f>
        <v>9544</v>
      </c>
      <c r="F9" s="4">
        <f>(D9-E9)/E9</f>
        <v>0.12363788767812238</v>
      </c>
      <c r="G9" s="4"/>
      <c r="H9" s="4">
        <f>(G8-H8)/H8</f>
        <v>3.0714556693668914E-2</v>
      </c>
      <c r="J9" s="2">
        <f>L8*-0.05+L8</f>
        <v>6630.05</v>
      </c>
      <c r="K9" s="2">
        <f>L8*0.05+L8</f>
        <v>7327.95</v>
      </c>
      <c r="L9" s="26">
        <v>0.05</v>
      </c>
      <c r="M9" s="2">
        <f>L8</f>
        <v>6979</v>
      </c>
      <c r="N9" s="1">
        <v>5345</v>
      </c>
      <c r="O9" s="4">
        <f>(M9-N9)/N9</f>
        <v>0.30570626753975677</v>
      </c>
      <c r="P9" s="4"/>
      <c r="Q9" s="4">
        <f>(P8-Q8)/Q8</f>
        <v>4.4444444444444446E-2</v>
      </c>
      <c r="S9" s="2">
        <f>U8*-U9+U8</f>
        <v>16475.375</v>
      </c>
      <c r="T9" s="2">
        <f>U8*U9+U8</f>
        <v>18209.625</v>
      </c>
      <c r="U9" s="26">
        <v>0.05</v>
      </c>
      <c r="V9" s="2">
        <f>U8</f>
        <v>17342.5</v>
      </c>
      <c r="W9" s="1">
        <v>17864</v>
      </c>
      <c r="X9" s="4">
        <f>(V9-W9)/W9</f>
        <v>-2.9192789968652037E-2</v>
      </c>
      <c r="Y9" s="4"/>
      <c r="Z9" s="4"/>
      <c r="AB9" s="2">
        <f>AD8*-AD9+AD8</f>
        <v>3630.5010000000002</v>
      </c>
      <c r="AC9" s="2">
        <f>AD8*-AD9+AD8</f>
        <v>3630.5010000000002</v>
      </c>
      <c r="AD9" s="26">
        <v>0.05</v>
      </c>
      <c r="AE9" s="2">
        <f>AD8</f>
        <v>3821.5800000000004</v>
      </c>
      <c r="AF9" s="1">
        <v>4228</v>
      </c>
      <c r="AG9" s="4">
        <f>(AE9-AF9)/AF9</f>
        <v>-9.6125827814569451E-2</v>
      </c>
      <c r="AH9" s="4"/>
      <c r="AI9" s="4"/>
    </row>
    <row r="10" spans="1:35" x14ac:dyDescent="0.25">
      <c r="A10" s="2">
        <f>C8*-0.1+C8</f>
        <v>9651.6</v>
      </c>
      <c r="B10" s="2">
        <f>C8*0.1+C8</f>
        <v>11796.4</v>
      </c>
      <c r="C10" s="26">
        <v>0.1</v>
      </c>
      <c r="J10" s="2">
        <f>L8*-0.1+L8</f>
        <v>6281.1</v>
      </c>
      <c r="K10" s="2">
        <f>L8*0.1+L8</f>
        <v>7676.9</v>
      </c>
      <c r="L10" s="26">
        <v>0.1</v>
      </c>
    </row>
    <row r="12" spans="1:35" x14ac:dyDescent="0.25">
      <c r="D12" s="45" t="s">
        <v>14</v>
      </c>
      <c r="E12" s="45"/>
      <c r="F12" s="45"/>
      <c r="G12" s="36"/>
      <c r="H12" s="36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292</v>
      </c>
      <c r="E14" s="1">
        <v>290</v>
      </c>
      <c r="F14" s="4">
        <f t="shared" ref="F14:F17" si="6">(D14-E14)/E14</f>
        <v>6.8965517241379309E-3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715</v>
      </c>
      <c r="E15" s="1">
        <v>798</v>
      </c>
      <c r="F15" s="4">
        <f t="shared" si="6"/>
        <v>-0.10401002506265664</v>
      </c>
      <c r="G15" s="4"/>
      <c r="H15" s="4"/>
      <c r="O15" s="1">
        <v>16333</v>
      </c>
      <c r="P15" s="4">
        <f t="shared" ref="P15:P17" si="7">O15/$O$17</f>
        <v>0.51999363260108244</v>
      </c>
      <c r="R15" s="1">
        <v>15656</v>
      </c>
      <c r="S15" s="4">
        <f t="shared" ref="S15:S16" si="8">R15/$R$17</f>
        <v>0.50712619849702001</v>
      </c>
    </row>
    <row r="16" spans="1:35" x14ac:dyDescent="0.25">
      <c r="C16" s="1" t="s">
        <v>7</v>
      </c>
      <c r="D16" s="2">
        <v>598</v>
      </c>
      <c r="E16" s="1">
        <v>784</v>
      </c>
      <c r="F16" s="4">
        <f t="shared" si="6"/>
        <v>-0.23724489795918369</v>
      </c>
      <c r="G16" s="4"/>
      <c r="H16" s="4"/>
      <c r="M16" s="1" t="s">
        <v>18</v>
      </c>
      <c r="O16" s="1">
        <v>5026</v>
      </c>
      <c r="P16" s="4">
        <f t="shared" si="7"/>
        <v>0.16001273479783509</v>
      </c>
      <c r="R16" s="1">
        <v>5358</v>
      </c>
      <c r="S16" s="4">
        <f t="shared" si="8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3745</v>
      </c>
      <c r="D17" s="2">
        <f>SUM(D14:D16)</f>
        <v>1605</v>
      </c>
      <c r="E17" s="1">
        <f>SUM(E14:E16)</f>
        <v>1872</v>
      </c>
      <c r="F17" s="4">
        <f t="shared" si="6"/>
        <v>-0.14262820512820512</v>
      </c>
      <c r="G17" s="1">
        <v>588</v>
      </c>
      <c r="H17" s="1">
        <v>585</v>
      </c>
      <c r="O17" s="1">
        <f>SUM(O14:O16)</f>
        <v>31410</v>
      </c>
      <c r="P17" s="4">
        <f t="shared" si="7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3557.75</v>
      </c>
      <c r="B18" s="2">
        <f>C17*0.05+C17</f>
        <v>3932.25</v>
      </c>
      <c r="C18" s="26">
        <v>0.05</v>
      </c>
      <c r="D18" s="2">
        <f>C17</f>
        <v>3745</v>
      </c>
      <c r="E18" s="1">
        <v>4199</v>
      </c>
      <c r="F18" s="4">
        <f>(D18-E18)/E18</f>
        <v>-0.10812098118599667</v>
      </c>
      <c r="G18" s="4"/>
      <c r="H18" s="4">
        <f>(G17-H17)/H17</f>
        <v>5.1282051282051282E-3</v>
      </c>
    </row>
    <row r="19" spans="1:19" x14ac:dyDescent="0.25">
      <c r="A19" s="2">
        <f>C17*-0.1+C17</f>
        <v>3370.5</v>
      </c>
      <c r="B19" s="2">
        <f>C17*0.1+C17</f>
        <v>4119.5</v>
      </c>
      <c r="C19" s="26">
        <v>0.1</v>
      </c>
    </row>
    <row r="22" spans="1:19" x14ac:dyDescent="0.25">
      <c r="J22" s="1" t="s">
        <v>18</v>
      </c>
    </row>
  </sheetData>
  <mergeCells count="5">
    <mergeCell ref="D3:F3"/>
    <mergeCell ref="M3:O3"/>
    <mergeCell ref="V3:X3"/>
    <mergeCell ref="AE3:AG3"/>
    <mergeCell ref="D12:F12"/>
  </mergeCells>
  <conditionalFormatting sqref="A9:B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S9:T9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BDC6-027A-4901-804F-7378384BB6C0}">
  <dimension ref="A1:AI22"/>
  <sheetViews>
    <sheetView showGridLines="0" workbookViewId="0">
      <selection activeCell="N8" sqref="A7:N8"/>
    </sheetView>
  </sheetViews>
  <sheetFormatPr defaultRowHeight="15" x14ac:dyDescent="0.25"/>
  <cols>
    <col min="1" max="1" width="9.85546875" style="1" customWidth="1"/>
    <col min="2" max="2" width="10" style="1" customWidth="1"/>
    <col min="3" max="3" width="6" style="1" bestFit="1" customWidth="1"/>
    <col min="4" max="4" width="8" style="1" bestFit="1" customWidth="1"/>
    <col min="5" max="7" width="8.42578125" style="1" bestFit="1" customWidth="1"/>
    <col min="8" max="8" width="11.85546875" style="1" bestFit="1" customWidth="1"/>
    <col min="9" max="9" width="9.140625" style="1"/>
    <col min="10" max="10" width="10.140625" style="1" customWidth="1"/>
    <col min="11" max="11" width="10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0.28515625" style="1" customWidth="1"/>
    <col min="20" max="20" width="10" style="1" customWidth="1"/>
    <col min="21" max="16384" width="9.140625" style="1"/>
  </cols>
  <sheetData>
    <row r="1" spans="1:35" x14ac:dyDescent="0.25"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37"/>
      <c r="H3" s="37"/>
      <c r="M3" s="45" t="s">
        <v>13</v>
      </c>
      <c r="N3" s="45"/>
      <c r="O3" s="45"/>
      <c r="P3" s="37"/>
      <c r="Q3" s="37"/>
      <c r="V3" s="45" t="s">
        <v>15</v>
      </c>
      <c r="W3" s="45"/>
      <c r="X3" s="45"/>
      <c r="Y3" s="37"/>
      <c r="Z3" s="37"/>
      <c r="AE3" s="45" t="s">
        <v>16</v>
      </c>
      <c r="AF3" s="45"/>
      <c r="AG3" s="45"/>
      <c r="AH3" s="37"/>
      <c r="AI3" s="37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583</v>
      </c>
      <c r="E5" s="2">
        <f>SUM(N5,E14,N14)</f>
        <v>694</v>
      </c>
      <c r="F5" s="4">
        <f>(D5-E5)/E5</f>
        <v>-0.15994236311239193</v>
      </c>
      <c r="G5" s="4"/>
      <c r="H5" s="4"/>
      <c r="L5" s="1" t="s">
        <v>5</v>
      </c>
      <c r="M5" s="1">
        <v>361</v>
      </c>
      <c r="N5" s="2">
        <v>389</v>
      </c>
      <c r="O5" s="4">
        <f t="shared" ref="O5:O8" si="0">(M5-N5)/N5</f>
        <v>-7.1979434447300775E-2</v>
      </c>
      <c r="P5" s="4"/>
      <c r="Q5" s="4"/>
      <c r="U5" s="1" t="s">
        <v>5</v>
      </c>
      <c r="V5" s="1">
        <v>1671</v>
      </c>
      <c r="W5" s="2">
        <v>1523.3628667878475</v>
      </c>
      <c r="X5" s="4">
        <f>IFERROR((V5-W5)/W5,"")</f>
        <v>9.691527634742679E-2</v>
      </c>
      <c r="Y5" s="4"/>
      <c r="Z5" s="4"/>
      <c r="AD5" s="1" t="s">
        <v>5</v>
      </c>
      <c r="AE5" s="1">
        <v>677</v>
      </c>
      <c r="AF5" s="2">
        <v>433.88251250865324</v>
      </c>
      <c r="AG5" s="4">
        <f t="shared" ref="AG5:AG6" si="1">(AE5-AF5)/AF5</f>
        <v>0.56033022876555338</v>
      </c>
      <c r="AH5" s="4"/>
      <c r="AI5" s="4"/>
    </row>
    <row r="6" spans="1:35" x14ac:dyDescent="0.25">
      <c r="C6" s="1" t="s">
        <v>6</v>
      </c>
      <c r="D6" s="1">
        <f t="shared" ref="D6:E7" si="2">SUM(M6,D15,M15)</f>
        <v>1597</v>
      </c>
      <c r="E6" s="2">
        <f t="shared" si="2"/>
        <v>1311</v>
      </c>
      <c r="F6" s="4">
        <f t="shared" ref="F6:F8" si="3">(D6-E6)/E6</f>
        <v>0.21815408085430968</v>
      </c>
      <c r="G6" s="4"/>
      <c r="H6" s="4"/>
      <c r="L6" s="1" t="s">
        <v>6</v>
      </c>
      <c r="M6" s="1">
        <v>965</v>
      </c>
      <c r="N6" s="2">
        <v>734</v>
      </c>
      <c r="O6" s="4">
        <f t="shared" si="0"/>
        <v>0.31471389645776565</v>
      </c>
      <c r="P6" s="4"/>
      <c r="Q6" s="4"/>
      <c r="U6" s="1" t="s">
        <v>6</v>
      </c>
      <c r="V6" s="1">
        <v>2504</v>
      </c>
      <c r="W6" s="2">
        <v>2075.2955595949102</v>
      </c>
      <c r="X6" s="4">
        <f>IFERROR((V6-W6)/W6,"")</f>
        <v>0.2065751253709478</v>
      </c>
      <c r="Y6" s="4"/>
      <c r="Z6" s="4"/>
      <c r="AD6" s="1" t="s">
        <v>6</v>
      </c>
      <c r="AE6" s="1">
        <v>631</v>
      </c>
      <c r="AF6" s="2">
        <v>477.07604626010271</v>
      </c>
      <c r="AG6" s="4">
        <f t="shared" si="1"/>
        <v>0.32264028962790908</v>
      </c>
      <c r="AH6" s="4"/>
      <c r="AI6" s="4"/>
    </row>
    <row r="7" spans="1:35" x14ac:dyDescent="0.25">
      <c r="C7" s="1" t="s">
        <v>7</v>
      </c>
      <c r="D7" s="1">
        <f t="shared" si="2"/>
        <v>1310</v>
      </c>
      <c r="E7" s="2">
        <f t="shared" si="2"/>
        <v>1234</v>
      </c>
      <c r="F7" s="4">
        <f t="shared" si="3"/>
        <v>6.1588330632090758E-2</v>
      </c>
      <c r="G7" s="4"/>
      <c r="H7" s="4"/>
      <c r="L7" s="1" t="s">
        <v>7</v>
      </c>
      <c r="M7" s="2">
        <v>784</v>
      </c>
      <c r="N7" s="2">
        <v>691</v>
      </c>
      <c r="O7" s="4">
        <f t="shared" si="0"/>
        <v>0.1345875542691751</v>
      </c>
      <c r="P7" s="4"/>
      <c r="Q7" s="4"/>
      <c r="U7" s="1" t="s">
        <v>7</v>
      </c>
      <c r="V7" s="2"/>
      <c r="W7" s="2"/>
      <c r="X7" s="4" t="str">
        <f>IFERROR((V7-W7)/W7,"")</f>
        <v/>
      </c>
      <c r="Y7" s="4"/>
      <c r="Z7" s="4"/>
      <c r="AD7" s="1" t="s">
        <v>7</v>
      </c>
      <c r="AE7" s="2"/>
      <c r="AF7" s="2"/>
      <c r="AG7" s="4" t="str">
        <f>IFERROR((AE7-AF7)/AF7,"")</f>
        <v/>
      </c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8143.333333333333</v>
      </c>
      <c r="D8" s="2">
        <f>SUM(D5:D7)</f>
        <v>3490</v>
      </c>
      <c r="E8" s="2">
        <f>SUM(E5:E7)</f>
        <v>3239</v>
      </c>
      <c r="F8" s="4">
        <f t="shared" si="3"/>
        <v>7.7493053411546775E-2</v>
      </c>
      <c r="G8" s="2">
        <f>((M8*P8)+(D17*G17)+(M17*P17))/D8</f>
        <v>562.18911174785103</v>
      </c>
      <c r="H8" s="2">
        <f>((N8*Q8)+(E17*H17)+(N17*Q17))/E8</f>
        <v>575</v>
      </c>
      <c r="J8" s="1" t="s">
        <v>3</v>
      </c>
      <c r="K8" s="1" t="s">
        <v>4</v>
      </c>
      <c r="L8" s="3">
        <f>M8/3*7*J1</f>
        <v>4923.3333333333339</v>
      </c>
      <c r="M8" s="2">
        <f>SUM(M5:M7)</f>
        <v>2110</v>
      </c>
      <c r="N8" s="2">
        <f>SUM(N5:N7)</f>
        <v>1814</v>
      </c>
      <c r="O8" s="4">
        <f t="shared" si="0"/>
        <v>0.1631753031973539</v>
      </c>
      <c r="P8" s="1">
        <v>544</v>
      </c>
      <c r="Q8" s="1">
        <v>575</v>
      </c>
      <c r="S8" s="1" t="s">
        <v>3</v>
      </c>
      <c r="T8" s="1" t="s">
        <v>4</v>
      </c>
      <c r="U8" s="3">
        <f>V8/2*7</f>
        <v>14612.5</v>
      </c>
      <c r="V8" s="2">
        <f>SUM(V5:V7)</f>
        <v>4175</v>
      </c>
      <c r="W8" s="2">
        <f>SUM(W5:W7)</f>
        <v>3598.6584263827576</v>
      </c>
      <c r="X8" s="4">
        <f t="shared" ref="X8" si="4">(V8-W8)/W8</f>
        <v>0.16015456465440658</v>
      </c>
      <c r="AB8" s="1" t="s">
        <v>3</v>
      </c>
      <c r="AC8" s="1" t="s">
        <v>4</v>
      </c>
      <c r="AD8" s="3">
        <f>AE8/2*7</f>
        <v>4578</v>
      </c>
      <c r="AE8" s="2">
        <f>SUM(AE5:AE7)</f>
        <v>1308</v>
      </c>
      <c r="AF8" s="2">
        <f>SUM(AF5:AF7)</f>
        <v>910.95855876875589</v>
      </c>
      <c r="AG8" s="4">
        <f t="shared" ref="AG8" si="5">(AE8-AF8)/AF8</f>
        <v>0.43585016838513713</v>
      </c>
    </row>
    <row r="9" spans="1:35" x14ac:dyDescent="0.25">
      <c r="A9" s="2">
        <f>C8*-0.05+C8</f>
        <v>7736.1666666666661</v>
      </c>
      <c r="B9" s="2">
        <f>C8*0.05+C8</f>
        <v>8550.5</v>
      </c>
      <c r="C9" s="26">
        <v>0.05</v>
      </c>
      <c r="D9" s="2">
        <f>C8</f>
        <v>8143.333333333333</v>
      </c>
      <c r="E9" s="1">
        <f>SUM(N9,E18)</f>
        <v>7720</v>
      </c>
      <c r="F9" s="4">
        <f>(D9-E9)/E9</f>
        <v>5.4835924006908426E-2</v>
      </c>
      <c r="G9" s="4"/>
      <c r="H9" s="4">
        <f>(G8-H8)/H8</f>
        <v>-2.2279805655911252E-2</v>
      </c>
      <c r="J9" s="2">
        <f>L8*-0.05+L8</f>
        <v>4677.166666666667</v>
      </c>
      <c r="K9" s="2">
        <f>L8*0.05+L8</f>
        <v>5169.5000000000009</v>
      </c>
      <c r="L9" s="26">
        <v>0.05</v>
      </c>
      <c r="M9" s="2">
        <f>L8</f>
        <v>4923.3333333333339</v>
      </c>
      <c r="N9" s="1">
        <v>4324</v>
      </c>
      <c r="O9" s="4">
        <f>(M9-N9)/N9</f>
        <v>0.1386062288004935</v>
      </c>
      <c r="P9" s="4"/>
      <c r="Q9" s="4">
        <f>(P8-Q8)/Q8</f>
        <v>-5.3913043478260869E-2</v>
      </c>
      <c r="S9" s="2">
        <f>U8*-U9+U8</f>
        <v>13881.875</v>
      </c>
      <c r="T9" s="2">
        <f>U8*U9+U8</f>
        <v>15343.125</v>
      </c>
      <c r="U9" s="26">
        <v>0.05</v>
      </c>
      <c r="V9" s="2">
        <f>U8</f>
        <v>14612.5</v>
      </c>
      <c r="W9" s="1">
        <v>13784</v>
      </c>
      <c r="X9" s="4">
        <f>(V9-W9)/W9</f>
        <v>6.0105919907138712E-2</v>
      </c>
      <c r="Y9" s="4"/>
      <c r="Z9" s="4"/>
      <c r="AB9" s="2">
        <f>AD8*-AD9+AD8</f>
        <v>4349.1000000000004</v>
      </c>
      <c r="AC9" s="2">
        <f>AD8*AD9+AD8</f>
        <v>4806.8999999999996</v>
      </c>
      <c r="AD9" s="26">
        <v>0.05</v>
      </c>
      <c r="AE9" s="2">
        <f>AD8</f>
        <v>4578</v>
      </c>
      <c r="AF9" s="1">
        <v>3216</v>
      </c>
      <c r="AG9" s="4">
        <f>(AE9-AF9)/AF9</f>
        <v>0.42350746268656714</v>
      </c>
      <c r="AH9" s="4"/>
      <c r="AI9" s="4"/>
    </row>
    <row r="10" spans="1:35" x14ac:dyDescent="0.25">
      <c r="A10" s="2">
        <f>C8*-0.1+C8</f>
        <v>7329</v>
      </c>
      <c r="B10" s="2">
        <f>C8*0.1+C8</f>
        <v>8957.6666666666661</v>
      </c>
      <c r="C10" s="26">
        <v>0.1</v>
      </c>
      <c r="J10" s="2">
        <f>L8*-0.1+L8</f>
        <v>4431.0000000000009</v>
      </c>
      <c r="K10" s="2">
        <f>L8*0.1+L8</f>
        <v>5415.666666666667</v>
      </c>
      <c r="L10" s="26">
        <v>0.1</v>
      </c>
    </row>
    <row r="12" spans="1:35" x14ac:dyDescent="0.25">
      <c r="D12" s="45" t="s">
        <v>14</v>
      </c>
      <c r="E12" s="45"/>
      <c r="F12" s="45"/>
      <c r="G12" s="37"/>
      <c r="H12" s="37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222</v>
      </c>
      <c r="E14" s="2">
        <v>305</v>
      </c>
      <c r="F14" s="4">
        <f t="shared" ref="F14:F17" si="6">(D14-E14)/E14</f>
        <v>-0.27213114754098361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632</v>
      </c>
      <c r="E15" s="2">
        <v>577</v>
      </c>
      <c r="F15" s="4">
        <f t="shared" si="6"/>
        <v>9.5320623916811092E-2</v>
      </c>
      <c r="G15" s="4"/>
      <c r="H15" s="4"/>
      <c r="O15" s="1">
        <v>16333</v>
      </c>
      <c r="P15" s="4">
        <f t="shared" ref="P15:P17" si="7">O15/$O$17</f>
        <v>0.51999363260108244</v>
      </c>
      <c r="R15" s="1">
        <v>15656</v>
      </c>
      <c r="S15" s="4">
        <f t="shared" ref="S15:S16" si="8">R15/$R$17</f>
        <v>0.50712619849702001</v>
      </c>
    </row>
    <row r="16" spans="1:35" x14ac:dyDescent="0.25">
      <c r="C16" s="1" t="s">
        <v>7</v>
      </c>
      <c r="D16" s="2">
        <v>526</v>
      </c>
      <c r="E16" s="2">
        <v>543</v>
      </c>
      <c r="F16" s="4">
        <f t="shared" si="6"/>
        <v>-3.1307550644567222E-2</v>
      </c>
      <c r="G16" s="4"/>
      <c r="H16" s="4"/>
      <c r="M16" s="1" t="s">
        <v>18</v>
      </c>
      <c r="O16" s="1">
        <v>5026</v>
      </c>
      <c r="P16" s="4">
        <f t="shared" si="7"/>
        <v>0.16001273479783509</v>
      </c>
      <c r="R16" s="1">
        <v>5358</v>
      </c>
      <c r="S16" s="4">
        <f t="shared" si="8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3220</v>
      </c>
      <c r="D17" s="2">
        <f>SUM(D14:D16)</f>
        <v>1380</v>
      </c>
      <c r="E17" s="2">
        <f>SUM(E14:E16)</f>
        <v>1425</v>
      </c>
      <c r="F17" s="4">
        <f t="shared" si="6"/>
        <v>-3.1578947368421054E-2</v>
      </c>
      <c r="G17" s="1">
        <v>590</v>
      </c>
      <c r="H17" s="1">
        <v>575</v>
      </c>
      <c r="O17" s="1">
        <f>SUM(O14:O16)</f>
        <v>31410</v>
      </c>
      <c r="P17" s="4">
        <f t="shared" si="7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3059</v>
      </c>
      <c r="B18" s="2">
        <f>C17*0.05+C17</f>
        <v>3381</v>
      </c>
      <c r="C18" s="26">
        <v>0.05</v>
      </c>
      <c r="D18" s="2">
        <f>C17</f>
        <v>3220</v>
      </c>
      <c r="E18" s="1">
        <v>3396</v>
      </c>
      <c r="F18" s="4">
        <f>(D18-E18)/E18</f>
        <v>-5.1825677267373381E-2</v>
      </c>
      <c r="G18" s="4"/>
      <c r="H18" s="4">
        <f>(G17-H17)/H17</f>
        <v>2.6086956521739129E-2</v>
      </c>
    </row>
    <row r="19" spans="1:19" x14ac:dyDescent="0.25">
      <c r="A19" s="2">
        <f>C17*-0.1+C17</f>
        <v>2898</v>
      </c>
      <c r="B19" s="2">
        <f>C17*0.1+C17</f>
        <v>3542</v>
      </c>
      <c r="C19" s="26">
        <v>0.1</v>
      </c>
    </row>
    <row r="22" spans="1:19" x14ac:dyDescent="0.25">
      <c r="J22" s="1" t="s">
        <v>18</v>
      </c>
    </row>
  </sheetData>
  <mergeCells count="5">
    <mergeCell ref="D3:F3"/>
    <mergeCell ref="M3:O3"/>
    <mergeCell ref="V3:X3"/>
    <mergeCell ref="AE3:AG3"/>
    <mergeCell ref="D12:F12"/>
  </mergeCells>
  <conditionalFormatting sqref="A9:B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S9:T9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ignoredErrors>
    <ignoredError sqref="AG7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2398-3C7F-4081-9FA7-2AD6FF47AED8}">
  <dimension ref="A1:AI22"/>
  <sheetViews>
    <sheetView showGridLines="0" topLeftCell="P2" workbookViewId="0">
      <selection activeCell="AA17" sqref="A1:XFD1048576"/>
    </sheetView>
  </sheetViews>
  <sheetFormatPr defaultRowHeight="15" x14ac:dyDescent="0.25"/>
  <cols>
    <col min="1" max="1" width="9.85546875" style="1" customWidth="1"/>
    <col min="2" max="2" width="10" style="1" customWidth="1"/>
    <col min="3" max="3" width="6" style="1" bestFit="1" customWidth="1"/>
    <col min="4" max="4" width="8" style="1" bestFit="1" customWidth="1"/>
    <col min="5" max="7" width="8.42578125" style="1" bestFit="1" customWidth="1"/>
    <col min="8" max="8" width="11.85546875" style="1" bestFit="1" customWidth="1"/>
    <col min="9" max="9" width="9.140625" style="1"/>
    <col min="10" max="10" width="10.140625" style="1" customWidth="1"/>
    <col min="11" max="11" width="10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0.28515625" style="1" customWidth="1"/>
    <col min="20" max="20" width="10" style="1" customWidth="1"/>
    <col min="21" max="16384" width="9.140625" style="1"/>
  </cols>
  <sheetData>
    <row r="1" spans="1:35" x14ac:dyDescent="0.25"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38"/>
      <c r="H3" s="38"/>
      <c r="M3" s="45" t="s">
        <v>13</v>
      </c>
      <c r="N3" s="45"/>
      <c r="O3" s="45"/>
      <c r="P3" s="38"/>
      <c r="Q3" s="38"/>
      <c r="V3" s="45" t="s">
        <v>15</v>
      </c>
      <c r="W3" s="45"/>
      <c r="X3" s="45"/>
      <c r="Y3" s="38"/>
      <c r="Z3" s="38"/>
      <c r="AE3" s="45" t="s">
        <v>16</v>
      </c>
      <c r="AF3" s="45"/>
      <c r="AG3" s="45"/>
      <c r="AH3" s="38"/>
      <c r="AI3" s="38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583</v>
      </c>
      <c r="E5" s="2">
        <f>SUM(N5,E14,N14)</f>
        <v>694</v>
      </c>
      <c r="F5" s="4">
        <f>(D5-E5)/E5</f>
        <v>-0.15994236311239193</v>
      </c>
      <c r="G5" s="4"/>
      <c r="H5" s="4"/>
      <c r="L5" s="1" t="s">
        <v>5</v>
      </c>
      <c r="M5" s="1">
        <v>361</v>
      </c>
      <c r="N5" s="2">
        <v>389</v>
      </c>
      <c r="O5" s="4">
        <f t="shared" ref="O5:O8" si="0">(M5-N5)/N5</f>
        <v>-7.1979434447300775E-2</v>
      </c>
      <c r="P5" s="4"/>
      <c r="Q5" s="4"/>
      <c r="U5" s="1" t="s">
        <v>5</v>
      </c>
      <c r="V5" s="1">
        <v>1671</v>
      </c>
      <c r="W5" s="2">
        <v>1523.3628667878475</v>
      </c>
      <c r="X5" s="4">
        <f>IFERROR((V5-W5)/W5,"")</f>
        <v>9.691527634742679E-2</v>
      </c>
      <c r="Y5" s="4"/>
      <c r="Z5" s="4"/>
      <c r="AD5" s="1" t="s">
        <v>5</v>
      </c>
      <c r="AE5" s="1">
        <v>677</v>
      </c>
      <c r="AF5" s="2">
        <v>433.88251250865324</v>
      </c>
      <c r="AG5" s="4">
        <f t="shared" ref="AG5:AG8" si="1">(AE5-AF5)/AF5</f>
        <v>0.56033022876555338</v>
      </c>
      <c r="AH5" s="4"/>
      <c r="AI5" s="4"/>
    </row>
    <row r="6" spans="1:35" x14ac:dyDescent="0.25">
      <c r="C6" s="1" t="s">
        <v>6</v>
      </c>
      <c r="D6" s="1">
        <f t="shared" ref="D6:E7" si="2">SUM(M6,D15,M15)</f>
        <v>1597</v>
      </c>
      <c r="E6" s="2">
        <f t="shared" si="2"/>
        <v>1311</v>
      </c>
      <c r="F6" s="4">
        <f t="shared" ref="F6:F8" si="3">(D6-E6)/E6</f>
        <v>0.21815408085430968</v>
      </c>
      <c r="G6" s="4"/>
      <c r="H6" s="4"/>
      <c r="L6" s="1" t="s">
        <v>6</v>
      </c>
      <c r="M6" s="1">
        <v>965</v>
      </c>
      <c r="N6" s="2">
        <v>734</v>
      </c>
      <c r="O6" s="4">
        <f t="shared" si="0"/>
        <v>0.31471389645776565</v>
      </c>
      <c r="P6" s="4"/>
      <c r="Q6" s="4"/>
      <c r="U6" s="1" t="s">
        <v>6</v>
      </c>
      <c r="V6" s="1">
        <v>2504</v>
      </c>
      <c r="W6" s="2">
        <v>2075.2955595949102</v>
      </c>
      <c r="X6" s="4">
        <f>IFERROR((V6-W6)/W6,"")</f>
        <v>0.2065751253709478</v>
      </c>
      <c r="Y6" s="4"/>
      <c r="Z6" s="4"/>
      <c r="AD6" s="1" t="s">
        <v>6</v>
      </c>
      <c r="AE6" s="1">
        <v>631</v>
      </c>
      <c r="AF6" s="2">
        <v>477.07604626010271</v>
      </c>
      <c r="AG6" s="4">
        <f t="shared" si="1"/>
        <v>0.32264028962790908</v>
      </c>
      <c r="AH6" s="4"/>
      <c r="AI6" s="4"/>
    </row>
    <row r="7" spans="1:35" x14ac:dyDescent="0.25">
      <c r="C7" s="1" t="s">
        <v>7</v>
      </c>
      <c r="D7" s="1">
        <f t="shared" si="2"/>
        <v>1360</v>
      </c>
      <c r="E7" s="2">
        <f t="shared" si="2"/>
        <v>1234</v>
      </c>
      <c r="F7" s="4">
        <f t="shared" si="3"/>
        <v>0.10210696920583469</v>
      </c>
      <c r="G7" s="4"/>
      <c r="H7" s="4"/>
      <c r="L7" s="1" t="s">
        <v>7</v>
      </c>
      <c r="M7" s="2">
        <v>801</v>
      </c>
      <c r="N7" s="2">
        <v>691</v>
      </c>
      <c r="O7" s="4">
        <f t="shared" si="0"/>
        <v>0.15918958031837915</v>
      </c>
      <c r="P7" s="4"/>
      <c r="Q7" s="4"/>
      <c r="U7" s="1" t="s">
        <v>7</v>
      </c>
      <c r="V7" s="2"/>
      <c r="W7" s="2"/>
      <c r="X7" s="4" t="str">
        <f>IFERROR((V7-W7)/W7,"")</f>
        <v/>
      </c>
      <c r="Y7" s="4"/>
      <c r="Z7" s="4"/>
      <c r="AD7" s="1" t="s">
        <v>7</v>
      </c>
      <c r="AE7" s="2"/>
      <c r="AF7" s="2"/>
      <c r="AG7" s="4" t="str">
        <f>IFERROR((AE7-AF7)/AF7,"")</f>
        <v/>
      </c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8260</v>
      </c>
      <c r="D8" s="2">
        <f>SUM(D5:D7)</f>
        <v>3540</v>
      </c>
      <c r="E8" s="2">
        <f>SUM(E5:E7)</f>
        <v>3239</v>
      </c>
      <c r="F8" s="4">
        <f t="shared" si="3"/>
        <v>9.2929916640938567E-2</v>
      </c>
      <c r="G8" s="2">
        <f>((M8*P8)+(D17*G17)+(M17*P17))/D8</f>
        <v>565.15932203389832</v>
      </c>
      <c r="H8" s="2">
        <f>((N8*Q8)+(E17*H17)+(N17*Q17))/E8</f>
        <v>575</v>
      </c>
      <c r="J8" s="1" t="s">
        <v>3</v>
      </c>
      <c r="K8" s="1" t="s">
        <v>4</v>
      </c>
      <c r="L8" s="3">
        <f>M8/3*7*J1</f>
        <v>4963</v>
      </c>
      <c r="M8" s="2">
        <f>SUM(M5:M7)</f>
        <v>2127</v>
      </c>
      <c r="N8" s="2">
        <f>SUM(N5:N7)</f>
        <v>1814</v>
      </c>
      <c r="O8" s="4">
        <f t="shared" si="0"/>
        <v>0.17254685777287762</v>
      </c>
      <c r="P8" s="1">
        <v>546</v>
      </c>
      <c r="Q8" s="1">
        <v>575</v>
      </c>
      <c r="S8" s="1" t="s">
        <v>3</v>
      </c>
      <c r="T8" s="1" t="s">
        <v>4</v>
      </c>
      <c r="U8" s="3">
        <f>V8/2*7</f>
        <v>14612.5</v>
      </c>
      <c r="V8" s="2">
        <f>SUM(V5:V7)</f>
        <v>4175</v>
      </c>
      <c r="W8" s="2">
        <f>SUM(W5:W7)</f>
        <v>3598.6584263827576</v>
      </c>
      <c r="X8" s="4">
        <f t="shared" ref="X8" si="4">(V8-W8)/W8</f>
        <v>0.16015456465440658</v>
      </c>
      <c r="AB8" s="1" t="s">
        <v>3</v>
      </c>
      <c r="AC8" s="1" t="s">
        <v>4</v>
      </c>
      <c r="AD8" s="3">
        <f>AE8/2*7</f>
        <v>4578</v>
      </c>
      <c r="AE8" s="2">
        <f>SUM(AE5:AE7)</f>
        <v>1308</v>
      </c>
      <c r="AF8" s="2">
        <f>SUM(AF5:AF7)</f>
        <v>910.95855876875589</v>
      </c>
      <c r="AG8" s="4">
        <f t="shared" si="1"/>
        <v>0.43585016838513713</v>
      </c>
    </row>
    <row r="9" spans="1:35" x14ac:dyDescent="0.25">
      <c r="A9" s="2">
        <f>C8*-0.05+C8</f>
        <v>7847</v>
      </c>
      <c r="B9" s="2">
        <f>C8*0.05+C8</f>
        <v>8673</v>
      </c>
      <c r="C9" s="26">
        <v>0.05</v>
      </c>
      <c r="D9" s="2">
        <f>C8</f>
        <v>8260</v>
      </c>
      <c r="E9" s="1">
        <f>SUM(N9,E18)</f>
        <v>7720</v>
      </c>
      <c r="F9" s="4">
        <f>(D9-E9)/E9</f>
        <v>6.9948186528497408E-2</v>
      </c>
      <c r="G9" s="4"/>
      <c r="H9" s="4">
        <f>(G8-H8)/H8</f>
        <v>-1.7114222549742052E-2</v>
      </c>
      <c r="J9" s="2">
        <f>L8*-0.05+L8</f>
        <v>4714.8500000000004</v>
      </c>
      <c r="K9" s="2">
        <f>L8*0.05+L8</f>
        <v>5211.1499999999996</v>
      </c>
      <c r="L9" s="26">
        <v>0.05</v>
      </c>
      <c r="M9" s="2">
        <f>L8</f>
        <v>4963</v>
      </c>
      <c r="N9" s="1">
        <v>4324</v>
      </c>
      <c r="O9" s="4">
        <f>(M9-N9)/N9</f>
        <v>0.14777983348751156</v>
      </c>
      <c r="P9" s="4"/>
      <c r="Q9" s="4">
        <f>(P8-Q8)/Q8</f>
        <v>-5.0434782608695654E-2</v>
      </c>
      <c r="S9" s="2">
        <f>U8*-U9+U8</f>
        <v>13881.875</v>
      </c>
      <c r="T9" s="2">
        <f>U8*U9+U8</f>
        <v>15343.125</v>
      </c>
      <c r="U9" s="26">
        <v>0.05</v>
      </c>
      <c r="V9" s="2">
        <f>U8</f>
        <v>14612.5</v>
      </c>
      <c r="W9" s="1">
        <v>13784</v>
      </c>
      <c r="X9" s="4">
        <f>(V9-W9)/W9</f>
        <v>6.0105919907138712E-2</v>
      </c>
      <c r="Y9" s="4"/>
      <c r="Z9" s="4"/>
      <c r="AB9" s="2">
        <f>AD8*-AD9+AD8</f>
        <v>4349.1000000000004</v>
      </c>
      <c r="AC9" s="2">
        <f>AD8*AD9+AD8</f>
        <v>4806.8999999999996</v>
      </c>
      <c r="AD9" s="26">
        <v>0.05</v>
      </c>
      <c r="AE9" s="2">
        <f>AD8</f>
        <v>4578</v>
      </c>
      <c r="AF9" s="1">
        <v>3216</v>
      </c>
      <c r="AG9" s="4">
        <f>(AE9-AF9)/AF9</f>
        <v>0.42350746268656714</v>
      </c>
      <c r="AH9" s="4"/>
      <c r="AI9" s="4"/>
    </row>
    <row r="10" spans="1:35" x14ac:dyDescent="0.25">
      <c r="A10" s="2">
        <f>C8*-0.1+C8</f>
        <v>7434</v>
      </c>
      <c r="B10" s="2">
        <f>C8*0.1+C8</f>
        <v>9086</v>
      </c>
      <c r="C10" s="26">
        <v>0.1</v>
      </c>
      <c r="J10" s="2">
        <f>L8*-0.1+L8</f>
        <v>4466.7</v>
      </c>
      <c r="K10" s="2">
        <f>L8*0.1+L8</f>
        <v>5459.3</v>
      </c>
      <c r="L10" s="26">
        <v>0.1</v>
      </c>
    </row>
    <row r="12" spans="1:35" x14ac:dyDescent="0.25">
      <c r="D12" s="45" t="s">
        <v>14</v>
      </c>
      <c r="E12" s="45"/>
      <c r="F12" s="45"/>
      <c r="G12" s="38"/>
      <c r="H12" s="38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222</v>
      </c>
      <c r="E14" s="2">
        <v>305</v>
      </c>
      <c r="F14" s="4">
        <f t="shared" ref="F14:F17" si="5">(D14-E14)/E14</f>
        <v>-0.27213114754098361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632</v>
      </c>
      <c r="E15" s="2">
        <v>577</v>
      </c>
      <c r="F15" s="4">
        <f t="shared" si="5"/>
        <v>9.5320623916811092E-2</v>
      </c>
      <c r="G15" s="4"/>
      <c r="H15" s="4"/>
      <c r="O15" s="1">
        <v>16333</v>
      </c>
      <c r="P15" s="4">
        <f t="shared" ref="P15:P17" si="6">O15/$O$17</f>
        <v>0.51999363260108244</v>
      </c>
      <c r="R15" s="1">
        <v>15656</v>
      </c>
      <c r="S15" s="4">
        <f t="shared" ref="S15:S16" si="7">R15/$R$17</f>
        <v>0.50712619849702001</v>
      </c>
    </row>
    <row r="16" spans="1:35" x14ac:dyDescent="0.25">
      <c r="C16" s="1" t="s">
        <v>7</v>
      </c>
      <c r="D16" s="2">
        <v>559</v>
      </c>
      <c r="E16" s="2">
        <v>543</v>
      </c>
      <c r="F16" s="4">
        <f t="shared" si="5"/>
        <v>2.9465930018416207E-2</v>
      </c>
      <c r="G16" s="4"/>
      <c r="H16" s="4"/>
      <c r="M16" s="1" t="s">
        <v>18</v>
      </c>
      <c r="O16" s="1">
        <v>5026</v>
      </c>
      <c r="P16" s="4">
        <f t="shared" si="6"/>
        <v>0.16001273479783509</v>
      </c>
      <c r="R16" s="1">
        <v>5358</v>
      </c>
      <c r="S16" s="4">
        <f t="shared" si="7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3297</v>
      </c>
      <c r="D17" s="2">
        <f>SUM(D14:D16)</f>
        <v>1413</v>
      </c>
      <c r="E17" s="2">
        <f>SUM(E14:E16)</f>
        <v>1425</v>
      </c>
      <c r="F17" s="4">
        <f t="shared" si="5"/>
        <v>-8.4210526315789472E-3</v>
      </c>
      <c r="G17" s="1">
        <v>594</v>
      </c>
      <c r="H17" s="1">
        <v>575</v>
      </c>
      <c r="O17" s="1">
        <f>SUM(O14:O16)</f>
        <v>31410</v>
      </c>
      <c r="P17" s="4">
        <f t="shared" si="6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3132.15</v>
      </c>
      <c r="B18" s="2">
        <f>C17*0.05+C17</f>
        <v>3461.85</v>
      </c>
      <c r="C18" s="26">
        <v>0.05</v>
      </c>
      <c r="D18" s="2">
        <f>C17</f>
        <v>3297</v>
      </c>
      <c r="E18" s="1">
        <v>3396</v>
      </c>
      <c r="F18" s="4">
        <f>(D18-E18)/E18</f>
        <v>-2.9151943462897525E-2</v>
      </c>
      <c r="G18" s="4"/>
      <c r="H18" s="4">
        <f>(G17-H17)/H17</f>
        <v>3.3043478260869563E-2</v>
      </c>
    </row>
    <row r="19" spans="1:19" x14ac:dyDescent="0.25">
      <c r="A19" s="2">
        <f>C17*-0.1+C17</f>
        <v>2967.3</v>
      </c>
      <c r="B19" s="2">
        <f>C17*0.1+C17</f>
        <v>3626.7</v>
      </c>
      <c r="C19" s="26">
        <v>0.1</v>
      </c>
    </row>
    <row r="22" spans="1:19" x14ac:dyDescent="0.25">
      <c r="J22" s="1" t="s">
        <v>18</v>
      </c>
    </row>
  </sheetData>
  <mergeCells count="5">
    <mergeCell ref="D3:F3"/>
    <mergeCell ref="M3:O3"/>
    <mergeCell ref="V3:X3"/>
    <mergeCell ref="AE3:AG3"/>
    <mergeCell ref="D12:F12"/>
  </mergeCells>
  <conditionalFormatting sqref="A9:B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S9:T9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9713-A7F0-4FF9-84F6-C060277830AF}">
  <dimension ref="A1:AI22"/>
  <sheetViews>
    <sheetView showGridLines="0" topLeftCell="R1" workbookViewId="0">
      <selection activeCell="AB20" sqref="A1:XFD1048576"/>
    </sheetView>
  </sheetViews>
  <sheetFormatPr defaultRowHeight="15" x14ac:dyDescent="0.25"/>
  <cols>
    <col min="1" max="1" width="9.85546875" style="1" customWidth="1"/>
    <col min="2" max="2" width="10" style="1" customWidth="1"/>
    <col min="3" max="3" width="6" style="1" bestFit="1" customWidth="1"/>
    <col min="4" max="4" width="8" style="1" bestFit="1" customWidth="1"/>
    <col min="5" max="7" width="8.42578125" style="1" bestFit="1" customWidth="1"/>
    <col min="8" max="8" width="11.85546875" style="1" bestFit="1" customWidth="1"/>
    <col min="9" max="9" width="9.140625" style="1"/>
    <col min="10" max="10" width="10.140625" style="1" customWidth="1"/>
    <col min="11" max="11" width="10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0.28515625" style="1" customWidth="1"/>
    <col min="20" max="20" width="10" style="1" customWidth="1"/>
    <col min="21" max="16384" width="9.140625" style="1"/>
  </cols>
  <sheetData>
    <row r="1" spans="1:35" x14ac:dyDescent="0.25"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39"/>
      <c r="H3" s="39"/>
      <c r="M3" s="45" t="s">
        <v>13</v>
      </c>
      <c r="N3" s="45"/>
      <c r="O3" s="45"/>
      <c r="P3" s="39"/>
      <c r="Q3" s="39"/>
      <c r="V3" s="45" t="s">
        <v>15</v>
      </c>
      <c r="W3" s="45"/>
      <c r="X3" s="45"/>
      <c r="Y3" s="39"/>
      <c r="Z3" s="39"/>
      <c r="AE3" s="45" t="s">
        <v>16</v>
      </c>
      <c r="AF3" s="45"/>
      <c r="AG3" s="45"/>
      <c r="AH3" s="39"/>
      <c r="AI3" s="39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656</v>
      </c>
      <c r="E5" s="2">
        <f>SUM(N5,E14,N14)</f>
        <v>692.19360555535457</v>
      </c>
      <c r="F5" s="4">
        <f>(D5-E5)/E5</f>
        <v>-5.2288269156020355E-2</v>
      </c>
      <c r="G5" s="4"/>
      <c r="H5" s="4"/>
      <c r="L5" s="1" t="s">
        <v>5</v>
      </c>
      <c r="M5" s="2">
        <v>384</v>
      </c>
      <c r="N5" s="2">
        <v>387.62841911099855</v>
      </c>
      <c r="O5" s="4">
        <f t="shared" ref="O5:O8" si="0">(M5-N5)/N5</f>
        <v>-9.3605600934010495E-3</v>
      </c>
      <c r="P5" s="4"/>
      <c r="Q5" s="4"/>
      <c r="U5" s="1" t="s">
        <v>5</v>
      </c>
      <c r="V5" s="1">
        <v>1775</v>
      </c>
      <c r="W5" s="2">
        <v>1526.1869941389896</v>
      </c>
      <c r="X5" s="4">
        <f>IFERROR((V5-W5)/W5,"")</f>
        <v>0.16302917454841781</v>
      </c>
      <c r="Y5" s="4"/>
      <c r="Z5" s="4"/>
      <c r="AD5" s="1" t="s">
        <v>5</v>
      </c>
      <c r="AE5" s="1">
        <v>364</v>
      </c>
      <c r="AF5" s="2">
        <v>552.62019802191503</v>
      </c>
      <c r="AG5" s="4">
        <f t="shared" ref="AG5:AG8" si="1">(AE5-AF5)/AF5</f>
        <v>-0.34131976843603351</v>
      </c>
      <c r="AH5" s="4"/>
      <c r="AI5" s="4"/>
    </row>
    <row r="6" spans="1:35" x14ac:dyDescent="0.25">
      <c r="C6" s="1" t="s">
        <v>6</v>
      </c>
      <c r="D6" s="1">
        <f t="shared" ref="D6:E7" si="2">SUM(M6,D15,M15)</f>
        <v>1384</v>
      </c>
      <c r="E6" s="2">
        <f t="shared" si="2"/>
        <v>1548.6736681254292</v>
      </c>
      <c r="F6" s="4">
        <f t="shared" ref="F6:F8" si="3">(D6-E6)/E6</f>
        <v>-0.10633206434300405</v>
      </c>
      <c r="G6" s="4"/>
      <c r="H6" s="4"/>
      <c r="L6" s="1" t="s">
        <v>6</v>
      </c>
      <c r="M6" s="2">
        <v>767</v>
      </c>
      <c r="N6" s="2">
        <v>867.25725415024044</v>
      </c>
      <c r="O6" s="4">
        <f t="shared" si="0"/>
        <v>-0.1156026699926251</v>
      </c>
      <c r="P6" s="4"/>
      <c r="Q6" s="4"/>
      <c r="U6" s="1" t="s">
        <v>6</v>
      </c>
      <c r="V6" s="1">
        <v>3996</v>
      </c>
      <c r="W6" s="2">
        <v>2442.1121964833937</v>
      </c>
      <c r="X6" s="4">
        <f>IFERROR((V6-W6)/W6,"")</f>
        <v>0.63628845789893773</v>
      </c>
      <c r="Y6" s="4"/>
      <c r="Z6" s="4"/>
      <c r="AD6" s="1" t="s">
        <v>6</v>
      </c>
      <c r="AE6" s="1">
        <v>363</v>
      </c>
      <c r="AF6" s="2">
        <v>607.63421330679284</v>
      </c>
      <c r="AG6" s="4">
        <f t="shared" si="1"/>
        <v>-0.40260111749711119</v>
      </c>
      <c r="AH6" s="4"/>
      <c r="AI6" s="4"/>
    </row>
    <row r="7" spans="1:35" x14ac:dyDescent="0.25">
      <c r="C7" s="1" t="s">
        <v>7</v>
      </c>
      <c r="D7" s="1">
        <f t="shared" si="2"/>
        <v>1227</v>
      </c>
      <c r="E7" s="2">
        <f t="shared" si="2"/>
        <v>1355.1807298636477</v>
      </c>
      <c r="F7" s="4">
        <f t="shared" si="3"/>
        <v>-9.4585708783318276E-2</v>
      </c>
      <c r="G7" s="4"/>
      <c r="H7" s="4"/>
      <c r="L7" s="1" t="s">
        <v>7</v>
      </c>
      <c r="M7" s="2">
        <v>712</v>
      </c>
      <c r="N7" s="2">
        <v>758.90120872364275</v>
      </c>
      <c r="O7" s="4">
        <f t="shared" si="0"/>
        <v>-6.1801467944060211E-2</v>
      </c>
      <c r="P7" s="4"/>
      <c r="Q7" s="4"/>
      <c r="U7" s="1" t="s">
        <v>7</v>
      </c>
      <c r="V7" s="2">
        <v>3262</v>
      </c>
      <c r="W7" s="2">
        <v>2478.3231928551495</v>
      </c>
      <c r="X7" s="4">
        <f>IFERROR((V7-W7)/W7,"")</f>
        <v>0.31621251393044364</v>
      </c>
      <c r="Y7" s="4"/>
      <c r="Z7" s="4"/>
      <c r="AD7" s="1" t="s">
        <v>7</v>
      </c>
      <c r="AE7" s="2">
        <v>594</v>
      </c>
      <c r="AF7" s="2">
        <v>615.19753792984682</v>
      </c>
      <c r="AG7" s="4">
        <f>IFERROR((AE7-AF7)/AF7,"")</f>
        <v>-3.445647393384732E-2</v>
      </c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7623</v>
      </c>
      <c r="D8" s="2">
        <f>SUM(D5:D7)</f>
        <v>3267</v>
      </c>
      <c r="E8" s="2">
        <f>SUM(E5:E7)</f>
        <v>3596.0480035444316</v>
      </c>
      <c r="F8" s="4">
        <f t="shared" si="3"/>
        <v>-9.1502672717412734E-2</v>
      </c>
      <c r="G8" s="2">
        <f>((M8*P8)+(D17*G17)+(M17*P17))/D8</f>
        <v>566.62809917355366</v>
      </c>
      <c r="H8" s="2">
        <f>((N8*Q8)+(E17*H17)+(N17*Q17))/E8</f>
        <v>575</v>
      </c>
      <c r="J8" s="1" t="s">
        <v>3</v>
      </c>
      <c r="K8" s="1" t="s">
        <v>4</v>
      </c>
      <c r="L8" s="3">
        <f>M8/3*7*J1</f>
        <v>4347</v>
      </c>
      <c r="M8" s="2">
        <f>SUM(M5:M7)</f>
        <v>1863</v>
      </c>
      <c r="N8" s="2">
        <f>SUM(N5:N7)</f>
        <v>2013.7868819848818</v>
      </c>
      <c r="O8" s="4">
        <f t="shared" si="0"/>
        <v>-7.487727888874679E-2</v>
      </c>
      <c r="P8" s="1">
        <v>546</v>
      </c>
      <c r="Q8" s="1">
        <v>575</v>
      </c>
      <c r="S8" s="1" t="s">
        <v>3</v>
      </c>
      <c r="T8" s="1" t="s">
        <v>4</v>
      </c>
      <c r="U8" s="3">
        <f>V8/3*7</f>
        <v>21077</v>
      </c>
      <c r="V8" s="2">
        <f>SUM(V5:V7)</f>
        <v>9033</v>
      </c>
      <c r="W8" s="2">
        <f>SUM(W5:W7)</f>
        <v>6446.6223834775328</v>
      </c>
      <c r="X8" s="4">
        <f t="shared" ref="X8" si="4">(V8-W8)/W8</f>
        <v>0.40119887014807354</v>
      </c>
      <c r="AB8" s="1" t="s">
        <v>3</v>
      </c>
      <c r="AC8" s="1" t="s">
        <v>4</v>
      </c>
      <c r="AD8" s="3">
        <f>AE8/3*7</f>
        <v>3082.333333333333</v>
      </c>
      <c r="AE8" s="2">
        <f>SUM(AE5:AE7)</f>
        <v>1321</v>
      </c>
      <c r="AF8" s="2">
        <f>SUM(AF5:AF7)</f>
        <v>1775.4519492585546</v>
      </c>
      <c r="AG8" s="4">
        <f t="shared" si="1"/>
        <v>-0.25596409378938023</v>
      </c>
    </row>
    <row r="9" spans="1:35" x14ac:dyDescent="0.25">
      <c r="A9" s="2">
        <f>C8*-0.05+C8</f>
        <v>7241.85</v>
      </c>
      <c r="B9" s="2">
        <f>C8*0.05+C8</f>
        <v>8004.15</v>
      </c>
      <c r="C9" s="26">
        <v>0.05</v>
      </c>
      <c r="D9" s="2">
        <f>C8</f>
        <v>7623</v>
      </c>
      <c r="E9" s="1">
        <f>SUM(N9,E18)</f>
        <v>8075</v>
      </c>
      <c r="F9" s="4">
        <f>(D9-E9)/E9</f>
        <v>-5.5975232198142412E-2</v>
      </c>
      <c r="G9" s="4"/>
      <c r="H9" s="4">
        <f>(G8-H8)/H8</f>
        <v>-1.4559827524254497E-2</v>
      </c>
      <c r="J9" s="2">
        <f>L8*-0.05+L8</f>
        <v>4129.6499999999996</v>
      </c>
      <c r="K9" s="2">
        <f>L8*0.05+L8</f>
        <v>4564.3500000000004</v>
      </c>
      <c r="L9" s="26">
        <v>0.05</v>
      </c>
      <c r="M9" s="2">
        <f>L8</f>
        <v>4347</v>
      </c>
      <c r="N9" s="1">
        <v>4522</v>
      </c>
      <c r="O9" s="4">
        <f>(M9-N9)/N9</f>
        <v>-3.8699690402476783E-2</v>
      </c>
      <c r="P9" s="4"/>
      <c r="Q9" s="4">
        <f>(P8-Q8)/Q8</f>
        <v>-5.0434782608695654E-2</v>
      </c>
      <c r="S9" s="2">
        <f>U8*-U9+U8</f>
        <v>20023.150000000001</v>
      </c>
      <c r="T9" s="2">
        <f>U8*U9+U8</f>
        <v>22130.85</v>
      </c>
      <c r="U9" s="26">
        <v>0.05</v>
      </c>
      <c r="V9" s="2">
        <f>U8</f>
        <v>21077</v>
      </c>
      <c r="W9" s="1">
        <v>13784</v>
      </c>
      <c r="X9" s="4">
        <f>(V9-W9)/W9</f>
        <v>0.52909170052234478</v>
      </c>
      <c r="Y9" s="4"/>
      <c r="Z9" s="4"/>
      <c r="AB9" s="2">
        <f>AD8*-AD9+AD8</f>
        <v>2928.2166666666662</v>
      </c>
      <c r="AC9" s="2">
        <f>AD8*AD9+AD8</f>
        <v>3236.45</v>
      </c>
      <c r="AD9" s="26">
        <v>0.05</v>
      </c>
      <c r="AE9" s="2">
        <f>AD8</f>
        <v>3082.333333333333</v>
      </c>
      <c r="AF9" s="1">
        <v>3216</v>
      </c>
      <c r="AG9" s="4">
        <f>(AE9-AF9)/AF9</f>
        <v>-4.1563018242122815E-2</v>
      </c>
      <c r="AH9" s="4"/>
      <c r="AI9" s="4"/>
    </row>
    <row r="10" spans="1:35" x14ac:dyDescent="0.25">
      <c r="A10" s="2">
        <f>C8*-0.1+C8</f>
        <v>6860.7</v>
      </c>
      <c r="B10" s="2">
        <f>C8*0.1+C8</f>
        <v>8385.2999999999993</v>
      </c>
      <c r="C10" s="26">
        <v>0.1</v>
      </c>
      <c r="J10" s="2">
        <f>L8*-0.1+L8</f>
        <v>3912.3</v>
      </c>
      <c r="K10" s="2">
        <f>L8*0.1+L8</f>
        <v>4781.7</v>
      </c>
      <c r="L10" s="26">
        <v>0.1</v>
      </c>
    </row>
    <row r="12" spans="1:35" x14ac:dyDescent="0.25">
      <c r="D12" s="45" t="s">
        <v>14</v>
      </c>
      <c r="E12" s="45"/>
      <c r="F12" s="45"/>
      <c r="G12" s="39"/>
      <c r="H12" s="39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  <c r="P13" s="1" t="s">
        <v>1</v>
      </c>
      <c r="S13" s="1" t="s">
        <v>17</v>
      </c>
    </row>
    <row r="14" spans="1:35" x14ac:dyDescent="0.25">
      <c r="C14" s="1" t="s">
        <v>5</v>
      </c>
      <c r="D14" s="1">
        <v>272</v>
      </c>
      <c r="E14" s="2">
        <v>304.56518644435602</v>
      </c>
      <c r="F14" s="4">
        <f t="shared" ref="F14:F17" si="5">(D14-E14)/E14</f>
        <v>-0.10692353523571765</v>
      </c>
      <c r="G14" s="4"/>
      <c r="H14" s="4"/>
      <c r="O14" s="1">
        <v>10051</v>
      </c>
      <c r="P14" s="4">
        <f>O14/$O$17</f>
        <v>0.31999363260108243</v>
      </c>
      <c r="R14" s="1">
        <v>9858</v>
      </c>
      <c r="S14" s="4">
        <f>R14/$R$17</f>
        <v>0.31931847628919408</v>
      </c>
    </row>
    <row r="15" spans="1:35" x14ac:dyDescent="0.25">
      <c r="C15" s="1" t="s">
        <v>6</v>
      </c>
      <c r="D15" s="1">
        <v>617</v>
      </c>
      <c r="E15" s="2">
        <v>681.4164139751889</v>
      </c>
      <c r="F15" s="4">
        <f t="shared" si="5"/>
        <v>-9.4533111698031941E-2</v>
      </c>
      <c r="G15" s="4"/>
      <c r="H15" s="4"/>
      <c r="O15" s="1">
        <v>16333</v>
      </c>
      <c r="P15" s="4">
        <f t="shared" ref="P15:P17" si="6">O15/$O$17</f>
        <v>0.51999363260108244</v>
      </c>
      <c r="R15" s="1">
        <v>15656</v>
      </c>
      <c r="S15" s="4">
        <f t="shared" ref="S15:S16" si="7">R15/$R$17</f>
        <v>0.50712619849702001</v>
      </c>
    </row>
    <row r="16" spans="1:35" x14ac:dyDescent="0.25">
      <c r="C16" s="1" t="s">
        <v>7</v>
      </c>
      <c r="D16" s="2">
        <v>515</v>
      </c>
      <c r="E16" s="2">
        <v>596.27952114000504</v>
      </c>
      <c r="F16" s="4">
        <f t="shared" si="5"/>
        <v>-0.13631110621510142</v>
      </c>
      <c r="G16" s="4"/>
      <c r="H16" s="4"/>
      <c r="M16" s="1" t="s">
        <v>18</v>
      </c>
      <c r="O16" s="1">
        <v>5026</v>
      </c>
      <c r="P16" s="4">
        <f t="shared" si="6"/>
        <v>0.16001273479783509</v>
      </c>
      <c r="R16" s="1">
        <v>5358</v>
      </c>
      <c r="S16" s="4">
        <f t="shared" si="7"/>
        <v>0.17355532521378594</v>
      </c>
    </row>
    <row r="17" spans="1:19" x14ac:dyDescent="0.25">
      <c r="A17" s="1" t="s">
        <v>3</v>
      </c>
      <c r="B17" s="1" t="s">
        <v>4</v>
      </c>
      <c r="C17" s="3">
        <f>D17/3*7*J1</f>
        <v>3276</v>
      </c>
      <c r="D17" s="2">
        <f>SUM(D14:D16)</f>
        <v>1404</v>
      </c>
      <c r="E17" s="2">
        <f>SUM(E14:E16)</f>
        <v>1582.26112155955</v>
      </c>
      <c r="F17" s="4">
        <f t="shared" si="5"/>
        <v>-0.11266226486298771</v>
      </c>
      <c r="G17" s="1">
        <v>594</v>
      </c>
      <c r="H17" s="1">
        <v>575</v>
      </c>
      <c r="O17" s="1">
        <f>SUM(O14:O16)</f>
        <v>31410</v>
      </c>
      <c r="P17" s="4">
        <f t="shared" si="6"/>
        <v>1</v>
      </c>
      <c r="R17" s="1">
        <f>SUM(R14:R16)</f>
        <v>30872</v>
      </c>
      <c r="S17" s="26">
        <f>SUM(S14:S16)</f>
        <v>1</v>
      </c>
    </row>
    <row r="18" spans="1:19" x14ac:dyDescent="0.25">
      <c r="A18" s="2">
        <f>C17*-0.05+C17</f>
        <v>3112.2</v>
      </c>
      <c r="B18" s="2">
        <f>C17*0.05+C17</f>
        <v>3439.8</v>
      </c>
      <c r="C18" s="26">
        <v>0.05</v>
      </c>
      <c r="D18" s="2">
        <f>C17</f>
        <v>3276</v>
      </c>
      <c r="E18" s="1">
        <v>3553</v>
      </c>
      <c r="F18" s="4">
        <f>(D18-E18)/E18</f>
        <v>-7.7962285392625952E-2</v>
      </c>
      <c r="G18" s="4"/>
      <c r="H18" s="4">
        <f>(G17-H17)/H17</f>
        <v>3.3043478260869563E-2</v>
      </c>
    </row>
    <row r="19" spans="1:19" x14ac:dyDescent="0.25">
      <c r="A19" s="2">
        <f>C17*-0.1+C17</f>
        <v>2948.4</v>
      </c>
      <c r="B19" s="2">
        <f>C17*0.1+C17</f>
        <v>3603.6</v>
      </c>
      <c r="C19" s="26">
        <v>0.1</v>
      </c>
    </row>
    <row r="22" spans="1:19" x14ac:dyDescent="0.25">
      <c r="J22" s="1" t="s">
        <v>18</v>
      </c>
    </row>
  </sheetData>
  <mergeCells count="5">
    <mergeCell ref="D3:F3"/>
    <mergeCell ref="M3:O3"/>
    <mergeCell ref="V3:X3"/>
    <mergeCell ref="AE3:AG3"/>
    <mergeCell ref="D12:F12"/>
  </mergeCells>
  <conditionalFormatting sqref="A9:B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S9:T9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32B9-EF8E-46B8-A638-1483FB9DF7E2}">
  <dimension ref="A1:AI22"/>
  <sheetViews>
    <sheetView showGridLines="0" workbookViewId="0">
      <selection activeCell="J19" sqref="A1:XFD1048576"/>
    </sheetView>
  </sheetViews>
  <sheetFormatPr defaultRowHeight="15" x14ac:dyDescent="0.25"/>
  <cols>
    <col min="1" max="1" width="9.85546875" style="1" customWidth="1"/>
    <col min="2" max="2" width="10" style="1" customWidth="1"/>
    <col min="3" max="3" width="6" style="1" bestFit="1" customWidth="1"/>
    <col min="4" max="4" width="8" style="1" bestFit="1" customWidth="1"/>
    <col min="5" max="7" width="8.42578125" style="1" bestFit="1" customWidth="1"/>
    <col min="8" max="8" width="11.85546875" style="1" bestFit="1" customWidth="1"/>
    <col min="9" max="9" width="9.140625" style="1"/>
    <col min="10" max="10" width="10.140625" style="1" customWidth="1"/>
    <col min="11" max="11" width="10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0.28515625" style="1" customWidth="1"/>
    <col min="20" max="20" width="10" style="1" customWidth="1"/>
    <col min="21" max="16384" width="9.140625" style="1"/>
  </cols>
  <sheetData>
    <row r="1" spans="1:35" x14ac:dyDescent="0.25">
      <c r="A1" s="1" t="s">
        <v>18</v>
      </c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40"/>
      <c r="H3" s="40"/>
      <c r="M3" s="45" t="s">
        <v>13</v>
      </c>
      <c r="N3" s="45"/>
      <c r="O3" s="45"/>
      <c r="P3" s="40"/>
      <c r="Q3" s="40"/>
      <c r="V3" s="45" t="s">
        <v>15</v>
      </c>
      <c r="W3" s="45"/>
      <c r="X3" s="45"/>
      <c r="Y3" s="40"/>
      <c r="Z3" s="40"/>
      <c r="AE3" s="45" t="s">
        <v>16</v>
      </c>
      <c r="AF3" s="45"/>
      <c r="AG3" s="45"/>
      <c r="AH3" s="40"/>
      <c r="AI3" s="40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635</v>
      </c>
      <c r="E5" s="2">
        <f>SUM(N5,E14,N14)</f>
        <v>777.76152724883627</v>
      </c>
      <c r="F5" s="4">
        <f>(D5-E5)/E5</f>
        <v>-0.18355437013428061</v>
      </c>
      <c r="G5" s="4"/>
      <c r="H5" s="4"/>
      <c r="L5" s="1" t="s">
        <v>5</v>
      </c>
      <c r="M5" s="2">
        <v>272</v>
      </c>
      <c r="N5" s="2">
        <v>435.54645525934831</v>
      </c>
      <c r="O5" s="4">
        <f t="shared" ref="O5:O8" si="0">(M5-N5)/N5</f>
        <v>-0.37549715600822364</v>
      </c>
      <c r="P5" s="4"/>
      <c r="Q5" s="4"/>
      <c r="U5" s="1" t="s">
        <v>5</v>
      </c>
      <c r="V5" s="1">
        <v>1567</v>
      </c>
      <c r="W5" s="2">
        <v>1700.1197297028948</v>
      </c>
      <c r="X5" s="4">
        <f>IFERROR((V5-W5)/W5,"")</f>
        <v>-7.8300208730686396E-2</v>
      </c>
      <c r="Y5" s="4"/>
      <c r="Z5" s="4"/>
      <c r="AD5" s="1" t="s">
        <v>5</v>
      </c>
      <c r="AE5" s="1">
        <v>306</v>
      </c>
      <c r="AF5" s="2">
        <v>339.59897956737183</v>
      </c>
      <c r="AG5" s="4">
        <f t="shared" ref="AG5:AG8" si="1">(AE5-AF5)/AF5</f>
        <v>-9.8937221808424916E-2</v>
      </c>
      <c r="AH5" s="4"/>
      <c r="AI5" s="4"/>
    </row>
    <row r="6" spans="1:35" x14ac:dyDescent="0.25">
      <c r="C6" s="1" t="s">
        <v>6</v>
      </c>
      <c r="D6" s="1">
        <f t="shared" ref="D6:E7" si="2">SUM(M6,D15,M15)</f>
        <v>1754</v>
      </c>
      <c r="E6" s="2">
        <f t="shared" si="2"/>
        <v>1728.3589494418582</v>
      </c>
      <c r="F6" s="4">
        <f t="shared" ref="F6:F8" si="3">(D6-E6)/E6</f>
        <v>1.4835489217342353E-2</v>
      </c>
      <c r="G6" s="4"/>
      <c r="H6" s="4"/>
      <c r="L6" s="1" t="s">
        <v>6</v>
      </c>
      <c r="M6" s="2">
        <v>1051</v>
      </c>
      <c r="N6" s="2">
        <v>967.8810116874406</v>
      </c>
      <c r="O6" s="4">
        <f t="shared" si="0"/>
        <v>8.5877279654083288E-2</v>
      </c>
      <c r="P6" s="4"/>
      <c r="Q6" s="4"/>
      <c r="U6" s="1" t="s">
        <v>6</v>
      </c>
      <c r="V6" s="1">
        <v>2661</v>
      </c>
      <c r="W6" s="2">
        <v>3074.0536973116295</v>
      </c>
      <c r="X6" s="4">
        <f>IFERROR((V6-W6)/W6,"")</f>
        <v>-0.13436775605867257</v>
      </c>
      <c r="Y6" s="4"/>
      <c r="Z6" s="4"/>
      <c r="AD6" s="1" t="s">
        <v>6</v>
      </c>
      <c r="AE6" s="1">
        <v>509</v>
      </c>
      <c r="AF6" s="2">
        <v>611.27816322126932</v>
      </c>
      <c r="AG6" s="4">
        <f t="shared" si="1"/>
        <v>-0.16731852923109714</v>
      </c>
      <c r="AH6" s="4"/>
      <c r="AI6" s="4"/>
    </row>
    <row r="7" spans="1:35" x14ac:dyDescent="0.25">
      <c r="C7" s="1" t="s">
        <v>7</v>
      </c>
      <c r="D7" s="1">
        <f t="shared" si="2"/>
        <v>1327</v>
      </c>
      <c r="E7" s="2">
        <f t="shared" si="2"/>
        <v>1346.2207860824903</v>
      </c>
      <c r="F7" s="4">
        <f t="shared" si="3"/>
        <v>-1.4277588253872486E-2</v>
      </c>
      <c r="G7" s="4"/>
      <c r="H7" s="4"/>
      <c r="L7" s="1" t="s">
        <v>7</v>
      </c>
      <c r="M7" s="2">
        <v>745</v>
      </c>
      <c r="N7" s="2">
        <v>753.88364020619463</v>
      </c>
      <c r="O7" s="4">
        <f t="shared" si="0"/>
        <v>-1.1783834709246196E-2</v>
      </c>
      <c r="P7" s="4"/>
      <c r="Q7" s="4"/>
      <c r="U7" s="1" t="s">
        <v>7</v>
      </c>
      <c r="V7" s="2">
        <v>2412</v>
      </c>
      <c r="W7" s="2">
        <v>2568.3010257817959</v>
      </c>
      <c r="X7" s="4">
        <f>IFERROR((V7-W7)/W7,"")</f>
        <v>-6.0857751569139994E-2</v>
      </c>
      <c r="Y7" s="4"/>
      <c r="Z7" s="4"/>
      <c r="AD7" s="1" t="s">
        <v>7</v>
      </c>
      <c r="AE7" s="2">
        <v>687</v>
      </c>
      <c r="AF7" s="2">
        <v>510.08679321554678</v>
      </c>
      <c r="AG7" s="4">
        <f>IFERROR((AE7-AF7)/AF7,"")</f>
        <v>0.34682961632706932</v>
      </c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8670.6666666666679</v>
      </c>
      <c r="D8" s="2">
        <f>SUM(D5:D7)</f>
        <v>3716</v>
      </c>
      <c r="E8" s="2">
        <f>SUM(E5:E7)</f>
        <v>3852.341262773185</v>
      </c>
      <c r="F8" s="4">
        <f t="shared" si="3"/>
        <v>-3.5391792542033784E-2</v>
      </c>
      <c r="G8" s="2">
        <f>((M8*P8)+(D17*G17)+(M17*P17))/D8</f>
        <v>581.88697524219594</v>
      </c>
      <c r="H8" s="2">
        <f>((N8*Q8)+(E17*H17)+(N17*Q17))/E8</f>
        <v>575</v>
      </c>
      <c r="J8" s="1" t="s">
        <v>3</v>
      </c>
      <c r="K8" s="1" t="s">
        <v>4</v>
      </c>
      <c r="L8" s="3">
        <f>M8/3*7*J1</f>
        <v>4825.3333333333339</v>
      </c>
      <c r="M8" s="2">
        <f>SUM(M5:M7)</f>
        <v>2068</v>
      </c>
      <c r="N8" s="2">
        <f>SUM(N5:N7)</f>
        <v>2157.3111071529834</v>
      </c>
      <c r="O8" s="4">
        <f t="shared" si="0"/>
        <v>-4.1399270998445738E-2</v>
      </c>
      <c r="P8" s="1">
        <v>581</v>
      </c>
      <c r="Q8" s="1">
        <v>575</v>
      </c>
      <c r="S8" s="1" t="s">
        <v>3</v>
      </c>
      <c r="T8" s="1" t="s">
        <v>4</v>
      </c>
      <c r="U8" s="3">
        <f>V8/3*7</f>
        <v>15493.333333333334</v>
      </c>
      <c r="V8" s="2">
        <f>SUM(V5:V7)</f>
        <v>6640</v>
      </c>
      <c r="W8" s="2">
        <f>SUM(W5:W7)</f>
        <v>7342.4744527963203</v>
      </c>
      <c r="X8" s="4">
        <f t="shared" ref="X8" si="4">(V8-W8)/W8</f>
        <v>-9.5672713240260401E-2</v>
      </c>
      <c r="AB8" s="1" t="s">
        <v>3</v>
      </c>
      <c r="AC8" s="1" t="s">
        <v>4</v>
      </c>
      <c r="AD8" s="3">
        <f>AE8/3*7</f>
        <v>3504.666666666667</v>
      </c>
      <c r="AE8" s="2">
        <f>SUM(AE5:AE7)</f>
        <v>1502</v>
      </c>
      <c r="AF8" s="2">
        <f>SUM(AF5:AF7)</f>
        <v>1460.9639360041879</v>
      </c>
      <c r="AG8" s="4">
        <f t="shared" si="1"/>
        <v>2.8088348373641509E-2</v>
      </c>
    </row>
    <row r="9" spans="1:35" x14ac:dyDescent="0.25">
      <c r="A9" s="2">
        <f>C8*-0.05+C8</f>
        <v>8237.133333333335</v>
      </c>
      <c r="B9" s="2">
        <f>C8*0.05+C8</f>
        <v>9104.2000000000007</v>
      </c>
      <c r="C9" s="26">
        <v>0.05</v>
      </c>
      <c r="D9" s="2">
        <f>C8</f>
        <v>8670.6666666666679</v>
      </c>
      <c r="E9" s="1">
        <f>SUM(N9,E18)</f>
        <v>9204</v>
      </c>
      <c r="F9" s="4">
        <f>(D9-E9)/E9</f>
        <v>-5.7945820657684929E-2</v>
      </c>
      <c r="G9" s="4"/>
      <c r="H9" s="4">
        <f>(G8-H8)/H8</f>
        <v>1.1977348247297296E-2</v>
      </c>
      <c r="J9" s="2">
        <f>L8*-0.05+L8</f>
        <v>4584.0666666666675</v>
      </c>
      <c r="K9" s="2">
        <f>L8*0.05+L8</f>
        <v>5066.6000000000004</v>
      </c>
      <c r="L9" s="26">
        <v>0.05</v>
      </c>
      <c r="M9" s="2">
        <f>L8</f>
        <v>4825.3333333333339</v>
      </c>
      <c r="N9" s="1">
        <v>5154</v>
      </c>
      <c r="O9" s="4">
        <f>(M9-N9)/N9</f>
        <v>-6.3769240719182399E-2</v>
      </c>
      <c r="P9" s="4"/>
      <c r="Q9" s="4">
        <f>(P8-Q8)/Q8</f>
        <v>1.0434782608695653E-2</v>
      </c>
      <c r="S9" s="2">
        <f>U8*-U9+U8</f>
        <v>14718.666666666668</v>
      </c>
      <c r="T9" s="2">
        <f>U8*U9+U8</f>
        <v>16268</v>
      </c>
      <c r="U9" s="26">
        <v>0.05</v>
      </c>
      <c r="V9" s="2">
        <f>U8</f>
        <v>15493.333333333334</v>
      </c>
      <c r="W9" s="1">
        <v>16924</v>
      </c>
      <c r="X9" s="4">
        <f>(V9-W9)/W9</f>
        <v>-8.4534782951232929E-2</v>
      </c>
      <c r="Y9" s="4"/>
      <c r="Z9" s="4"/>
      <c r="AB9" s="2">
        <f>AD8*-AD9+AD8</f>
        <v>3329.4333333333334</v>
      </c>
      <c r="AC9" s="2">
        <f>AD8*AD9+AD8</f>
        <v>3679.9000000000005</v>
      </c>
      <c r="AD9" s="26">
        <v>0.05</v>
      </c>
      <c r="AE9" s="2">
        <f>AD8</f>
        <v>3504.666666666667</v>
      </c>
      <c r="AF9" s="1">
        <v>3385</v>
      </c>
      <c r="AG9" s="4">
        <f>(AE9-AF9)/AF9</f>
        <v>3.5352043328409737E-2</v>
      </c>
      <c r="AH9" s="4"/>
      <c r="AI9" s="4"/>
    </row>
    <row r="10" spans="1:35" x14ac:dyDescent="0.25">
      <c r="A10" s="2">
        <f>C8*-0.1+C8</f>
        <v>7803.6000000000013</v>
      </c>
      <c r="B10" s="2">
        <f>C8*0.1+C8</f>
        <v>9537.7333333333354</v>
      </c>
      <c r="C10" s="26">
        <v>0.1</v>
      </c>
      <c r="J10" s="2">
        <f>L8*-0.1+L8</f>
        <v>4342.8</v>
      </c>
      <c r="K10" s="2">
        <f>L8*0.1+L8</f>
        <v>5307.8666666666677</v>
      </c>
      <c r="L10" s="26">
        <v>0.1</v>
      </c>
    </row>
    <row r="12" spans="1:35" x14ac:dyDescent="0.25">
      <c r="D12" s="45" t="s">
        <v>14</v>
      </c>
      <c r="E12" s="45"/>
      <c r="F12" s="45"/>
      <c r="G12" s="40"/>
      <c r="H12" s="40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35" x14ac:dyDescent="0.25">
      <c r="C14" s="1" t="s">
        <v>5</v>
      </c>
      <c r="D14" s="1">
        <v>363</v>
      </c>
      <c r="E14" s="2">
        <v>342.21507198948791</v>
      </c>
      <c r="F14" s="4">
        <f t="shared" ref="F14:F17" si="5">(D14-E14)/E14</f>
        <v>6.0736448250737936E-2</v>
      </c>
      <c r="G14" s="4"/>
      <c r="H14" s="4"/>
    </row>
    <row r="15" spans="1:35" x14ac:dyDescent="0.25">
      <c r="C15" s="1" t="s">
        <v>6</v>
      </c>
      <c r="D15" s="1">
        <v>703</v>
      </c>
      <c r="E15" s="2">
        <v>760.47793775441755</v>
      </c>
      <c r="F15" s="4">
        <f t="shared" si="5"/>
        <v>-7.558133497487339E-2</v>
      </c>
      <c r="G15" s="4"/>
      <c r="H15" s="4"/>
    </row>
    <row r="16" spans="1:35" x14ac:dyDescent="0.25">
      <c r="C16" s="1" t="s">
        <v>7</v>
      </c>
      <c r="D16" s="2">
        <v>582</v>
      </c>
      <c r="E16" s="2">
        <v>592.33714587629572</v>
      </c>
      <c r="F16" s="4">
        <f t="shared" si="5"/>
        <v>-1.7451456401578674E-2</v>
      </c>
      <c r="G16" s="4"/>
      <c r="H16" s="4"/>
      <c r="M16" s="1" t="s">
        <v>18</v>
      </c>
    </row>
    <row r="17" spans="1:10" x14ac:dyDescent="0.25">
      <c r="A17" s="1" t="s">
        <v>3</v>
      </c>
      <c r="B17" s="1" t="s">
        <v>4</v>
      </c>
      <c r="C17" s="3">
        <f>D17/3*7*J1</f>
        <v>3845.3333333333335</v>
      </c>
      <c r="D17" s="2">
        <f>SUM(D14:D16)</f>
        <v>1648</v>
      </c>
      <c r="E17" s="2">
        <f>SUM(E14:E16)</f>
        <v>1695.0301556202012</v>
      </c>
      <c r="F17" s="4">
        <f t="shared" si="5"/>
        <v>-2.7745910870236489E-2</v>
      </c>
      <c r="G17" s="1">
        <v>583</v>
      </c>
      <c r="H17" s="1">
        <v>575</v>
      </c>
    </row>
    <row r="18" spans="1:10" x14ac:dyDescent="0.25">
      <c r="A18" s="2">
        <f>C17*-0.05+C17</f>
        <v>3653.0666666666666</v>
      </c>
      <c r="B18" s="2">
        <f>C17*0.05+C17</f>
        <v>4037.6000000000004</v>
      </c>
      <c r="C18" s="26">
        <v>0.05</v>
      </c>
      <c r="D18" s="2">
        <f>C17</f>
        <v>3845.3333333333335</v>
      </c>
      <c r="E18" s="1">
        <v>4050</v>
      </c>
      <c r="F18" s="4">
        <f>(D18-E18)/E18</f>
        <v>-5.0534979423868275E-2</v>
      </c>
      <c r="G18" s="4"/>
      <c r="H18" s="4">
        <f>(G17-H17)/H17</f>
        <v>1.391304347826087E-2</v>
      </c>
    </row>
    <row r="19" spans="1:10" x14ac:dyDescent="0.25">
      <c r="A19" s="2">
        <f>C17*-0.1+C17</f>
        <v>3460.8</v>
      </c>
      <c r="B19" s="2">
        <f>C17*0.1+C17</f>
        <v>4229.8666666666668</v>
      </c>
      <c r="C19" s="26">
        <v>0.1</v>
      </c>
    </row>
    <row r="22" spans="1:10" x14ac:dyDescent="0.25">
      <c r="J22" s="1" t="s">
        <v>18</v>
      </c>
    </row>
  </sheetData>
  <mergeCells count="5">
    <mergeCell ref="D3:F3"/>
    <mergeCell ref="M3:O3"/>
    <mergeCell ref="V3:X3"/>
    <mergeCell ref="AE3:AG3"/>
    <mergeCell ref="D12:F12"/>
  </mergeCells>
  <conditionalFormatting sqref="A9:B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S9:T9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2D88-E406-47A4-80AB-A1238E6E478D}">
  <dimension ref="A1:AI22"/>
  <sheetViews>
    <sheetView showGridLines="0" topLeftCell="O1" workbookViewId="0">
      <selection activeCell="T15" sqref="A1:XFD1048576"/>
    </sheetView>
  </sheetViews>
  <sheetFormatPr defaultRowHeight="15" x14ac:dyDescent="0.25"/>
  <cols>
    <col min="1" max="1" width="9.85546875" style="1" customWidth="1"/>
    <col min="2" max="2" width="10" style="1" customWidth="1"/>
    <col min="3" max="3" width="6" style="1" bestFit="1" customWidth="1"/>
    <col min="4" max="4" width="8" style="1" bestFit="1" customWidth="1"/>
    <col min="5" max="7" width="8.42578125" style="1" bestFit="1" customWidth="1"/>
    <col min="8" max="8" width="11.85546875" style="1" bestFit="1" customWidth="1"/>
    <col min="9" max="9" width="9.140625" style="1"/>
    <col min="10" max="10" width="10.140625" style="1" customWidth="1"/>
    <col min="11" max="11" width="10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0.28515625" style="1" customWidth="1"/>
    <col min="20" max="20" width="10" style="1" customWidth="1"/>
    <col min="21" max="16384" width="9.140625" style="1"/>
  </cols>
  <sheetData>
    <row r="1" spans="1:35" x14ac:dyDescent="0.25">
      <c r="A1" s="1" t="s">
        <v>18</v>
      </c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41"/>
      <c r="H3" s="41"/>
      <c r="M3" s="45" t="s">
        <v>13</v>
      </c>
      <c r="N3" s="45"/>
      <c r="O3" s="45"/>
      <c r="P3" s="41"/>
      <c r="Q3" s="41"/>
      <c r="V3" s="45" t="s">
        <v>15</v>
      </c>
      <c r="W3" s="45"/>
      <c r="X3" s="45"/>
      <c r="Y3" s="41"/>
      <c r="Z3" s="41"/>
      <c r="AE3" s="45" t="s">
        <v>16</v>
      </c>
      <c r="AF3" s="45"/>
      <c r="AG3" s="45"/>
      <c r="AH3" s="41"/>
      <c r="AI3" s="41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514</v>
      </c>
      <c r="E5" s="2">
        <f>SUM(N5,E14,N14)</f>
        <v>1189.2480678866386</v>
      </c>
      <c r="F5" s="4">
        <f>(D5-E5)/E5</f>
        <v>-0.56779412649086136</v>
      </c>
      <c r="G5" s="4"/>
      <c r="H5" s="4"/>
      <c r="L5" s="1" t="s">
        <v>5</v>
      </c>
      <c r="M5" s="2">
        <v>266</v>
      </c>
      <c r="N5" s="2">
        <v>665.9789180165177</v>
      </c>
      <c r="O5" s="4">
        <f t="shared" ref="O5:O8" si="0">(M5-N5)/N5</f>
        <v>-0.60058795736023185</v>
      </c>
      <c r="P5" s="4"/>
      <c r="Q5" s="4"/>
      <c r="U5" s="1" t="s">
        <v>5</v>
      </c>
      <c r="V5" s="1">
        <v>1567</v>
      </c>
      <c r="W5" s="2">
        <v>1700.1197297028948</v>
      </c>
      <c r="X5" s="4">
        <f>IFERROR((V5-W5)/W5,"")</f>
        <v>-7.8300208730686396E-2</v>
      </c>
      <c r="Y5" s="4"/>
      <c r="Z5" s="4"/>
      <c r="AD5" s="1" t="s">
        <v>5</v>
      </c>
      <c r="AE5" s="43">
        <v>317</v>
      </c>
      <c r="AF5" s="2">
        <v>448.36662592474715</v>
      </c>
      <c r="AG5" s="4">
        <f t="shared" ref="AG5:AG8" si="1">(AE5-AF5)/AF5</f>
        <v>-0.29298930457592853</v>
      </c>
      <c r="AH5" s="4"/>
      <c r="AI5" s="4"/>
    </row>
    <row r="6" spans="1:35" x14ac:dyDescent="0.25">
      <c r="C6" s="1" t="s">
        <v>6</v>
      </c>
      <c r="D6" s="1">
        <f t="shared" ref="D6:E7" si="2">SUM(M6,D15,M15)</f>
        <v>1144</v>
      </c>
      <c r="E6" s="2">
        <f t="shared" si="2"/>
        <v>1555.1705503132971</v>
      </c>
      <c r="F6" s="4">
        <f t="shared" ref="F6:F8" si="3">(D6-E6)/E6</f>
        <v>-0.26438936245961236</v>
      </c>
      <c r="G6" s="4"/>
      <c r="H6" s="4"/>
      <c r="L6" s="1" t="s">
        <v>6</v>
      </c>
      <c r="M6" s="2">
        <v>655</v>
      </c>
      <c r="N6" s="2">
        <v>870.89550817544637</v>
      </c>
      <c r="O6" s="4">
        <f t="shared" si="0"/>
        <v>-0.24790058755470479</v>
      </c>
      <c r="P6" s="4"/>
      <c r="Q6" s="4"/>
      <c r="U6" s="1" t="s">
        <v>6</v>
      </c>
      <c r="V6" s="1">
        <v>2661</v>
      </c>
      <c r="W6" s="2">
        <v>3074.0536973116295</v>
      </c>
      <c r="X6" s="4">
        <f>IFERROR((V6-W6)/W6,"")</f>
        <v>-0.13436775605867257</v>
      </c>
      <c r="Y6" s="4"/>
      <c r="Z6" s="4"/>
      <c r="AD6" s="1" t="s">
        <v>6</v>
      </c>
      <c r="AE6" s="43">
        <v>486</v>
      </c>
      <c r="AF6" s="2">
        <v>493.0020708472199</v>
      </c>
      <c r="AG6" s="4">
        <f t="shared" si="1"/>
        <v>-1.4202923803518508E-2</v>
      </c>
      <c r="AH6" s="4"/>
      <c r="AI6" s="4"/>
    </row>
    <row r="7" spans="1:35" x14ac:dyDescent="0.25">
      <c r="C7" s="1" t="s">
        <v>7</v>
      </c>
      <c r="D7" s="1">
        <f t="shared" si="2"/>
        <v>1086</v>
      </c>
      <c r="E7" s="2">
        <f t="shared" si="2"/>
        <v>1364.041396545801</v>
      </c>
      <c r="F7" s="4">
        <f t="shared" si="3"/>
        <v>-0.20383647977978733</v>
      </c>
      <c r="G7" s="4"/>
      <c r="H7" s="4"/>
      <c r="L7" s="1" t="s">
        <v>7</v>
      </c>
      <c r="M7" s="2">
        <v>581</v>
      </c>
      <c r="N7" s="2">
        <v>763.86318206564863</v>
      </c>
      <c r="O7" s="4">
        <f t="shared" si="0"/>
        <v>-0.23939258542498104</v>
      </c>
      <c r="P7" s="4"/>
      <c r="Q7" s="4"/>
      <c r="U7" s="1" t="s">
        <v>7</v>
      </c>
      <c r="V7" s="2">
        <v>2412</v>
      </c>
      <c r="W7" s="2">
        <v>2568.3010257817959</v>
      </c>
      <c r="X7" s="4">
        <f>IFERROR((V7-W7)/W7,"")</f>
        <v>-6.0857751569139994E-2</v>
      </c>
      <c r="Y7" s="4"/>
      <c r="Z7" s="4"/>
      <c r="AD7" s="1" t="s">
        <v>7</v>
      </c>
      <c r="AE7" s="43">
        <v>415</v>
      </c>
      <c r="AF7" s="2">
        <v>499.1385500315688</v>
      </c>
      <c r="AG7" s="4">
        <f>IFERROR((AE7-AF7)/AF7,"")</f>
        <v>-0.16856752504138844</v>
      </c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6402.6666666666661</v>
      </c>
      <c r="D8" s="2">
        <f>SUM(D5:D7)</f>
        <v>2744</v>
      </c>
      <c r="E8" s="2">
        <f>SUM(E5:E7)</f>
        <v>4108.4600147457368</v>
      </c>
      <c r="F8" s="4">
        <f t="shared" si="3"/>
        <v>-0.33210984404096239</v>
      </c>
      <c r="G8" s="2">
        <f>((M8*P8)+(D17*G17)+(M17*P17))/D8</f>
        <v>578.42128279883377</v>
      </c>
      <c r="H8" s="2">
        <f>((N8*Q8)+(E17*H17)+(N17*Q17))/E8</f>
        <v>575.00000000000011</v>
      </c>
      <c r="J8" s="1" t="s">
        <v>3</v>
      </c>
      <c r="K8" s="1" t="s">
        <v>4</v>
      </c>
      <c r="L8" s="3">
        <f>M8/3*7*J1</f>
        <v>3504.666666666667</v>
      </c>
      <c r="M8" s="2">
        <f>SUM(M5:M7)</f>
        <v>1502</v>
      </c>
      <c r="N8" s="2">
        <f>SUM(N5:N7)</f>
        <v>2300.7376082576129</v>
      </c>
      <c r="O8" s="4">
        <f t="shared" si="0"/>
        <v>-0.34716588514520363</v>
      </c>
      <c r="P8" s="1">
        <v>592</v>
      </c>
      <c r="Q8" s="1">
        <v>575</v>
      </c>
      <c r="S8" s="1" t="s">
        <v>3</v>
      </c>
      <c r="T8" s="1" t="s">
        <v>4</v>
      </c>
      <c r="U8" s="3">
        <f>V8/3*7</f>
        <v>15493.333333333334</v>
      </c>
      <c r="V8" s="2">
        <f>SUM(V5:V7)</f>
        <v>6640</v>
      </c>
      <c r="W8" s="2">
        <f>SUM(W5:W7)</f>
        <v>7342.4744527963203</v>
      </c>
      <c r="X8" s="4">
        <f t="shared" ref="X8" si="4">(V8-W8)/W8</f>
        <v>-9.5672713240260401E-2</v>
      </c>
      <c r="AB8" s="1" t="s">
        <v>3</v>
      </c>
      <c r="AC8" s="1" t="s">
        <v>4</v>
      </c>
      <c r="AD8" s="3">
        <f>AE8/3*7</f>
        <v>2842</v>
      </c>
      <c r="AE8" s="2">
        <f>SUM(AE5:AE7)</f>
        <v>1218</v>
      </c>
      <c r="AF8" s="2">
        <f>SUM(AF5:AF7)</f>
        <v>1440.507246803536</v>
      </c>
      <c r="AG8" s="4">
        <f t="shared" si="1"/>
        <v>-0.15446451053771248</v>
      </c>
    </row>
    <row r="9" spans="1:35" x14ac:dyDescent="0.25">
      <c r="A9" s="2">
        <f>C8*-0.05+C8</f>
        <v>6082.5333333333328</v>
      </c>
      <c r="B9" s="2">
        <f>C8*0.05+C8</f>
        <v>6722.7999999999993</v>
      </c>
      <c r="C9" s="26">
        <v>0.05</v>
      </c>
      <c r="D9" s="2">
        <f>C8</f>
        <v>6402.6666666666661</v>
      </c>
      <c r="E9" s="1">
        <f>SUM(N9,E18)</f>
        <v>9035</v>
      </c>
      <c r="F9" s="4">
        <f>(D9-E9)/E9</f>
        <v>-0.29134845969378348</v>
      </c>
      <c r="G9" s="4"/>
      <c r="H9" s="4">
        <f>(G8-H8)/H8</f>
        <v>5.95005704144984E-3</v>
      </c>
      <c r="J9" s="2">
        <f>L8*-0.05+L8</f>
        <v>3329.4333333333334</v>
      </c>
      <c r="K9" s="2">
        <f>L8*0.05+L8</f>
        <v>3679.9000000000005</v>
      </c>
      <c r="L9" s="26">
        <v>0.05</v>
      </c>
      <c r="M9" s="2">
        <f>L8</f>
        <v>3504.666666666667</v>
      </c>
      <c r="N9" s="1">
        <v>5060</v>
      </c>
      <c r="O9" s="4">
        <f>(M9-N9)/N9</f>
        <v>-0.30737812911725948</v>
      </c>
      <c r="P9" s="4"/>
      <c r="Q9" s="4">
        <f>(P8-Q8)/Q8</f>
        <v>2.9565217391304348E-2</v>
      </c>
      <c r="S9" s="2">
        <f>U8*-U9+U8</f>
        <v>14718.666666666668</v>
      </c>
      <c r="T9" s="2">
        <f>U8*U9+U8</f>
        <v>16268</v>
      </c>
      <c r="U9" s="26">
        <v>0.05</v>
      </c>
      <c r="V9" s="2">
        <f>U8</f>
        <v>15493.333333333334</v>
      </c>
      <c r="W9" s="1">
        <v>16924</v>
      </c>
      <c r="X9" s="4">
        <f>(V9-W9)/W9</f>
        <v>-8.4534782951232929E-2</v>
      </c>
      <c r="Y9" s="4"/>
      <c r="Z9" s="4"/>
      <c r="AB9" s="2">
        <f>AD8*-AD9+AD8</f>
        <v>2699.9</v>
      </c>
      <c r="AC9" s="2">
        <f>AD8*AD9+AD8</f>
        <v>2984.1</v>
      </c>
      <c r="AD9" s="26">
        <v>0.05</v>
      </c>
      <c r="AE9" s="2">
        <f>AD8</f>
        <v>2842</v>
      </c>
      <c r="AF9" s="1">
        <v>3323</v>
      </c>
      <c r="AG9" s="4">
        <f>(AE9-AF9)/AF9</f>
        <v>-0.14474872103520914</v>
      </c>
      <c r="AH9" s="4"/>
      <c r="AI9" s="4"/>
    </row>
    <row r="10" spans="1:35" x14ac:dyDescent="0.25">
      <c r="A10" s="2">
        <f>C8*-0.1+C8</f>
        <v>5762.4</v>
      </c>
      <c r="B10" s="2">
        <f>C8*0.1+C8</f>
        <v>7042.9333333333325</v>
      </c>
      <c r="C10" s="26">
        <v>0.1</v>
      </c>
      <c r="J10" s="2">
        <f>L8*-0.1+L8</f>
        <v>3154.2000000000003</v>
      </c>
      <c r="K10" s="2">
        <f>L8*0.1+L8</f>
        <v>3855.1333333333337</v>
      </c>
      <c r="L10" s="26">
        <v>0.1</v>
      </c>
    </row>
    <row r="12" spans="1:35" x14ac:dyDescent="0.25">
      <c r="D12" s="45" t="s">
        <v>14</v>
      </c>
      <c r="E12" s="45"/>
      <c r="F12" s="45"/>
      <c r="G12" s="41"/>
      <c r="H12" s="41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35" x14ac:dyDescent="0.25">
      <c r="C14" s="1" t="s">
        <v>5</v>
      </c>
      <c r="D14" s="1">
        <v>248</v>
      </c>
      <c r="E14" s="2">
        <v>523.26914987012105</v>
      </c>
      <c r="F14" s="4">
        <f t="shared" ref="F14:F17" si="5">(D14-E14)/E14</f>
        <v>-0.52605652356620813</v>
      </c>
      <c r="G14" s="4"/>
      <c r="H14" s="4"/>
    </row>
    <row r="15" spans="1:35" x14ac:dyDescent="0.25">
      <c r="C15" s="1" t="s">
        <v>6</v>
      </c>
      <c r="D15" s="1">
        <v>489</v>
      </c>
      <c r="E15" s="2">
        <v>684.27504213785073</v>
      </c>
      <c r="F15" s="4">
        <f t="shared" si="5"/>
        <v>-0.28537507597494921</v>
      </c>
      <c r="G15" s="4"/>
      <c r="H15" s="4"/>
    </row>
    <row r="16" spans="1:35" x14ac:dyDescent="0.25">
      <c r="C16" s="1" t="s">
        <v>7</v>
      </c>
      <c r="D16" s="2">
        <v>505</v>
      </c>
      <c r="E16" s="2">
        <v>600.17821448015252</v>
      </c>
      <c r="F16" s="4">
        <f t="shared" si="5"/>
        <v>-0.1585832544131773</v>
      </c>
      <c r="G16" s="4"/>
      <c r="H16" s="4"/>
      <c r="M16" s="1" t="s">
        <v>18</v>
      </c>
    </row>
    <row r="17" spans="1:10" x14ac:dyDescent="0.25">
      <c r="A17" s="1" t="s">
        <v>3</v>
      </c>
      <c r="B17" s="1" t="s">
        <v>4</v>
      </c>
      <c r="C17" s="3">
        <f>D17/3*7*J1</f>
        <v>2898</v>
      </c>
      <c r="D17" s="2">
        <f>SUM(D14:D16)</f>
        <v>1242</v>
      </c>
      <c r="E17" s="2">
        <f>SUM(E14:E16)</f>
        <v>1807.7224064881243</v>
      </c>
      <c r="F17" s="4">
        <f t="shared" si="5"/>
        <v>-0.31294760990829196</v>
      </c>
      <c r="G17" s="1">
        <v>562</v>
      </c>
      <c r="H17" s="1">
        <v>575</v>
      </c>
    </row>
    <row r="18" spans="1:10" x14ac:dyDescent="0.25">
      <c r="A18" s="2">
        <f>C17*-0.05+C17</f>
        <v>2753.1</v>
      </c>
      <c r="B18" s="2">
        <f>C17*0.05+C17</f>
        <v>3042.9</v>
      </c>
      <c r="C18" s="26">
        <v>0.05</v>
      </c>
      <c r="D18" s="2">
        <f>C17</f>
        <v>2898</v>
      </c>
      <c r="E18" s="1">
        <v>3975</v>
      </c>
      <c r="F18" s="4">
        <f>(D18-E18)/E18</f>
        <v>-0.27094339622641511</v>
      </c>
      <c r="G18" s="4"/>
      <c r="H18" s="4">
        <f>(G17-H17)/H17</f>
        <v>-2.2608695652173914E-2</v>
      </c>
    </row>
    <row r="19" spans="1:10" x14ac:dyDescent="0.25">
      <c r="A19" s="2">
        <f>C17*-0.1+C17</f>
        <v>2608.1999999999998</v>
      </c>
      <c r="B19" s="2">
        <f>C17*0.1+C17</f>
        <v>3187.8</v>
      </c>
      <c r="C19" s="26">
        <v>0.1</v>
      </c>
    </row>
    <row r="22" spans="1:10" x14ac:dyDescent="0.25">
      <c r="J22" s="1" t="s">
        <v>18</v>
      </c>
    </row>
  </sheetData>
  <mergeCells count="5">
    <mergeCell ref="D3:F3"/>
    <mergeCell ref="M3:O3"/>
    <mergeCell ref="V3:X3"/>
    <mergeCell ref="AE3:AG3"/>
    <mergeCell ref="D12:F12"/>
  </mergeCells>
  <conditionalFormatting sqref="A9:B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S9:T9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2696-1B0C-4ABD-8FF6-E68BA2D8E078}">
  <dimension ref="A3:Q18"/>
  <sheetViews>
    <sheetView showGridLines="0" workbookViewId="0">
      <selection activeCell="M11" sqref="M11"/>
    </sheetView>
  </sheetViews>
  <sheetFormatPr defaultRowHeight="15" x14ac:dyDescent="0.25"/>
  <cols>
    <col min="1" max="1" width="8.85546875" style="1" bestFit="1" customWidth="1"/>
    <col min="2" max="2" width="5.28515625" style="1" bestFit="1" customWidth="1"/>
    <col min="3" max="3" width="5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17" x14ac:dyDescent="0.25">
      <c r="D3" s="45" t="s">
        <v>2</v>
      </c>
      <c r="E3" s="45"/>
      <c r="F3" s="45"/>
      <c r="G3" s="7"/>
      <c r="H3" s="7"/>
      <c r="M3" s="45" t="s">
        <v>9</v>
      </c>
      <c r="N3" s="45"/>
      <c r="O3" s="45"/>
      <c r="P3" s="7"/>
      <c r="Q3" s="7"/>
    </row>
    <row r="4" spans="1:17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</row>
    <row r="5" spans="1:17" x14ac:dyDescent="0.25">
      <c r="C5" s="1" t="s">
        <v>5</v>
      </c>
      <c r="D5" s="1">
        <f>SUM(M5,D14,M14)</f>
        <v>615</v>
      </c>
      <c r="E5" s="1">
        <f>SUM(N5,E14,N14)</f>
        <v>587</v>
      </c>
      <c r="F5" s="4">
        <f>(D5-E5)/E5</f>
        <v>4.770017035775128E-2</v>
      </c>
      <c r="G5" s="4"/>
      <c r="H5" s="4"/>
      <c r="L5" s="1" t="s">
        <v>5</v>
      </c>
      <c r="M5" s="1">
        <v>229</v>
      </c>
      <c r="N5" s="1">
        <v>209</v>
      </c>
      <c r="O5" s="4">
        <f t="shared" ref="O5:O7" si="0">(M5-N5)/N5</f>
        <v>9.569377990430622E-2</v>
      </c>
      <c r="P5" s="4"/>
      <c r="Q5" s="4"/>
    </row>
    <row r="6" spans="1:17" x14ac:dyDescent="0.25">
      <c r="C6" s="1" t="s">
        <v>6</v>
      </c>
      <c r="D6" s="1">
        <f t="shared" ref="D6:E9" si="1">SUM(M6,D15,M15)</f>
        <v>1717</v>
      </c>
      <c r="E6" s="1">
        <f t="shared" si="1"/>
        <v>1323</v>
      </c>
      <c r="F6" s="4">
        <f t="shared" ref="F6:F8" si="2">(D6-E6)/E6</f>
        <v>0.29780801209372637</v>
      </c>
      <c r="G6" s="4"/>
      <c r="H6" s="4"/>
      <c r="L6" s="1" t="s">
        <v>6</v>
      </c>
      <c r="M6" s="1">
        <v>643</v>
      </c>
      <c r="N6" s="1">
        <v>472</v>
      </c>
      <c r="O6" s="4">
        <f t="shared" si="0"/>
        <v>0.36228813559322032</v>
      </c>
      <c r="P6" s="4"/>
      <c r="Q6" s="4"/>
    </row>
    <row r="7" spans="1:17" x14ac:dyDescent="0.25">
      <c r="C7" s="1" t="s">
        <v>7</v>
      </c>
      <c r="D7" s="1">
        <f t="shared" si="1"/>
        <v>1457</v>
      </c>
      <c r="E7" s="1">
        <f t="shared" si="1"/>
        <v>1239</v>
      </c>
      <c r="F7" s="4">
        <v>-0.05</v>
      </c>
      <c r="G7" s="4"/>
      <c r="H7" s="4"/>
      <c r="L7" s="1" t="s">
        <v>7</v>
      </c>
      <c r="M7" s="2">
        <v>555</v>
      </c>
      <c r="N7" s="1">
        <v>442</v>
      </c>
      <c r="O7" s="4">
        <f t="shared" si="0"/>
        <v>0.25565610859728505</v>
      </c>
      <c r="P7" s="4"/>
      <c r="Q7" s="4"/>
    </row>
    <row r="8" spans="1:17" x14ac:dyDescent="0.25">
      <c r="A8" s="1" t="s">
        <v>3</v>
      </c>
      <c r="B8" s="1" t="s">
        <v>4</v>
      </c>
      <c r="C8" s="3">
        <f>D8/3*7</f>
        <v>8841</v>
      </c>
      <c r="D8" s="2">
        <f>SUM(D5:D7)</f>
        <v>3789</v>
      </c>
      <c r="E8" s="1">
        <f>SUM(E5:E7)</f>
        <v>3149</v>
      </c>
      <c r="F8" s="4">
        <f t="shared" si="2"/>
        <v>0.20323912353127976</v>
      </c>
      <c r="G8" s="2">
        <f>((M8*P8)+(D17*G17)+(M17*P17))/D8</f>
        <v>527.89311163895491</v>
      </c>
      <c r="H8" s="2">
        <f>((N8*Q8)+(E17*H17)+(N17*Q17))/E8</f>
        <v>575.78596379803116</v>
      </c>
      <c r="J8" s="1" t="s">
        <v>3</v>
      </c>
      <c r="K8" s="1" t="s">
        <v>4</v>
      </c>
      <c r="L8" s="3">
        <f>M8/3*7</f>
        <v>3329.666666666667</v>
      </c>
      <c r="M8" s="2">
        <f>SUM(M5:M7)</f>
        <v>1427</v>
      </c>
      <c r="N8" s="1">
        <f>SUM(N5:N7)</f>
        <v>1123</v>
      </c>
      <c r="O8" s="4">
        <f t="shared" ref="O8" si="3">(M8-N8)/N8</f>
        <v>0.27070347284060553</v>
      </c>
      <c r="P8" s="1">
        <v>575</v>
      </c>
      <c r="Q8" s="1">
        <v>600</v>
      </c>
    </row>
    <row r="9" spans="1:17" x14ac:dyDescent="0.25">
      <c r="C9" s="2"/>
      <c r="D9" s="2">
        <f>C8</f>
        <v>8841</v>
      </c>
      <c r="E9" s="1">
        <f t="shared" si="1"/>
        <v>8112</v>
      </c>
      <c r="F9" s="4">
        <f>(D9-E9)/E9</f>
        <v>8.9866863905325445E-2</v>
      </c>
      <c r="G9" s="4"/>
      <c r="H9" s="4"/>
      <c r="L9" s="2"/>
      <c r="M9" s="2">
        <f>L8</f>
        <v>3329.666666666667</v>
      </c>
      <c r="N9" s="1">
        <v>2892</v>
      </c>
      <c r="O9" s="4">
        <f>(M9-N9)/N9</f>
        <v>0.15133702166897198</v>
      </c>
      <c r="P9" s="4"/>
      <c r="Q9" s="4"/>
    </row>
    <row r="12" spans="1:17" x14ac:dyDescent="0.25">
      <c r="D12" s="45" t="s">
        <v>10</v>
      </c>
      <c r="E12" s="45"/>
      <c r="F12" s="45"/>
      <c r="G12" s="7"/>
      <c r="H12" s="7"/>
      <c r="M12" s="45" t="s">
        <v>8</v>
      </c>
      <c r="N12" s="45"/>
      <c r="O12" s="45"/>
      <c r="P12" s="7"/>
      <c r="Q12" s="7"/>
    </row>
    <row r="13" spans="1:17" x14ac:dyDescent="0.25">
      <c r="D13" s="1" t="s">
        <v>0</v>
      </c>
      <c r="E13" s="1" t="s">
        <v>1</v>
      </c>
      <c r="G13" s="1" t="s">
        <v>11</v>
      </c>
      <c r="H13" s="1" t="s">
        <v>12</v>
      </c>
      <c r="M13" s="1" t="s">
        <v>0</v>
      </c>
      <c r="N13" s="1" t="s">
        <v>1</v>
      </c>
      <c r="P13" s="1" t="s">
        <v>11</v>
      </c>
      <c r="Q13" s="1" t="s">
        <v>12</v>
      </c>
    </row>
    <row r="14" spans="1:17" x14ac:dyDescent="0.25">
      <c r="C14" s="1" t="s">
        <v>5</v>
      </c>
      <c r="D14" s="1">
        <v>240</v>
      </c>
      <c r="E14" s="1">
        <v>191</v>
      </c>
      <c r="F14" s="4">
        <f t="shared" ref="F14:F16" si="4">(D14-E14)/E14</f>
        <v>0.25654450261780104</v>
      </c>
      <c r="G14" s="4"/>
      <c r="H14" s="4"/>
      <c r="L14" s="1" t="s">
        <v>5</v>
      </c>
      <c r="M14" s="1">
        <v>146</v>
      </c>
      <c r="N14" s="1">
        <v>187</v>
      </c>
      <c r="O14" s="4">
        <f>(M14-N14)/N14</f>
        <v>-0.21925133689839571</v>
      </c>
      <c r="P14" s="4"/>
      <c r="Q14" s="4"/>
    </row>
    <row r="15" spans="1:17" x14ac:dyDescent="0.25">
      <c r="C15" s="1" t="s">
        <v>6</v>
      </c>
      <c r="D15" s="1">
        <v>616</v>
      </c>
      <c r="E15" s="1">
        <v>430</v>
      </c>
      <c r="F15" s="4">
        <f t="shared" si="4"/>
        <v>0.4325581395348837</v>
      </c>
      <c r="G15" s="4"/>
      <c r="H15" s="4"/>
      <c r="L15" s="1" t="s">
        <v>6</v>
      </c>
      <c r="M15" s="1">
        <v>458</v>
      </c>
      <c r="N15" s="1">
        <v>421</v>
      </c>
      <c r="O15" s="4">
        <f t="shared" ref="O15:O16" si="5">(M15-N15)/N15</f>
        <v>8.7885985748218529E-2</v>
      </c>
      <c r="P15" s="4"/>
      <c r="Q15" s="4"/>
    </row>
    <row r="16" spans="1:17" x14ac:dyDescent="0.25">
      <c r="C16" s="1" t="s">
        <v>7</v>
      </c>
      <c r="D16" s="2">
        <v>548</v>
      </c>
      <c r="E16" s="1">
        <v>403</v>
      </c>
      <c r="F16" s="4">
        <f t="shared" si="4"/>
        <v>0.35980148883374691</v>
      </c>
      <c r="G16" s="4"/>
      <c r="H16" s="4"/>
      <c r="L16" s="1" t="s">
        <v>7</v>
      </c>
      <c r="M16" s="2">
        <v>354</v>
      </c>
      <c r="N16" s="1">
        <v>394</v>
      </c>
      <c r="O16" s="4">
        <f t="shared" si="5"/>
        <v>-0.10152284263959391</v>
      </c>
      <c r="P16" s="4"/>
      <c r="Q16" s="4"/>
    </row>
    <row r="17" spans="1:17" x14ac:dyDescent="0.25">
      <c r="A17" s="1" t="s">
        <v>3</v>
      </c>
      <c r="B17" s="1" t="s">
        <v>4</v>
      </c>
      <c r="C17" s="3">
        <f>D17/3*7</f>
        <v>3276</v>
      </c>
      <c r="D17" s="2">
        <f>SUM(D14:D16)</f>
        <v>1404</v>
      </c>
      <c r="E17" s="1">
        <f>SUM(E14:E16)</f>
        <v>1024</v>
      </c>
      <c r="F17" s="4">
        <f t="shared" ref="F17" si="6">(D17-E17)/E17</f>
        <v>0.37109375</v>
      </c>
      <c r="G17" s="1">
        <v>497</v>
      </c>
      <c r="H17" s="1">
        <v>550</v>
      </c>
      <c r="J17" s="1" t="s">
        <v>3</v>
      </c>
      <c r="K17" s="1" t="s">
        <v>4</v>
      </c>
      <c r="L17" s="3">
        <f>M17/3*7</f>
        <v>2235.333333333333</v>
      </c>
      <c r="M17" s="2">
        <f>SUM(M14:M16)</f>
        <v>958</v>
      </c>
      <c r="N17" s="1">
        <f>SUM(N14:N16)</f>
        <v>1002</v>
      </c>
      <c r="O17" s="4">
        <f t="shared" ref="O17" si="7">(M17-N17)/N17</f>
        <v>-4.3912175648702596E-2</v>
      </c>
      <c r="P17" s="1">
        <v>503</v>
      </c>
      <c r="Q17" s="1">
        <v>575</v>
      </c>
    </row>
    <row r="18" spans="1:17" x14ac:dyDescent="0.25">
      <c r="C18" s="2"/>
      <c r="D18" s="2">
        <f>C17</f>
        <v>3276</v>
      </c>
      <c r="E18" s="1">
        <v>2638</v>
      </c>
      <c r="F18" s="4">
        <f>(D18-E18)/E18</f>
        <v>0.24184988627748294</v>
      </c>
      <c r="G18" s="4"/>
      <c r="H18" s="4"/>
      <c r="L18" s="2"/>
      <c r="M18" s="2">
        <f>L17</f>
        <v>2235.333333333333</v>
      </c>
      <c r="N18" s="1">
        <v>2582</v>
      </c>
      <c r="O18" s="4">
        <f>(M18-N18)/N18</f>
        <v>-0.1342628453395302</v>
      </c>
      <c r="P18" s="4"/>
      <c r="Q18" s="4"/>
    </row>
  </sheetData>
  <mergeCells count="4">
    <mergeCell ref="D3:F3"/>
    <mergeCell ref="M3:O3"/>
    <mergeCell ref="D12:F12"/>
    <mergeCell ref="M12:O1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8767-A01E-41E9-A63C-26F5960DDD9E}">
  <dimension ref="A1:AI22"/>
  <sheetViews>
    <sheetView showGridLines="0" topLeftCell="P1" workbookViewId="0">
      <selection activeCell="Z20" sqref="A1:XFD1048576"/>
    </sheetView>
  </sheetViews>
  <sheetFormatPr defaultRowHeight="15" x14ac:dyDescent="0.25"/>
  <cols>
    <col min="1" max="1" width="9.85546875" style="1" customWidth="1"/>
    <col min="2" max="2" width="10" style="1" customWidth="1"/>
    <col min="3" max="3" width="6" style="1" bestFit="1" customWidth="1"/>
    <col min="4" max="4" width="8" style="1" bestFit="1" customWidth="1"/>
    <col min="5" max="7" width="8.42578125" style="1" bestFit="1" customWidth="1"/>
    <col min="8" max="8" width="11.85546875" style="1" bestFit="1" customWidth="1"/>
    <col min="9" max="9" width="9.140625" style="1"/>
    <col min="10" max="10" width="10.140625" style="1" customWidth="1"/>
    <col min="11" max="11" width="10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0.28515625" style="1" customWidth="1"/>
    <col min="20" max="20" width="10" style="1" customWidth="1"/>
    <col min="21" max="16384" width="9.140625" style="1"/>
  </cols>
  <sheetData>
    <row r="1" spans="1:35" x14ac:dyDescent="0.25">
      <c r="A1" s="1" t="s">
        <v>18</v>
      </c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42"/>
      <c r="H3" s="42"/>
      <c r="M3" s="45" t="s">
        <v>13</v>
      </c>
      <c r="N3" s="45"/>
      <c r="O3" s="45"/>
      <c r="P3" s="42"/>
      <c r="Q3" s="42"/>
      <c r="V3" s="45" t="s">
        <v>15</v>
      </c>
      <c r="W3" s="45"/>
      <c r="X3" s="45"/>
      <c r="Y3" s="42"/>
      <c r="Z3" s="42"/>
      <c r="AE3" s="45" t="s">
        <v>16</v>
      </c>
      <c r="AF3" s="45"/>
      <c r="AG3" s="45"/>
      <c r="AH3" s="42"/>
      <c r="AI3" s="42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441</v>
      </c>
      <c r="E5" s="2">
        <f>SUM(N5,E14,N14)</f>
        <v>663.56162957178185</v>
      </c>
      <c r="F5" s="4">
        <f>(D5-E5)/E5</f>
        <v>-0.33540460999140076</v>
      </c>
      <c r="G5" s="4"/>
      <c r="H5" s="4"/>
      <c r="L5" s="1" t="s">
        <v>5</v>
      </c>
      <c r="M5" s="2">
        <v>248</v>
      </c>
      <c r="N5" s="2">
        <v>371.59451256019787</v>
      </c>
      <c r="O5" s="4">
        <f t="shared" ref="O5:O8" si="0">(M5-N5)/N5</f>
        <v>-0.33260586037361278</v>
      </c>
      <c r="P5" s="4"/>
      <c r="Q5" s="4"/>
      <c r="U5" s="1" t="s">
        <v>5</v>
      </c>
      <c r="V5" s="1">
        <v>1270</v>
      </c>
      <c r="W5" s="2">
        <v>1453.4990205680704</v>
      </c>
      <c r="X5" s="4">
        <f>IFERROR((V5-W5)/W5,"")</f>
        <v>-0.12624640125065481</v>
      </c>
      <c r="Y5" s="4"/>
      <c r="Z5" s="4"/>
      <c r="AD5" s="1" t="s">
        <v>5</v>
      </c>
      <c r="AE5" s="43">
        <v>299</v>
      </c>
      <c r="AF5" s="2">
        <v>444.55973947821627</v>
      </c>
      <c r="AG5" s="4">
        <f t="shared" ref="AG5:AG8" si="1">(AE5-AF5)/AF5</f>
        <v>-0.327424475390104</v>
      </c>
      <c r="AH5" s="4"/>
      <c r="AI5" s="4"/>
    </row>
    <row r="6" spans="1:35" x14ac:dyDescent="0.25">
      <c r="C6" s="1" t="s">
        <v>6</v>
      </c>
      <c r="D6" s="1">
        <f t="shared" ref="D6:E7" si="2">SUM(M6,D15,M15)</f>
        <v>961</v>
      </c>
      <c r="E6" s="2">
        <f t="shared" si="2"/>
        <v>1568.273851360146</v>
      </c>
      <c r="F6" s="4">
        <f t="shared" ref="F6:F8" si="3">(D6-E6)/E6</f>
        <v>-0.3872243682654431</v>
      </c>
      <c r="G6" s="4"/>
      <c r="H6" s="4"/>
      <c r="L6" s="1" t="s">
        <v>6</v>
      </c>
      <c r="M6" s="2">
        <v>539</v>
      </c>
      <c r="N6" s="2">
        <v>878.23335676168176</v>
      </c>
      <c r="O6" s="4">
        <f t="shared" si="0"/>
        <v>-0.38626790265919775</v>
      </c>
      <c r="P6" s="4"/>
      <c r="Q6" s="4"/>
      <c r="U6" s="1" t="s">
        <v>6</v>
      </c>
      <c r="V6" s="1">
        <v>1840</v>
      </c>
      <c r="W6" s="2">
        <v>2792.5954946131242</v>
      </c>
      <c r="X6" s="4">
        <f>IFERROR((V6-W6)/W6,"")</f>
        <v>-0.34111474305916017</v>
      </c>
      <c r="Y6" s="4"/>
      <c r="Z6" s="4"/>
      <c r="AD6" s="1" t="s">
        <v>6</v>
      </c>
      <c r="AE6" s="43">
        <v>339</v>
      </c>
      <c r="AF6" s="2">
        <v>488.81620420795105</v>
      </c>
      <c r="AG6" s="4">
        <f t="shared" si="1"/>
        <v>-0.30648780240561868</v>
      </c>
      <c r="AH6" s="4"/>
      <c r="AI6" s="4"/>
    </row>
    <row r="7" spans="1:35" x14ac:dyDescent="0.25">
      <c r="C7" s="1" t="s">
        <v>7</v>
      </c>
      <c r="D7" s="1">
        <f t="shared" si="2"/>
        <v>924</v>
      </c>
      <c r="E7" s="2">
        <f t="shared" si="2"/>
        <v>1217.9429910191332</v>
      </c>
      <c r="F7" s="4">
        <f t="shared" si="3"/>
        <v>-0.24134380113569329</v>
      </c>
      <c r="G7" s="4"/>
      <c r="H7" s="4"/>
      <c r="L7" s="1" t="s">
        <v>7</v>
      </c>
      <c r="M7" s="2">
        <v>496</v>
      </c>
      <c r="N7" s="2">
        <v>682.04807497071454</v>
      </c>
      <c r="O7" s="4">
        <f t="shared" si="0"/>
        <v>-0.27277853541145614</v>
      </c>
      <c r="P7" s="4"/>
      <c r="Q7" s="4"/>
      <c r="U7" s="1" t="s">
        <v>7</v>
      </c>
      <c r="V7" s="2">
        <v>1698</v>
      </c>
      <c r="W7" s="2">
        <v>2447.9211557296767</v>
      </c>
      <c r="X7" s="4">
        <f>IFERROR((V7-W7)/W7,"")</f>
        <v>-0.30635020820600739</v>
      </c>
      <c r="Y7" s="4"/>
      <c r="Z7" s="4"/>
      <c r="AD7" s="1" t="s">
        <v>7</v>
      </c>
      <c r="AE7" s="43">
        <v>398</v>
      </c>
      <c r="AF7" s="2">
        <v>494.90058121054608</v>
      </c>
      <c r="AG7" s="4">
        <f>IFERROR((AE7-AF7)/AF7,"")</f>
        <v>-0.19579807518819939</v>
      </c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5427.3333333333339</v>
      </c>
      <c r="D8" s="2">
        <f>SUM(D5:D7)</f>
        <v>2326</v>
      </c>
      <c r="E8" s="2">
        <f>SUM(E5:E7)</f>
        <v>3449.778471951061</v>
      </c>
      <c r="F8" s="4">
        <f t="shared" si="3"/>
        <v>-0.3257538074076668</v>
      </c>
      <c r="G8" s="2">
        <f>((M8*P8)+(D17*G17)+(M17*P17))/D8</f>
        <v>582.0356835769561</v>
      </c>
      <c r="H8" s="2">
        <f>((N8*Q8)+(E17*H17)+(N17*Q17))/E8</f>
        <v>575</v>
      </c>
      <c r="J8" s="1" t="s">
        <v>3</v>
      </c>
      <c r="K8" s="1" t="s">
        <v>4</v>
      </c>
      <c r="L8" s="3">
        <f>M8/3*7*J1</f>
        <v>2993.666666666667</v>
      </c>
      <c r="M8" s="2">
        <f>SUM(M5:M7)</f>
        <v>1283</v>
      </c>
      <c r="N8" s="2">
        <f>SUM(N5:N7)</f>
        <v>1931.8759442925943</v>
      </c>
      <c r="O8" s="4">
        <f t="shared" si="0"/>
        <v>-0.33587868113870883</v>
      </c>
      <c r="P8" s="1">
        <v>578</v>
      </c>
      <c r="Q8" s="1">
        <v>575</v>
      </c>
      <c r="S8" s="1" t="s">
        <v>3</v>
      </c>
      <c r="T8" s="1" t="s">
        <v>4</v>
      </c>
      <c r="U8" s="3">
        <f>V8/3*7</f>
        <v>11218.666666666668</v>
      </c>
      <c r="V8" s="2">
        <f>SUM(V5:V7)</f>
        <v>4808</v>
      </c>
      <c r="W8" s="2">
        <f>SUM(W5:W7)</f>
        <v>6694.0156709108714</v>
      </c>
      <c r="X8" s="4">
        <f t="shared" ref="X8" si="4">(V8-W8)/W8</f>
        <v>-0.28174652758980417</v>
      </c>
      <c r="AB8" s="1" t="s">
        <v>3</v>
      </c>
      <c r="AC8" s="1" t="s">
        <v>4</v>
      </c>
      <c r="AD8" s="3">
        <f>AE8/3*7</f>
        <v>2417.333333333333</v>
      </c>
      <c r="AE8" s="2">
        <f>SUM(AE5:AE7)</f>
        <v>1036</v>
      </c>
      <c r="AF8" s="2">
        <f>SUM(AF5:AF7)</f>
        <v>1428.2765248967135</v>
      </c>
      <c r="AG8" s="4">
        <f t="shared" si="1"/>
        <v>-0.27465026418821881</v>
      </c>
    </row>
    <row r="9" spans="1:35" x14ac:dyDescent="0.25">
      <c r="A9" s="2">
        <f>C8*-0.05+C8</f>
        <v>5155.9666666666672</v>
      </c>
      <c r="B9" s="2">
        <f>C8*0.05+C8</f>
        <v>5698.7000000000007</v>
      </c>
      <c r="C9" s="26">
        <v>0.05</v>
      </c>
      <c r="D9" s="2">
        <f>C8</f>
        <v>5427.3333333333339</v>
      </c>
      <c r="E9" s="1">
        <f>SUM(N9,E18)</f>
        <v>8144</v>
      </c>
      <c r="F9" s="4">
        <f>(D9-E9)/E9</f>
        <v>-0.33357891290111324</v>
      </c>
      <c r="G9" s="4"/>
      <c r="H9" s="4">
        <f>(G8-H8)/H8</f>
        <v>1.2235971438184527E-2</v>
      </c>
      <c r="J9" s="2">
        <f>L8*-0.05+L8</f>
        <v>2843.9833333333336</v>
      </c>
      <c r="K9" s="2">
        <f>L8*0.05+L8</f>
        <v>3143.3500000000004</v>
      </c>
      <c r="L9" s="26">
        <v>0.05</v>
      </c>
      <c r="M9" s="2">
        <f>L8</f>
        <v>2993.666666666667</v>
      </c>
      <c r="N9" s="1">
        <v>4561</v>
      </c>
      <c r="O9" s="4">
        <f>(M9-N9)/N9</f>
        <v>-0.34363809106190157</v>
      </c>
      <c r="P9" s="4"/>
      <c r="Q9" s="4">
        <f>(P8-Q8)/Q8</f>
        <v>5.2173913043478265E-3</v>
      </c>
      <c r="S9" s="2">
        <f>U8*-U9+U8</f>
        <v>10657.733333333334</v>
      </c>
      <c r="T9" s="2">
        <f>U8*U9+U8</f>
        <v>11779.600000000002</v>
      </c>
      <c r="U9" s="26">
        <v>0.05</v>
      </c>
      <c r="V9" s="2">
        <f>U8</f>
        <v>11218.666666666668</v>
      </c>
      <c r="W9" s="1">
        <v>14975</v>
      </c>
      <c r="X9" s="4">
        <f>(V9-W9)/W9</f>
        <v>-0.25084028937117409</v>
      </c>
      <c r="Y9" s="4"/>
      <c r="Z9" s="4"/>
      <c r="AB9" s="2">
        <f>AD8*-AD9+AD8</f>
        <v>2296.4666666666662</v>
      </c>
      <c r="AC9" s="2">
        <f>AD8*AD9+AD8</f>
        <v>2538.1999999999998</v>
      </c>
      <c r="AD9" s="26">
        <v>0.05</v>
      </c>
      <c r="AE9" s="2">
        <f>AD8</f>
        <v>2417.333333333333</v>
      </c>
      <c r="AF9" s="1">
        <v>3295</v>
      </c>
      <c r="AG9" s="4">
        <f>(AE9-AF9)/AF9</f>
        <v>-0.26636317653009622</v>
      </c>
      <c r="AH9" s="4"/>
      <c r="AI9" s="4"/>
    </row>
    <row r="10" spans="1:35" x14ac:dyDescent="0.25">
      <c r="A10" s="2">
        <f>C8*-0.1+C8</f>
        <v>4884.6000000000004</v>
      </c>
      <c r="B10" s="2">
        <f>C8*0.1+C8</f>
        <v>5970.0666666666675</v>
      </c>
      <c r="C10" s="26">
        <v>0.1</v>
      </c>
      <c r="J10" s="2">
        <f>L8*-0.1+L8</f>
        <v>2694.3</v>
      </c>
      <c r="K10" s="2">
        <f>L8*0.1+L8</f>
        <v>3293.0333333333338</v>
      </c>
      <c r="L10" s="26">
        <v>0.1</v>
      </c>
    </row>
    <row r="12" spans="1:35" x14ac:dyDescent="0.25">
      <c r="D12" s="45" t="s">
        <v>14</v>
      </c>
      <c r="E12" s="45"/>
      <c r="F12" s="45"/>
      <c r="G12" s="42"/>
      <c r="H12" s="42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35" x14ac:dyDescent="0.25">
      <c r="C14" s="1" t="s">
        <v>5</v>
      </c>
      <c r="D14" s="1">
        <v>193</v>
      </c>
      <c r="E14" s="2">
        <v>291.96711701158404</v>
      </c>
      <c r="F14" s="4">
        <f t="shared" ref="F14:F17" si="5">(D14-E14)/E14</f>
        <v>-0.33896665495949474</v>
      </c>
      <c r="G14" s="4"/>
      <c r="H14" s="4"/>
    </row>
    <row r="15" spans="1:35" x14ac:dyDescent="0.25">
      <c r="C15" s="1" t="s">
        <v>6</v>
      </c>
      <c r="D15" s="1">
        <v>422</v>
      </c>
      <c r="E15" s="2">
        <v>690.04049459846419</v>
      </c>
      <c r="F15" s="4">
        <f t="shared" si="5"/>
        <v>-0.38844168812793722</v>
      </c>
      <c r="G15" s="4"/>
      <c r="H15" s="4"/>
    </row>
    <row r="16" spans="1:35" x14ac:dyDescent="0.25">
      <c r="C16" s="1" t="s">
        <v>7</v>
      </c>
      <c r="D16" s="2">
        <v>428</v>
      </c>
      <c r="E16" s="2">
        <v>535.89491604841862</v>
      </c>
      <c r="F16" s="4">
        <f t="shared" si="5"/>
        <v>-0.20133595751199515</v>
      </c>
      <c r="G16" s="4"/>
      <c r="H16" s="4"/>
      <c r="M16" s="1" t="s">
        <v>18</v>
      </c>
    </row>
    <row r="17" spans="1:10" x14ac:dyDescent="0.25">
      <c r="A17" s="1" t="s">
        <v>3</v>
      </c>
      <c r="B17" s="1" t="s">
        <v>4</v>
      </c>
      <c r="C17" s="3">
        <f>D17/3*7*J1</f>
        <v>2433.666666666667</v>
      </c>
      <c r="D17" s="2">
        <f>SUM(D14:D16)</f>
        <v>1043</v>
      </c>
      <c r="E17" s="2">
        <f>SUM(E14:E16)</f>
        <v>1517.9025276584669</v>
      </c>
      <c r="F17" s="4">
        <f t="shared" si="5"/>
        <v>-0.31286760447724976</v>
      </c>
      <c r="G17" s="1">
        <v>587</v>
      </c>
      <c r="H17" s="1">
        <v>575</v>
      </c>
    </row>
    <row r="18" spans="1:10" x14ac:dyDescent="0.25">
      <c r="A18" s="2">
        <f>C17*-0.05+C17</f>
        <v>2311.9833333333336</v>
      </c>
      <c r="B18" s="2">
        <f>C17*0.05+C17</f>
        <v>2555.3500000000004</v>
      </c>
      <c r="C18" s="26">
        <v>0.05</v>
      </c>
      <c r="D18" s="2">
        <f>C17</f>
        <v>2433.666666666667</v>
      </c>
      <c r="E18" s="1">
        <v>3583</v>
      </c>
      <c r="F18" s="4">
        <f>(D18-E18)/E18</f>
        <v>-0.32077402549074324</v>
      </c>
      <c r="G18" s="4"/>
      <c r="H18" s="4">
        <f>(G17-H17)/H17</f>
        <v>2.0869565217391306E-2</v>
      </c>
    </row>
    <row r="19" spans="1:10" x14ac:dyDescent="0.25">
      <c r="A19" s="2">
        <f>C17*-0.1+C17</f>
        <v>2190.3000000000002</v>
      </c>
      <c r="B19" s="2">
        <f>C17*0.1+C17</f>
        <v>2677.0333333333338</v>
      </c>
      <c r="C19" s="26">
        <v>0.1</v>
      </c>
    </row>
    <row r="22" spans="1:10" x14ac:dyDescent="0.25">
      <c r="J22" s="1" t="s">
        <v>18</v>
      </c>
    </row>
  </sheetData>
  <mergeCells count="5">
    <mergeCell ref="D3:F3"/>
    <mergeCell ref="M3:O3"/>
    <mergeCell ref="V3:X3"/>
    <mergeCell ref="AE3:AG3"/>
    <mergeCell ref="D12:F12"/>
  </mergeCells>
  <conditionalFormatting sqref="A9:B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S9:T9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C1F5-EE35-4807-AF7C-1F42BFADC9AF}">
  <dimension ref="A1:AI22"/>
  <sheetViews>
    <sheetView showGridLines="0" tabSelected="1" topLeftCell="N1" workbookViewId="0">
      <selection activeCell="AC19" sqref="AC19"/>
    </sheetView>
  </sheetViews>
  <sheetFormatPr defaultRowHeight="15" x14ac:dyDescent="0.25"/>
  <cols>
    <col min="1" max="1" width="9.85546875" style="1" customWidth="1"/>
    <col min="2" max="2" width="10" style="1" customWidth="1"/>
    <col min="3" max="3" width="6" style="1" bestFit="1" customWidth="1"/>
    <col min="4" max="4" width="8" style="1" bestFit="1" customWidth="1"/>
    <col min="5" max="7" width="8.42578125" style="1" bestFit="1" customWidth="1"/>
    <col min="8" max="8" width="11.85546875" style="1" bestFit="1" customWidth="1"/>
    <col min="9" max="9" width="9.140625" style="1"/>
    <col min="10" max="10" width="10.140625" style="1" customWidth="1"/>
    <col min="11" max="11" width="10" style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6" style="1" bestFit="1" customWidth="1"/>
    <col min="16" max="16" width="8.42578125" style="1" bestFit="1" customWidth="1"/>
    <col min="17" max="17" width="11.85546875" style="1" bestFit="1" customWidth="1"/>
    <col min="18" max="18" width="9.140625" style="1"/>
    <col min="19" max="19" width="10.28515625" style="1" customWidth="1"/>
    <col min="20" max="20" width="10" style="1" customWidth="1"/>
    <col min="21" max="16384" width="9.140625" style="1"/>
  </cols>
  <sheetData>
    <row r="1" spans="1:35" x14ac:dyDescent="0.25">
      <c r="A1" s="1" t="s">
        <v>18</v>
      </c>
      <c r="J1" s="29">
        <v>1</v>
      </c>
      <c r="AF1" s="26"/>
    </row>
    <row r="3" spans="1:35" x14ac:dyDescent="0.25">
      <c r="B3" s="13"/>
      <c r="D3" s="45" t="s">
        <v>2</v>
      </c>
      <c r="E3" s="45"/>
      <c r="F3" s="45"/>
      <c r="G3" s="44"/>
      <c r="H3" s="44"/>
      <c r="M3" s="45" t="s">
        <v>13</v>
      </c>
      <c r="N3" s="45"/>
      <c r="O3" s="45"/>
      <c r="P3" s="44"/>
      <c r="Q3" s="44"/>
      <c r="V3" s="45" t="s">
        <v>15</v>
      </c>
      <c r="W3" s="45"/>
      <c r="X3" s="45"/>
      <c r="Y3" s="44"/>
      <c r="Z3" s="44"/>
      <c r="AE3" s="45" t="s">
        <v>16</v>
      </c>
      <c r="AF3" s="45"/>
      <c r="AG3" s="45"/>
      <c r="AH3" s="44"/>
      <c r="AI3" s="44"/>
    </row>
    <row r="4" spans="1:35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  <c r="AE4" s="1" t="s">
        <v>0</v>
      </c>
      <c r="AF4" s="1" t="s">
        <v>1</v>
      </c>
      <c r="AH4" s="1" t="s">
        <v>11</v>
      </c>
      <c r="AI4" s="1" t="s">
        <v>12</v>
      </c>
    </row>
    <row r="5" spans="1:35" x14ac:dyDescent="0.25">
      <c r="C5" s="1" t="s">
        <v>5</v>
      </c>
      <c r="D5" s="1">
        <f>SUM(M5,D14,M14)</f>
        <v>377</v>
      </c>
      <c r="E5" s="2">
        <f>SUM(N5,E14,N14)</f>
        <v>729.36195805676414</v>
      </c>
      <c r="F5" s="4">
        <f>(D5-E5)/E5</f>
        <v>-0.48310986632146341</v>
      </c>
      <c r="G5" s="4"/>
      <c r="H5" s="4"/>
      <c r="L5" s="1" t="s">
        <v>5</v>
      </c>
      <c r="M5" s="2">
        <v>212</v>
      </c>
      <c r="N5" s="2">
        <v>374.58782608695651</v>
      </c>
      <c r="O5" s="4">
        <f t="shared" ref="O5:O8" si="0">(M5-N5)/N5</f>
        <v>-0.43404460787044774</v>
      </c>
      <c r="P5" s="4"/>
      <c r="Q5" s="4"/>
      <c r="U5" s="1" t="s">
        <v>5</v>
      </c>
      <c r="V5" s="1">
        <v>1072</v>
      </c>
      <c r="W5" s="2">
        <v>1563.5293591120658</v>
      </c>
      <c r="X5" s="4">
        <f>IFERROR((V5-W5)/W5,"")</f>
        <v>-0.31437168496228762</v>
      </c>
      <c r="Y5" s="4"/>
      <c r="Z5" s="4"/>
      <c r="AD5" s="1" t="s">
        <v>5</v>
      </c>
      <c r="AE5" s="2">
        <v>200</v>
      </c>
      <c r="AF5" s="2">
        <v>440.54776823995314</v>
      </c>
      <c r="AG5" s="4">
        <f t="shared" ref="AG5:AG8" si="1">(AE5-AF5)/AF5</f>
        <v>-0.54601971813629524</v>
      </c>
      <c r="AH5" s="4"/>
      <c r="AI5" s="4"/>
    </row>
    <row r="6" spans="1:35" x14ac:dyDescent="0.25">
      <c r="C6" s="1" t="s">
        <v>6</v>
      </c>
      <c r="D6" s="1">
        <f t="shared" ref="D6:E7" si="2">SUM(M6,D15,M15)</f>
        <v>1071</v>
      </c>
      <c r="E6" s="2">
        <f t="shared" si="2"/>
        <v>1656.8226091191075</v>
      </c>
      <c r="F6" s="4">
        <f t="shared" ref="F6:F8" si="3">(D6-E6)/E6</f>
        <v>-0.35358197425285931</v>
      </c>
      <c r="G6" s="4"/>
      <c r="H6" s="4"/>
      <c r="L6" s="1" t="s">
        <v>6</v>
      </c>
      <c r="M6" s="2">
        <v>637</v>
      </c>
      <c r="N6" s="2">
        <v>885.4504347826088</v>
      </c>
      <c r="O6" s="4">
        <f t="shared" si="0"/>
        <v>-0.28059214273648986</v>
      </c>
      <c r="P6" s="4"/>
      <c r="Q6" s="4"/>
      <c r="U6" s="1" t="s">
        <v>6</v>
      </c>
      <c r="V6" s="1">
        <v>1706</v>
      </c>
      <c r="W6" s="2">
        <v>2903.4886322950233</v>
      </c>
      <c r="X6" s="4">
        <f>IFERROR((V6-W6)/W6,"")</f>
        <v>-0.41243096975671112</v>
      </c>
      <c r="Y6" s="4"/>
      <c r="Z6" s="4"/>
      <c r="AD6" s="1" t="s">
        <v>6</v>
      </c>
      <c r="AE6" s="2">
        <v>375</v>
      </c>
      <c r="AF6" s="2">
        <v>484.40483633559029</v>
      </c>
      <c r="AG6" s="4">
        <f t="shared" si="1"/>
        <v>-0.22585413713705335</v>
      </c>
      <c r="AH6" s="4"/>
      <c r="AI6" s="4"/>
    </row>
    <row r="7" spans="1:35" x14ac:dyDescent="0.25">
      <c r="C7" s="1" t="s">
        <v>7</v>
      </c>
      <c r="D7" s="1">
        <f t="shared" si="2"/>
        <v>955</v>
      </c>
      <c r="E7" s="2">
        <f t="shared" si="2"/>
        <v>1424.4436705095227</v>
      </c>
      <c r="F7" s="4">
        <f t="shared" si="3"/>
        <v>-0.32956281826265754</v>
      </c>
      <c r="G7" s="4"/>
      <c r="H7" s="4"/>
      <c r="L7" s="1" t="s">
        <v>7</v>
      </c>
      <c r="M7" s="2">
        <v>509</v>
      </c>
      <c r="N7" s="2">
        <v>837.11652173913058</v>
      </c>
      <c r="O7" s="4">
        <f t="shared" si="0"/>
        <v>-0.39196039406492689</v>
      </c>
      <c r="P7" s="4"/>
      <c r="Q7" s="4"/>
      <c r="U7" s="1" t="s">
        <v>7</v>
      </c>
      <c r="V7" s="2">
        <v>1602</v>
      </c>
      <c r="W7" s="2">
        <v>2541.1005191550303</v>
      </c>
      <c r="X7" s="4">
        <f>IFERROR((V7-W7)/W7,"")</f>
        <v>-0.36956449069055364</v>
      </c>
      <c r="Y7" s="4"/>
      <c r="Z7" s="4"/>
      <c r="AD7" s="1" t="s">
        <v>7</v>
      </c>
      <c r="AE7" s="2">
        <v>320</v>
      </c>
      <c r="AF7" s="2">
        <v>490.43430430488911</v>
      </c>
      <c r="AG7" s="4">
        <f>IFERROR((AE7-AF7)/AF7,"")</f>
        <v>-0.34751709415280813</v>
      </c>
      <c r="AH7" s="4"/>
      <c r="AI7" s="4"/>
    </row>
    <row r="8" spans="1:35" x14ac:dyDescent="0.25">
      <c r="A8" s="1" t="s">
        <v>3</v>
      </c>
      <c r="B8" s="1" t="s">
        <v>4</v>
      </c>
      <c r="C8" s="3">
        <f>D8/3*7*J1</f>
        <v>5607</v>
      </c>
      <c r="D8" s="2">
        <f>SUM(D5:D7)</f>
        <v>2403</v>
      </c>
      <c r="E8" s="2">
        <f>SUM(E5:E7)</f>
        <v>3810.6282376853942</v>
      </c>
      <c r="F8" s="4">
        <f t="shared" si="3"/>
        <v>-0.36939532011141524</v>
      </c>
      <c r="G8" s="2">
        <f>((M8*P8)+(D17*G17)+(M17*P17))/D8</f>
        <v>585.69954223886805</v>
      </c>
      <c r="H8" s="2">
        <f>((N8*Q8)+(E17*H17)+(N17*Q17))/E8</f>
        <v>573.75858947527854</v>
      </c>
      <c r="J8" s="1" t="s">
        <v>3</v>
      </c>
      <c r="K8" s="1" t="s">
        <v>4</v>
      </c>
      <c r="L8" s="3">
        <f>M8/3*7*J1</f>
        <v>3168.666666666667</v>
      </c>
      <c r="M8" s="2">
        <f>SUM(M5:M7)</f>
        <v>1358</v>
      </c>
      <c r="N8" s="2">
        <f>SUM(N5:N7)</f>
        <v>2097.1547826086962</v>
      </c>
      <c r="O8" s="4">
        <f t="shared" si="0"/>
        <v>-0.35245599835470687</v>
      </c>
      <c r="P8" s="1">
        <v>567</v>
      </c>
      <c r="Q8" s="1">
        <v>585</v>
      </c>
      <c r="S8" s="1" t="s">
        <v>3</v>
      </c>
      <c r="T8" s="1" t="s">
        <v>4</v>
      </c>
      <c r="U8" s="3">
        <f>V8/3*7</f>
        <v>10220</v>
      </c>
      <c r="V8" s="2">
        <f>SUM(V5:V7)</f>
        <v>4380</v>
      </c>
      <c r="W8" s="2">
        <f>SUM(W5:W7)</f>
        <v>7008.1185105621189</v>
      </c>
      <c r="X8" s="4">
        <f t="shared" ref="X8" si="4">(V8-W8)/W8</f>
        <v>-0.37501056904234892</v>
      </c>
      <c r="AB8" s="1" t="s">
        <v>3</v>
      </c>
      <c r="AC8" s="1" t="s">
        <v>4</v>
      </c>
      <c r="AD8" s="3">
        <f>AE8/3*7</f>
        <v>2088.333333333333</v>
      </c>
      <c r="AE8" s="2">
        <f>SUM(AE5:AE7)</f>
        <v>895</v>
      </c>
      <c r="AF8" s="2">
        <f>SUM(AF5:AF7)</f>
        <v>1415.3869088804327</v>
      </c>
      <c r="AG8" s="4">
        <f t="shared" si="1"/>
        <v>-0.36766406811834745</v>
      </c>
    </row>
    <row r="9" spans="1:35" x14ac:dyDescent="0.25">
      <c r="A9" s="2">
        <f>C8*-0.05+C8</f>
        <v>5326.65</v>
      </c>
      <c r="B9" s="2">
        <f>C8*0.05+C8</f>
        <v>5887.35</v>
      </c>
      <c r="C9" s="26">
        <v>0.05</v>
      </c>
      <c r="D9" s="2">
        <f>C8</f>
        <v>5607</v>
      </c>
      <c r="E9" s="1">
        <f>SUM(N9,E18)</f>
        <v>8878</v>
      </c>
      <c r="F9" s="4">
        <f>(D9-E9)/E9</f>
        <v>-0.36843883757603063</v>
      </c>
      <c r="G9" s="4"/>
      <c r="H9" s="4">
        <f>(G8-H8)/H8</f>
        <v>2.0811806537850544E-2</v>
      </c>
      <c r="J9" s="2">
        <f>L8*-0.05+L8</f>
        <v>3010.2333333333336</v>
      </c>
      <c r="K9" s="2">
        <f>L8*0.05+L8</f>
        <v>3327.1000000000004</v>
      </c>
      <c r="L9" s="26">
        <v>0.05</v>
      </c>
      <c r="M9" s="2">
        <f>L8</f>
        <v>3168.666666666667</v>
      </c>
      <c r="N9" s="1">
        <v>4972</v>
      </c>
      <c r="O9" s="4">
        <f>(M9-N9)/N9</f>
        <v>-0.3626977742021989</v>
      </c>
      <c r="P9" s="4"/>
      <c r="Q9" s="4">
        <f>(P8-Q8)/Q8</f>
        <v>-3.0769230769230771E-2</v>
      </c>
      <c r="S9" s="2">
        <f>U8*-U9+U8</f>
        <v>9709</v>
      </c>
      <c r="T9" s="2">
        <f>U8*U9+U8</f>
        <v>10731</v>
      </c>
      <c r="U9" s="26">
        <v>0.05</v>
      </c>
      <c r="V9" s="2">
        <f>U8</f>
        <v>10220</v>
      </c>
      <c r="W9" s="1">
        <v>16325</v>
      </c>
      <c r="X9" s="4">
        <f>(V9-W9)/W9</f>
        <v>-0.37396630934150077</v>
      </c>
      <c r="Y9" s="4"/>
      <c r="Z9" s="4"/>
      <c r="AB9" s="2">
        <f>AD8*-AD9+AD8</f>
        <v>1983.9166666666663</v>
      </c>
      <c r="AC9" s="2">
        <f>AD8*AD9+AD8</f>
        <v>2192.7499999999995</v>
      </c>
      <c r="AD9" s="26">
        <v>0.05</v>
      </c>
      <c r="AE9" s="2">
        <f>AD8</f>
        <v>2088.333333333333</v>
      </c>
      <c r="AF9" s="1">
        <v>3265</v>
      </c>
      <c r="AG9" s="4">
        <f>(AE9-AF9)/AF9</f>
        <v>-0.36038795303726401</v>
      </c>
      <c r="AH9" s="4"/>
      <c r="AI9" s="4"/>
    </row>
    <row r="10" spans="1:35" x14ac:dyDescent="0.25">
      <c r="A10" s="2">
        <f>C8*-0.1+C8</f>
        <v>5046.3</v>
      </c>
      <c r="B10" s="2">
        <f>C8*0.1+C8</f>
        <v>6167.7</v>
      </c>
      <c r="C10" s="26">
        <v>0.1</v>
      </c>
      <c r="J10" s="2">
        <f>L8*-0.1+L8</f>
        <v>2851.8</v>
      </c>
      <c r="K10" s="2">
        <f>L8*0.1+L8</f>
        <v>3485.5333333333338</v>
      </c>
      <c r="L10" s="26">
        <v>0.1</v>
      </c>
    </row>
    <row r="12" spans="1:35" x14ac:dyDescent="0.25">
      <c r="D12" s="45" t="s">
        <v>14</v>
      </c>
      <c r="E12" s="45"/>
      <c r="F12" s="45"/>
      <c r="G12" s="44"/>
      <c r="H12" s="44"/>
    </row>
    <row r="13" spans="1:35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35" x14ac:dyDescent="0.25">
      <c r="C14" s="1" t="s">
        <v>5</v>
      </c>
      <c r="D14" s="1">
        <v>165</v>
      </c>
      <c r="E14" s="2">
        <v>354.77413196980763</v>
      </c>
      <c r="F14" s="4">
        <f t="shared" ref="F14:F17" si="5">(D14-E14)/E14</f>
        <v>-0.53491535844546301</v>
      </c>
      <c r="G14" s="4"/>
      <c r="H14" s="4"/>
    </row>
    <row r="15" spans="1:35" x14ac:dyDescent="0.25">
      <c r="C15" s="1" t="s">
        <v>6</v>
      </c>
      <c r="D15" s="1">
        <v>434</v>
      </c>
      <c r="E15" s="2">
        <v>771.37217433649869</v>
      </c>
      <c r="F15" s="4">
        <f t="shared" si="5"/>
        <v>-0.4373662747514736</v>
      </c>
      <c r="G15" s="4"/>
      <c r="H15" s="4"/>
    </row>
    <row r="16" spans="1:35" x14ac:dyDescent="0.25">
      <c r="C16" s="1" t="s">
        <v>7</v>
      </c>
      <c r="D16" s="2">
        <v>446</v>
      </c>
      <c r="E16" s="2">
        <v>587.327148770392</v>
      </c>
      <c r="F16" s="4">
        <f t="shared" si="5"/>
        <v>-0.24062764519956156</v>
      </c>
      <c r="G16" s="4"/>
      <c r="H16" s="4"/>
      <c r="M16" s="1" t="s">
        <v>18</v>
      </c>
    </row>
    <row r="17" spans="1:10" x14ac:dyDescent="0.25">
      <c r="A17" s="1" t="s">
        <v>3</v>
      </c>
      <c r="B17" s="1" t="s">
        <v>4</v>
      </c>
      <c r="C17" s="3">
        <f>D17/3*7*J1</f>
        <v>2438.333333333333</v>
      </c>
      <c r="D17" s="2">
        <f>SUM(D14:D16)</f>
        <v>1045</v>
      </c>
      <c r="E17" s="2">
        <f>SUM(E14:E16)</f>
        <v>1713.4734550766984</v>
      </c>
      <c r="F17" s="4">
        <f t="shared" si="5"/>
        <v>-0.39012769827051463</v>
      </c>
      <c r="G17" s="1">
        <v>610</v>
      </c>
      <c r="H17" s="1">
        <v>560</v>
      </c>
    </row>
    <row r="18" spans="1:10" x14ac:dyDescent="0.25">
      <c r="A18" s="2">
        <f>C17*-0.05+C17</f>
        <v>2316.4166666666665</v>
      </c>
      <c r="B18" s="2">
        <f>C17*0.05+C17</f>
        <v>2560.2499999999995</v>
      </c>
      <c r="C18" s="26">
        <v>0.05</v>
      </c>
      <c r="D18" s="2">
        <f>C17</f>
        <v>2438.333333333333</v>
      </c>
      <c r="E18" s="1">
        <v>3906</v>
      </c>
      <c r="F18" s="4">
        <f>(D18-E18)/E18</f>
        <v>-0.37574671445639196</v>
      </c>
      <c r="G18" s="4"/>
      <c r="H18" s="4">
        <f>(G17-H17)/H17</f>
        <v>8.9285714285714288E-2</v>
      </c>
    </row>
    <row r="19" spans="1:10" x14ac:dyDescent="0.25">
      <c r="A19" s="2">
        <f>C17*-0.1+C17</f>
        <v>2194.4999999999995</v>
      </c>
      <c r="B19" s="2">
        <f>C17*0.1+C17</f>
        <v>2682.1666666666665</v>
      </c>
      <c r="C19" s="26">
        <v>0.1</v>
      </c>
    </row>
    <row r="22" spans="1:10" x14ac:dyDescent="0.25">
      <c r="J22" s="1" t="s">
        <v>18</v>
      </c>
    </row>
  </sheetData>
  <mergeCells count="5">
    <mergeCell ref="D3:F3"/>
    <mergeCell ref="M3:O3"/>
    <mergeCell ref="V3:X3"/>
    <mergeCell ref="AE3:AG3"/>
    <mergeCell ref="D12:F12"/>
  </mergeCells>
  <conditionalFormatting sqref="A9:B9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0:B10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8:B18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9:B19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K9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K1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S9:T9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B9:AC9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4714-4066-422F-858F-5A5253D41D3A}">
  <dimension ref="A3:Q18"/>
  <sheetViews>
    <sheetView showGridLines="0" workbookViewId="0">
      <selection activeCell="N9" activeCellId="2" sqref="E18 N18 N9"/>
    </sheetView>
  </sheetViews>
  <sheetFormatPr defaultRowHeight="15" x14ac:dyDescent="0.25"/>
  <cols>
    <col min="1" max="1" width="8.85546875" style="1" bestFit="1" customWidth="1"/>
    <col min="2" max="2" width="5.28515625" style="1" bestFit="1" customWidth="1"/>
    <col min="3" max="3" width="5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17" x14ac:dyDescent="0.25">
      <c r="D3" s="45" t="s">
        <v>2</v>
      </c>
      <c r="E3" s="45"/>
      <c r="F3" s="45"/>
      <c r="G3" s="8"/>
      <c r="H3" s="8"/>
      <c r="M3" s="45" t="s">
        <v>9</v>
      </c>
      <c r="N3" s="45"/>
      <c r="O3" s="45"/>
      <c r="P3" s="8"/>
      <c r="Q3" s="8"/>
    </row>
    <row r="4" spans="1:17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</row>
    <row r="5" spans="1:17" x14ac:dyDescent="0.25">
      <c r="C5" s="1" t="s">
        <v>5</v>
      </c>
      <c r="D5" s="1">
        <f>SUM(M5,D14,M14)</f>
        <v>658</v>
      </c>
      <c r="E5" s="1">
        <f>SUM(N5,E14,N14)</f>
        <v>713</v>
      </c>
      <c r="F5" s="4">
        <f>(D5-E5)/E5</f>
        <v>-7.7138849929873771E-2</v>
      </c>
      <c r="G5" s="4"/>
      <c r="H5" s="4"/>
      <c r="L5" s="1" t="s">
        <v>5</v>
      </c>
      <c r="M5" s="1">
        <v>221</v>
      </c>
      <c r="N5" s="1">
        <v>254</v>
      </c>
      <c r="O5" s="4">
        <f t="shared" ref="O5:O8" si="0">(M5-N5)/N5</f>
        <v>-0.12992125984251968</v>
      </c>
      <c r="P5" s="4"/>
      <c r="Q5" s="4"/>
    </row>
    <row r="6" spans="1:17" x14ac:dyDescent="0.25">
      <c r="C6" s="1" t="s">
        <v>6</v>
      </c>
      <c r="D6" s="1">
        <f t="shared" ref="D6:E9" si="1">SUM(M6,D15,M15)</f>
        <v>1745</v>
      </c>
      <c r="E6" s="1">
        <f t="shared" si="1"/>
        <v>1563</v>
      </c>
      <c r="F6" s="4">
        <f t="shared" ref="F6:F8" si="2">(D6-E6)/E6</f>
        <v>0.1164427383237364</v>
      </c>
      <c r="G6" s="4"/>
      <c r="H6" s="4"/>
      <c r="L6" s="1" t="s">
        <v>6</v>
      </c>
      <c r="M6" s="1">
        <v>683</v>
      </c>
      <c r="N6" s="1">
        <v>557</v>
      </c>
      <c r="O6" s="4">
        <f t="shared" si="0"/>
        <v>0.22621184919210055</v>
      </c>
      <c r="P6" s="4"/>
      <c r="Q6" s="4"/>
    </row>
    <row r="7" spans="1:17" x14ac:dyDescent="0.25">
      <c r="C7" s="1" t="s">
        <v>7</v>
      </c>
      <c r="D7" s="1">
        <f t="shared" si="1"/>
        <v>1562</v>
      </c>
      <c r="E7" s="1">
        <f t="shared" si="1"/>
        <v>1486</v>
      </c>
      <c r="F7" s="4">
        <v>-0.05</v>
      </c>
      <c r="G7" s="4"/>
      <c r="H7" s="4"/>
      <c r="L7" s="1" t="s">
        <v>7</v>
      </c>
      <c r="M7" s="2">
        <v>589</v>
      </c>
      <c r="N7" s="1">
        <v>530</v>
      </c>
      <c r="O7" s="4">
        <f t="shared" si="0"/>
        <v>0.11132075471698114</v>
      </c>
      <c r="P7" s="4"/>
      <c r="Q7" s="4"/>
    </row>
    <row r="8" spans="1:17" x14ac:dyDescent="0.25">
      <c r="A8" s="1" t="s">
        <v>3</v>
      </c>
      <c r="B8" s="1" t="s">
        <v>4</v>
      </c>
      <c r="C8" s="3">
        <f>D8/3*7</f>
        <v>9251.6666666666679</v>
      </c>
      <c r="D8" s="2">
        <f>SUM(D5:D7)</f>
        <v>3965</v>
      </c>
      <c r="E8" s="1">
        <f>SUM(E5:E7)</f>
        <v>3762</v>
      </c>
      <c r="F8" s="4">
        <f t="shared" si="2"/>
        <v>5.3960659223817119E-2</v>
      </c>
      <c r="G8" s="2">
        <f>((M8*P8)+(D17*G17)+(M17*P17))/D8</f>
        <v>561.52030264817154</v>
      </c>
      <c r="H8" s="2">
        <f>((N8*Q8)+(E17*H17)+(N17*Q17))/E8</f>
        <v>588.46491228070181</v>
      </c>
      <c r="J8" s="1" t="s">
        <v>3</v>
      </c>
      <c r="K8" s="1" t="s">
        <v>4</v>
      </c>
      <c r="L8" s="3">
        <f>M8/3*7</f>
        <v>3483.666666666667</v>
      </c>
      <c r="M8" s="2">
        <f>SUM(M5:M7)</f>
        <v>1493</v>
      </c>
      <c r="N8" s="1">
        <f>SUM(N5:N7)</f>
        <v>1341</v>
      </c>
      <c r="O8" s="4">
        <f t="shared" si="0"/>
        <v>0.1133482475764355</v>
      </c>
      <c r="P8" s="1">
        <v>604</v>
      </c>
      <c r="Q8" s="1">
        <v>595</v>
      </c>
    </row>
    <row r="9" spans="1:17" x14ac:dyDescent="0.25">
      <c r="C9" s="2"/>
      <c r="D9" s="2">
        <f>C8</f>
        <v>9251.6666666666679</v>
      </c>
      <c r="E9" s="1">
        <f t="shared" si="1"/>
        <v>8112</v>
      </c>
      <c r="F9" s="4">
        <f>(D9-E9)/E9</f>
        <v>0.14049145299145313</v>
      </c>
      <c r="G9" s="4"/>
      <c r="H9" s="4"/>
      <c r="L9" s="2"/>
      <c r="M9" s="2">
        <f>L8</f>
        <v>3483.666666666667</v>
      </c>
      <c r="N9" s="1">
        <v>2892</v>
      </c>
      <c r="O9" s="4">
        <f>(M9-N9)/N9</f>
        <v>0.2045873674504381</v>
      </c>
      <c r="P9" s="4"/>
      <c r="Q9" s="4"/>
    </row>
    <row r="12" spans="1:17" x14ac:dyDescent="0.25">
      <c r="D12" s="45" t="s">
        <v>10</v>
      </c>
      <c r="E12" s="45"/>
      <c r="F12" s="45"/>
      <c r="G12" s="8"/>
      <c r="H12" s="8"/>
      <c r="M12" s="45" t="s">
        <v>8</v>
      </c>
      <c r="N12" s="45"/>
      <c r="O12" s="45"/>
      <c r="P12" s="8"/>
      <c r="Q12" s="8"/>
    </row>
    <row r="13" spans="1:17" x14ac:dyDescent="0.25">
      <c r="D13" s="1" t="s">
        <v>0</v>
      </c>
      <c r="E13" s="1" t="s">
        <v>1</v>
      </c>
      <c r="G13" s="1" t="s">
        <v>11</v>
      </c>
      <c r="H13" s="1" t="s">
        <v>12</v>
      </c>
      <c r="M13" s="1" t="s">
        <v>0</v>
      </c>
      <c r="N13" s="1" t="s">
        <v>1</v>
      </c>
      <c r="P13" s="1" t="s">
        <v>11</v>
      </c>
      <c r="Q13" s="1" t="s">
        <v>12</v>
      </c>
    </row>
    <row r="14" spans="1:17" x14ac:dyDescent="0.25">
      <c r="C14" s="1" t="s">
        <v>5</v>
      </c>
      <c r="D14" s="1">
        <v>219</v>
      </c>
      <c r="E14" s="1">
        <v>232</v>
      </c>
      <c r="F14" s="4">
        <f t="shared" ref="F14:F17" si="3">(D14-E14)/E14</f>
        <v>-5.6034482758620691E-2</v>
      </c>
      <c r="G14" s="4"/>
      <c r="H14" s="4"/>
      <c r="L14" s="1" t="s">
        <v>5</v>
      </c>
      <c r="M14" s="1">
        <v>218</v>
      </c>
      <c r="N14" s="1">
        <v>227</v>
      </c>
      <c r="O14" s="4">
        <f>(M14-N14)/N14</f>
        <v>-3.9647577092511016E-2</v>
      </c>
      <c r="P14" s="4"/>
      <c r="Q14" s="4"/>
    </row>
    <row r="15" spans="1:17" x14ac:dyDescent="0.25">
      <c r="C15" s="1" t="s">
        <v>6</v>
      </c>
      <c r="D15" s="1">
        <v>608</v>
      </c>
      <c r="E15" s="1">
        <v>508</v>
      </c>
      <c r="F15" s="4">
        <f t="shared" si="3"/>
        <v>0.19685039370078741</v>
      </c>
      <c r="G15" s="4"/>
      <c r="H15" s="4"/>
      <c r="L15" s="1" t="s">
        <v>6</v>
      </c>
      <c r="M15" s="1">
        <v>454</v>
      </c>
      <c r="N15" s="1">
        <v>498</v>
      </c>
      <c r="O15" s="4">
        <f t="shared" ref="O15:O17" si="4">(M15-N15)/N15</f>
        <v>-8.8353413654618476E-2</v>
      </c>
      <c r="P15" s="4"/>
      <c r="Q15" s="4"/>
    </row>
    <row r="16" spans="1:17" x14ac:dyDescent="0.25">
      <c r="C16" s="1" t="s">
        <v>7</v>
      </c>
      <c r="D16" s="2">
        <v>551</v>
      </c>
      <c r="E16" s="1">
        <v>483</v>
      </c>
      <c r="F16" s="4">
        <f t="shared" si="3"/>
        <v>0.14078674948240166</v>
      </c>
      <c r="G16" s="4"/>
      <c r="H16" s="4"/>
      <c r="L16" s="1" t="s">
        <v>7</v>
      </c>
      <c r="M16" s="2">
        <v>422</v>
      </c>
      <c r="N16" s="1">
        <v>473</v>
      </c>
      <c r="O16" s="4">
        <f t="shared" si="4"/>
        <v>-0.10782241014799154</v>
      </c>
      <c r="P16" s="4"/>
      <c r="Q16" s="4"/>
    </row>
    <row r="17" spans="1:17" x14ac:dyDescent="0.25">
      <c r="A17" s="1" t="s">
        <v>3</v>
      </c>
      <c r="B17" s="1" t="s">
        <v>4</v>
      </c>
      <c r="C17" s="3">
        <f>D17/3*7</f>
        <v>3215.333333333333</v>
      </c>
      <c r="D17" s="2">
        <f>SUM(D14:D16)</f>
        <v>1378</v>
      </c>
      <c r="E17" s="1">
        <f>SUM(E14:E16)</f>
        <v>1223</v>
      </c>
      <c r="F17" s="4">
        <f t="shared" si="3"/>
        <v>0.12673753066230581</v>
      </c>
      <c r="G17" s="1">
        <v>504</v>
      </c>
      <c r="H17" s="1">
        <v>570</v>
      </c>
      <c r="J17" s="1" t="s">
        <v>3</v>
      </c>
      <c r="K17" s="1" t="s">
        <v>4</v>
      </c>
      <c r="L17" s="3">
        <f>M17/3*7</f>
        <v>2552.666666666667</v>
      </c>
      <c r="M17" s="2">
        <f>SUM(M14:M16)</f>
        <v>1094</v>
      </c>
      <c r="N17" s="1">
        <f>SUM(N14:N16)</f>
        <v>1198</v>
      </c>
      <c r="O17" s="4">
        <f t="shared" si="4"/>
        <v>-8.681135225375626E-2</v>
      </c>
      <c r="P17" s="1">
        <v>576</v>
      </c>
      <c r="Q17" s="1">
        <v>600</v>
      </c>
    </row>
    <row r="18" spans="1:17" x14ac:dyDescent="0.25">
      <c r="C18" s="2"/>
      <c r="D18" s="2">
        <f>C17</f>
        <v>3215.333333333333</v>
      </c>
      <c r="E18" s="1">
        <v>2638</v>
      </c>
      <c r="F18" s="4">
        <f>(D18-E18)/E18</f>
        <v>0.21885266616123314</v>
      </c>
      <c r="G18" s="4"/>
      <c r="H18" s="4"/>
      <c r="L18" s="2"/>
      <c r="M18" s="2">
        <f>L17</f>
        <v>2552.666666666667</v>
      </c>
      <c r="N18" s="1">
        <v>2582</v>
      </c>
      <c r="O18" s="4">
        <f>(M18-N18)/N18</f>
        <v>-1.136070229796012E-2</v>
      </c>
      <c r="P18" s="4"/>
      <c r="Q18" s="4"/>
    </row>
  </sheetData>
  <mergeCells count="4">
    <mergeCell ref="D3:F3"/>
    <mergeCell ref="M3:O3"/>
    <mergeCell ref="D12:F12"/>
    <mergeCell ref="M12:O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03DF-E610-4320-8237-1FE6E4E528F7}">
  <dimension ref="A3:Q18"/>
  <sheetViews>
    <sheetView showGridLines="0" workbookViewId="0">
      <selection activeCell="C8" sqref="C8"/>
    </sheetView>
  </sheetViews>
  <sheetFormatPr defaultRowHeight="15" x14ac:dyDescent="0.25"/>
  <cols>
    <col min="1" max="1" width="8.85546875" style="1" bestFit="1" customWidth="1"/>
    <col min="2" max="2" width="5.28515625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17" x14ac:dyDescent="0.25">
      <c r="D3" s="45" t="s">
        <v>2</v>
      </c>
      <c r="E3" s="45"/>
      <c r="F3" s="45"/>
      <c r="G3" s="9"/>
      <c r="H3" s="9"/>
      <c r="M3" s="45" t="s">
        <v>13</v>
      </c>
      <c r="N3" s="45"/>
      <c r="O3" s="45"/>
      <c r="P3" s="9"/>
      <c r="Q3" s="9"/>
    </row>
    <row r="4" spans="1:17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</row>
    <row r="5" spans="1:17" x14ac:dyDescent="0.25">
      <c r="C5" s="1" t="s">
        <v>5</v>
      </c>
      <c r="D5" s="1">
        <f>SUM(M5,D14,M14)</f>
        <v>698</v>
      </c>
      <c r="E5" s="1">
        <f>SUM(N5,E14,N14)</f>
        <v>459</v>
      </c>
      <c r="F5" s="4">
        <f>(D5-E5)/E5</f>
        <v>0.52069716775599129</v>
      </c>
      <c r="G5" s="4"/>
      <c r="H5" s="4"/>
      <c r="L5" s="1" t="s">
        <v>5</v>
      </c>
      <c r="M5" s="1">
        <v>346</v>
      </c>
      <c r="N5" s="1">
        <v>257</v>
      </c>
      <c r="O5" s="4">
        <f t="shared" ref="O5:O8" si="0">(M5-N5)/N5</f>
        <v>0.34630350194552528</v>
      </c>
      <c r="P5" s="4"/>
      <c r="Q5" s="4"/>
    </row>
    <row r="6" spans="1:17" x14ac:dyDescent="0.25">
      <c r="C6" s="1" t="s">
        <v>6</v>
      </c>
      <c r="D6" s="1">
        <f t="shared" ref="D6:E9" si="1">SUM(M6,D15,M15)</f>
        <v>1781</v>
      </c>
      <c r="E6" s="1">
        <f t="shared" si="1"/>
        <v>1109</v>
      </c>
      <c r="F6" s="4">
        <f t="shared" ref="F6:F8" si="2">(D6-E6)/E6</f>
        <v>0.60595130748421999</v>
      </c>
      <c r="G6" s="4"/>
      <c r="H6" s="4"/>
      <c r="L6" s="1" t="s">
        <v>6</v>
      </c>
      <c r="M6" s="1">
        <v>882</v>
      </c>
      <c r="N6" s="1">
        <v>621</v>
      </c>
      <c r="O6" s="4">
        <f t="shared" si="0"/>
        <v>0.42028985507246375</v>
      </c>
      <c r="P6" s="4"/>
      <c r="Q6" s="4"/>
    </row>
    <row r="7" spans="1:17" x14ac:dyDescent="0.25">
      <c r="C7" s="1" t="s">
        <v>7</v>
      </c>
      <c r="D7" s="1">
        <f t="shared" si="1"/>
        <v>1829</v>
      </c>
      <c r="E7" s="1">
        <f t="shared" si="1"/>
        <v>1236</v>
      </c>
      <c r="F7" s="4">
        <v>-0.05</v>
      </c>
      <c r="G7" s="4"/>
      <c r="H7" s="4"/>
      <c r="L7" s="1" t="s">
        <v>7</v>
      </c>
      <c r="M7" s="2">
        <v>915</v>
      </c>
      <c r="N7" s="1">
        <v>692</v>
      </c>
      <c r="O7" s="4">
        <f t="shared" si="0"/>
        <v>0.3222543352601156</v>
      </c>
      <c r="P7" s="4"/>
      <c r="Q7" s="4"/>
    </row>
    <row r="8" spans="1:17" x14ac:dyDescent="0.25">
      <c r="A8" s="1" t="s">
        <v>3</v>
      </c>
      <c r="B8" s="1" t="s">
        <v>4</v>
      </c>
      <c r="C8" s="3">
        <f>D8/3*7</f>
        <v>10052</v>
      </c>
      <c r="D8" s="2">
        <f>SUM(D5:D7)</f>
        <v>4308</v>
      </c>
      <c r="E8" s="1">
        <f>SUM(E5:E7)</f>
        <v>2804</v>
      </c>
      <c r="F8" s="4">
        <f t="shared" si="2"/>
        <v>0.53637660485021399</v>
      </c>
      <c r="G8" s="2">
        <f>((M8*P8)+(D17*G17)+(M17*P17))/D8</f>
        <v>610.90297121634171</v>
      </c>
      <c r="H8" s="2">
        <f>((N8*Q8)+(E17*H17)+(N17*Q17))/E8</f>
        <v>578.3987161198288</v>
      </c>
      <c r="J8" s="1" t="s">
        <v>3</v>
      </c>
      <c r="K8" s="1" t="s">
        <v>4</v>
      </c>
      <c r="L8" s="3">
        <f>M8/3*7</f>
        <v>5000.3333333333339</v>
      </c>
      <c r="M8" s="2">
        <f>SUM(M5:M7)</f>
        <v>2143</v>
      </c>
      <c r="N8" s="1">
        <f>SUM(N5:N7)</f>
        <v>1570</v>
      </c>
      <c r="O8" s="4">
        <f t="shared" si="0"/>
        <v>0.36496815286624201</v>
      </c>
      <c r="P8" s="1">
        <v>630</v>
      </c>
      <c r="Q8" s="1">
        <v>585</v>
      </c>
    </row>
    <row r="9" spans="1:17" x14ac:dyDescent="0.25">
      <c r="C9" s="2"/>
      <c r="D9" s="2">
        <f>C8</f>
        <v>10052</v>
      </c>
      <c r="E9" s="1">
        <f t="shared" si="1"/>
        <v>7057</v>
      </c>
      <c r="F9" s="4">
        <f>(D9-E9)/E9</f>
        <v>0.4244013036701148</v>
      </c>
      <c r="G9" s="4"/>
      <c r="H9" s="4"/>
      <c r="L9" s="2"/>
      <c r="M9" s="2">
        <f>L8</f>
        <v>5000.3333333333339</v>
      </c>
      <c r="N9" s="1">
        <v>3951</v>
      </c>
      <c r="O9" s="4">
        <f>(M9-N9)/N9</f>
        <v>0.26558677128153224</v>
      </c>
      <c r="P9" s="4"/>
      <c r="Q9" s="4"/>
    </row>
    <row r="12" spans="1:17" x14ac:dyDescent="0.25">
      <c r="D12" s="45" t="s">
        <v>14</v>
      </c>
      <c r="E12" s="45"/>
      <c r="F12" s="45"/>
      <c r="G12" s="9"/>
      <c r="H12" s="9"/>
    </row>
    <row r="13" spans="1:17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17" x14ac:dyDescent="0.25">
      <c r="C14" s="1" t="s">
        <v>5</v>
      </c>
      <c r="D14" s="1">
        <v>352</v>
      </c>
      <c r="E14" s="1">
        <v>202</v>
      </c>
      <c r="F14" s="4">
        <f t="shared" ref="F14:F17" si="3">(D14-E14)/E14</f>
        <v>0.74257425742574257</v>
      </c>
      <c r="G14" s="4"/>
      <c r="H14" s="4"/>
    </row>
    <row r="15" spans="1:17" x14ac:dyDescent="0.25">
      <c r="C15" s="1" t="s">
        <v>6</v>
      </c>
      <c r="D15" s="1">
        <v>899</v>
      </c>
      <c r="E15" s="1">
        <v>488</v>
      </c>
      <c r="F15" s="4">
        <f t="shared" si="3"/>
        <v>0.84221311475409832</v>
      </c>
      <c r="G15" s="4"/>
      <c r="H15" s="4"/>
    </row>
    <row r="16" spans="1:17" x14ac:dyDescent="0.25">
      <c r="C16" s="1" t="s">
        <v>7</v>
      </c>
      <c r="D16" s="2">
        <v>914</v>
      </c>
      <c r="E16" s="1">
        <v>544</v>
      </c>
      <c r="F16" s="4">
        <f t="shared" si="3"/>
        <v>0.68014705882352944</v>
      </c>
      <c r="G16" s="4"/>
      <c r="H16" s="4"/>
    </row>
    <row r="17" spans="1:8" x14ac:dyDescent="0.25">
      <c r="A17" s="1" t="s">
        <v>3</v>
      </c>
      <c r="B17" s="1" t="s">
        <v>4</v>
      </c>
      <c r="C17" s="3">
        <f>D17/3*7</f>
        <v>5051.6666666666661</v>
      </c>
      <c r="D17" s="2">
        <f>SUM(D14:D16)</f>
        <v>2165</v>
      </c>
      <c r="E17" s="1">
        <f>SUM(E14:E16)</f>
        <v>1234</v>
      </c>
      <c r="F17" s="4">
        <f t="shared" si="3"/>
        <v>0.75445705024311183</v>
      </c>
      <c r="G17" s="1">
        <v>592</v>
      </c>
      <c r="H17" s="1">
        <v>570</v>
      </c>
    </row>
    <row r="18" spans="1:8" x14ac:dyDescent="0.25">
      <c r="C18" s="2"/>
      <c r="D18" s="2">
        <f>C17</f>
        <v>5051.6666666666661</v>
      </c>
      <c r="E18" s="1">
        <v>3106</v>
      </c>
      <c r="F18" s="4">
        <f>(D18-E18)/E18</f>
        <v>0.62642197896544305</v>
      </c>
      <c r="G18" s="4"/>
      <c r="H18" s="4"/>
    </row>
  </sheetData>
  <mergeCells count="3">
    <mergeCell ref="D3:F3"/>
    <mergeCell ref="M3:O3"/>
    <mergeCell ref="D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018A-D53D-4F1A-B241-B18526A1AFE6}">
  <dimension ref="A3:Z19"/>
  <sheetViews>
    <sheetView showGridLines="0" workbookViewId="0">
      <selection activeCell="N9" sqref="N9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26" x14ac:dyDescent="0.25">
      <c r="B3" s="13"/>
      <c r="D3" s="45" t="s">
        <v>2</v>
      </c>
      <c r="E3" s="45"/>
      <c r="F3" s="45"/>
      <c r="G3" s="10"/>
      <c r="H3" s="10"/>
      <c r="M3" s="45" t="s">
        <v>13</v>
      </c>
      <c r="N3" s="45"/>
      <c r="O3" s="45"/>
      <c r="P3" s="10"/>
      <c r="Q3" s="10"/>
      <c r="V3" s="45" t="s">
        <v>15</v>
      </c>
      <c r="W3" s="45"/>
      <c r="X3" s="45"/>
      <c r="Y3" s="10"/>
      <c r="Z3" s="10"/>
    </row>
    <row r="4" spans="1:26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</row>
    <row r="5" spans="1:26" x14ac:dyDescent="0.25">
      <c r="C5" s="1" t="s">
        <v>5</v>
      </c>
      <c r="D5" s="1">
        <f>SUM(M5,D14,M14)</f>
        <v>776</v>
      </c>
      <c r="E5" s="1">
        <f>SUM(N5,E14,N14)</f>
        <v>631</v>
      </c>
      <c r="F5" s="4">
        <f>(D5-E5)/E5</f>
        <v>0.22979397781299524</v>
      </c>
      <c r="G5" s="4"/>
      <c r="H5" s="4"/>
      <c r="L5" s="1" t="s">
        <v>5</v>
      </c>
      <c r="M5" s="1">
        <v>494</v>
      </c>
      <c r="N5" s="1">
        <v>353</v>
      </c>
      <c r="O5" s="4">
        <f t="shared" ref="O5:O8" si="0">(M5-N5)/N5</f>
        <v>0.39943342776203966</v>
      </c>
      <c r="P5" s="4"/>
      <c r="Q5" s="4"/>
      <c r="U5" s="1" t="s">
        <v>5</v>
      </c>
      <c r="V5" s="1">
        <v>1436</v>
      </c>
      <c r="W5" s="1">
        <v>1030</v>
      </c>
      <c r="X5" s="4">
        <f t="shared" ref="X5:X8" si="1">(V5-W5)/W5</f>
        <v>0.39417475728155338</v>
      </c>
      <c r="Y5" s="4"/>
      <c r="Z5" s="4"/>
    </row>
    <row r="6" spans="1:26" x14ac:dyDescent="0.25">
      <c r="C6" s="1" t="s">
        <v>6</v>
      </c>
      <c r="D6" s="1">
        <f t="shared" ref="D6:E9" si="2">SUM(M6,D15,M15)</f>
        <v>1903</v>
      </c>
      <c r="E6" s="1">
        <f t="shared" si="2"/>
        <v>1265</v>
      </c>
      <c r="F6" s="4">
        <f t="shared" ref="F6:F8" si="3">(D6-E6)/E6</f>
        <v>0.5043478260869565</v>
      </c>
      <c r="G6" s="4"/>
      <c r="H6" s="4"/>
      <c r="L6" s="1" t="s">
        <v>6</v>
      </c>
      <c r="M6" s="1">
        <v>1120</v>
      </c>
      <c r="N6" s="1">
        <v>708</v>
      </c>
      <c r="O6" s="4">
        <f t="shared" si="0"/>
        <v>0.58192090395480223</v>
      </c>
      <c r="P6" s="4"/>
      <c r="Q6" s="4"/>
      <c r="U6" s="1" t="s">
        <v>6</v>
      </c>
      <c r="V6" s="1">
        <v>1955</v>
      </c>
      <c r="W6" s="1">
        <v>2064</v>
      </c>
      <c r="X6" s="4">
        <f t="shared" si="1"/>
        <v>-5.2810077519379842E-2</v>
      </c>
      <c r="Y6" s="4"/>
      <c r="Z6" s="4"/>
    </row>
    <row r="7" spans="1:26" x14ac:dyDescent="0.25">
      <c r="C7" s="1" t="s">
        <v>7</v>
      </c>
      <c r="D7" s="1">
        <f t="shared" si="2"/>
        <v>1649</v>
      </c>
      <c r="E7" s="1">
        <f t="shared" si="2"/>
        <v>1135</v>
      </c>
      <c r="F7" s="4">
        <v>-0.05</v>
      </c>
      <c r="G7" s="4"/>
      <c r="H7" s="4"/>
      <c r="L7" s="1" t="s">
        <v>7</v>
      </c>
      <c r="M7" s="2">
        <v>1031</v>
      </c>
      <c r="N7" s="1">
        <v>635</v>
      </c>
      <c r="O7" s="4">
        <f t="shared" si="0"/>
        <v>0.62362204724409454</v>
      </c>
      <c r="P7" s="4"/>
      <c r="Q7" s="4"/>
      <c r="U7" s="1" t="s">
        <v>7</v>
      </c>
      <c r="V7" s="2"/>
      <c r="X7" s="4"/>
      <c r="Y7" s="4"/>
      <c r="Z7" s="4"/>
    </row>
    <row r="8" spans="1:26" x14ac:dyDescent="0.25">
      <c r="A8" s="1" t="s">
        <v>3</v>
      </c>
      <c r="B8" s="1" t="s">
        <v>4</v>
      </c>
      <c r="C8" s="3">
        <f>D8/3*7</f>
        <v>10098.666666666668</v>
      </c>
      <c r="D8" s="2">
        <f>SUM(D5:D7)</f>
        <v>4328</v>
      </c>
      <c r="E8" s="1">
        <f>SUM(E5:E7)</f>
        <v>3031</v>
      </c>
      <c r="F8" s="4">
        <f t="shared" si="3"/>
        <v>0.4279115803365226</v>
      </c>
      <c r="G8" s="2">
        <f>((M8*P8)+(D17*G17)+(M17*P17))/D8</f>
        <v>589.89001848428836</v>
      </c>
      <c r="H8" s="2">
        <f>((N8*Q8)+(E17*H17)+(N17*Q17))/E8</f>
        <v>573.39326954800401</v>
      </c>
      <c r="J8" s="1" t="s">
        <v>3</v>
      </c>
      <c r="K8" s="1" t="s">
        <v>4</v>
      </c>
      <c r="L8" s="3">
        <f>M8/3*7</f>
        <v>6171.6666666666661</v>
      </c>
      <c r="M8" s="2">
        <f>SUM(M5:M7)</f>
        <v>2645</v>
      </c>
      <c r="N8" s="1">
        <f>SUM(N5:N7)</f>
        <v>1696</v>
      </c>
      <c r="O8" s="4">
        <f t="shared" si="0"/>
        <v>0.55955188679245282</v>
      </c>
      <c r="P8" s="1">
        <v>607</v>
      </c>
      <c r="Q8" s="1">
        <v>580</v>
      </c>
      <c r="S8" s="1" t="s">
        <v>3</v>
      </c>
      <c r="T8" s="1" t="s">
        <v>4</v>
      </c>
      <c r="U8" s="3">
        <f>V8/2*7</f>
        <v>11868.5</v>
      </c>
      <c r="V8" s="2">
        <f>SUM(V5:V7)</f>
        <v>3391</v>
      </c>
      <c r="W8" s="1">
        <f>SUM(W5:W7)</f>
        <v>3094</v>
      </c>
      <c r="X8" s="4">
        <f t="shared" si="1"/>
        <v>9.5992243051066586E-2</v>
      </c>
    </row>
    <row r="9" spans="1:26" x14ac:dyDescent="0.25">
      <c r="A9" s="2">
        <f>C8*-0.05+C8</f>
        <v>9593.7333333333336</v>
      </c>
      <c r="B9" s="2">
        <f>C8*0.05+C8</f>
        <v>10603.600000000002</v>
      </c>
      <c r="C9" s="1">
        <v>9843</v>
      </c>
      <c r="D9" s="2">
        <f>C8</f>
        <v>10098.666666666668</v>
      </c>
      <c r="E9" s="1">
        <f t="shared" si="2"/>
        <v>7581</v>
      </c>
      <c r="F9" s="4">
        <f>(D9-E9)/E9</f>
        <v>0.33210218528778102</v>
      </c>
      <c r="G9" s="4"/>
      <c r="H9" s="4"/>
      <c r="J9" s="2">
        <f>L8*-0.05+L8</f>
        <v>5863.083333333333</v>
      </c>
      <c r="K9" s="2">
        <f>L8*0.05+L8</f>
        <v>6480.2499999999991</v>
      </c>
      <c r="L9" s="2"/>
      <c r="M9" s="2">
        <f>L8</f>
        <v>6171.6666666666661</v>
      </c>
      <c r="N9" s="1">
        <v>4244</v>
      </c>
      <c r="O9" s="4">
        <f>(M9-N9)/N9</f>
        <v>0.45420986490732002</v>
      </c>
      <c r="P9" s="4"/>
      <c r="Q9" s="4"/>
      <c r="U9" s="2"/>
      <c r="V9" s="2">
        <f>U8</f>
        <v>11868.5</v>
      </c>
      <c r="W9" s="1">
        <v>2892</v>
      </c>
      <c r="X9" s="4">
        <f>(V9-W9)/W9</f>
        <v>3.1039073305670817</v>
      </c>
      <c r="Y9" s="4"/>
      <c r="Z9" s="4"/>
    </row>
    <row r="10" spans="1:26" x14ac:dyDescent="0.25">
      <c r="A10" s="2">
        <f>C8*-0.1+C8</f>
        <v>9088.8000000000011</v>
      </c>
      <c r="B10" s="2">
        <f>C8*0.1+C8</f>
        <v>11108.533333333335</v>
      </c>
      <c r="C10" s="4">
        <f>(C9-C8)/C8</f>
        <v>-2.5316873514655516E-2</v>
      </c>
      <c r="J10" s="2">
        <f>L8*-0.1+L8</f>
        <v>5554.4999999999991</v>
      </c>
      <c r="K10" s="2">
        <f>L8*0.1+L8</f>
        <v>6788.833333333333</v>
      </c>
    </row>
    <row r="12" spans="1:26" x14ac:dyDescent="0.25">
      <c r="D12" s="45" t="s">
        <v>14</v>
      </c>
      <c r="E12" s="45"/>
      <c r="F12" s="45"/>
      <c r="G12" s="10"/>
      <c r="H12" s="10"/>
    </row>
    <row r="13" spans="1:26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26" x14ac:dyDescent="0.25">
      <c r="C14" s="1" t="s">
        <v>5</v>
      </c>
      <c r="D14" s="1">
        <v>282</v>
      </c>
      <c r="E14" s="1">
        <v>278</v>
      </c>
      <c r="F14" s="4">
        <f t="shared" ref="F14:F17" si="4">(D14-E14)/E14</f>
        <v>1.4388489208633094E-2</v>
      </c>
      <c r="G14" s="4"/>
      <c r="H14" s="4"/>
    </row>
    <row r="15" spans="1:26" x14ac:dyDescent="0.25">
      <c r="C15" s="1" t="s">
        <v>6</v>
      </c>
      <c r="D15" s="1">
        <v>783</v>
      </c>
      <c r="E15" s="1">
        <v>557</v>
      </c>
      <c r="F15" s="4">
        <f t="shared" si="4"/>
        <v>0.40574506283662476</v>
      </c>
      <c r="G15" s="4"/>
      <c r="H15" s="4"/>
    </row>
    <row r="16" spans="1:26" x14ac:dyDescent="0.25">
      <c r="C16" s="1" t="s">
        <v>7</v>
      </c>
      <c r="D16" s="2">
        <v>618</v>
      </c>
      <c r="E16" s="1">
        <v>500</v>
      </c>
      <c r="F16" s="4">
        <f t="shared" si="4"/>
        <v>0.23599999999999999</v>
      </c>
      <c r="G16" s="4"/>
      <c r="H16" s="4"/>
    </row>
    <row r="17" spans="1:8" x14ac:dyDescent="0.25">
      <c r="A17" s="1" t="s">
        <v>3</v>
      </c>
      <c r="B17" s="1" t="s">
        <v>4</v>
      </c>
      <c r="C17" s="3">
        <f>D17/3*7</f>
        <v>3927</v>
      </c>
      <c r="D17" s="2">
        <f>SUM(D14:D16)</f>
        <v>1683</v>
      </c>
      <c r="E17" s="1">
        <f>SUM(E14:E16)</f>
        <v>1335</v>
      </c>
      <c r="F17" s="4">
        <f t="shared" si="4"/>
        <v>0.26067415730337079</v>
      </c>
      <c r="G17" s="1">
        <v>563</v>
      </c>
      <c r="H17" s="1">
        <v>565</v>
      </c>
    </row>
    <row r="18" spans="1:8" x14ac:dyDescent="0.25">
      <c r="A18" s="2">
        <f>C17*-0.05+C17</f>
        <v>3730.65</v>
      </c>
      <c r="B18" s="2">
        <f>C17*0.05+C17</f>
        <v>4123.3500000000004</v>
      </c>
      <c r="C18" s="2"/>
      <c r="D18" s="2">
        <f>C17</f>
        <v>3927</v>
      </c>
      <c r="E18" s="1">
        <v>3337</v>
      </c>
      <c r="F18" s="4">
        <f>(D18-E18)/E18</f>
        <v>0.17680551393467187</v>
      </c>
      <c r="G18" s="4"/>
      <c r="H18" s="4"/>
    </row>
    <row r="19" spans="1:8" x14ac:dyDescent="0.25">
      <c r="A19" s="2">
        <f>C17*-0.1+C17</f>
        <v>3534.3</v>
      </c>
      <c r="B19" s="2">
        <f>C17*0.1+C17</f>
        <v>4319.7</v>
      </c>
    </row>
  </sheetData>
  <mergeCells count="4">
    <mergeCell ref="D3:F3"/>
    <mergeCell ref="M3:O3"/>
    <mergeCell ref="D12:F12"/>
    <mergeCell ref="V3:X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28949-3ABB-4B44-ADDB-30D7EF9DFAC9}">
  <dimension ref="A3:Z19"/>
  <sheetViews>
    <sheetView showGridLines="0" workbookViewId="0">
      <selection activeCell="D10" sqref="D10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26" x14ac:dyDescent="0.25">
      <c r="B3" s="13"/>
      <c r="D3" s="45" t="s">
        <v>2</v>
      </c>
      <c r="E3" s="45"/>
      <c r="F3" s="45"/>
      <c r="G3" s="11"/>
      <c r="H3" s="11"/>
      <c r="M3" s="45" t="s">
        <v>13</v>
      </c>
      <c r="N3" s="45"/>
      <c r="O3" s="45"/>
      <c r="P3" s="11"/>
      <c r="Q3" s="11"/>
      <c r="V3" s="45" t="s">
        <v>15</v>
      </c>
      <c r="W3" s="45"/>
      <c r="X3" s="45"/>
      <c r="Y3" s="11"/>
      <c r="Z3" s="11"/>
    </row>
    <row r="4" spans="1:26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</row>
    <row r="5" spans="1:26" x14ac:dyDescent="0.25">
      <c r="C5" s="1" t="s">
        <v>5</v>
      </c>
      <c r="D5" s="1">
        <f>SUM(M5,D14,M14)</f>
        <v>717</v>
      </c>
      <c r="E5" s="1">
        <f>SUM(N5,E14,N14)</f>
        <v>530</v>
      </c>
      <c r="F5" s="4">
        <f>(D5-E5)/E5</f>
        <v>0.35283018867924526</v>
      </c>
      <c r="G5" s="4"/>
      <c r="H5" s="4"/>
      <c r="L5" s="1" t="s">
        <v>5</v>
      </c>
      <c r="M5" s="1">
        <v>396</v>
      </c>
      <c r="N5" s="1">
        <v>297</v>
      </c>
      <c r="O5" s="4">
        <f t="shared" ref="O5:O8" si="0">(M5-N5)/N5</f>
        <v>0.33333333333333331</v>
      </c>
      <c r="P5" s="4"/>
      <c r="Q5" s="4"/>
      <c r="U5" s="1" t="s">
        <v>5</v>
      </c>
      <c r="V5" s="1">
        <v>1334</v>
      </c>
      <c r="W5" s="1">
        <v>1053</v>
      </c>
      <c r="X5" s="4">
        <f t="shared" ref="X5:X8" si="1">(V5-W5)/W5</f>
        <v>0.26685660018993351</v>
      </c>
      <c r="Y5" s="4"/>
      <c r="Z5" s="4"/>
    </row>
    <row r="6" spans="1:26" x14ac:dyDescent="0.25">
      <c r="C6" s="1" t="s">
        <v>6</v>
      </c>
      <c r="D6" s="1">
        <f t="shared" ref="D6:E9" si="2">SUM(M6,D15,M15)</f>
        <v>1692</v>
      </c>
      <c r="E6" s="1">
        <f t="shared" si="2"/>
        <v>1410</v>
      </c>
      <c r="F6" s="4">
        <f t="shared" ref="F6:F8" si="3">(D6-E6)/E6</f>
        <v>0.2</v>
      </c>
      <c r="G6" s="4"/>
      <c r="H6" s="4"/>
      <c r="L6" s="1" t="s">
        <v>6</v>
      </c>
      <c r="M6" s="1">
        <v>924</v>
      </c>
      <c r="N6" s="1">
        <v>789</v>
      </c>
      <c r="O6" s="4">
        <f t="shared" si="0"/>
        <v>0.17110266159695817</v>
      </c>
      <c r="P6" s="4"/>
      <c r="Q6" s="4"/>
      <c r="U6" s="1" t="s">
        <v>6</v>
      </c>
      <c r="V6" s="1">
        <v>1889</v>
      </c>
      <c r="W6" s="1">
        <v>1707</v>
      </c>
      <c r="X6" s="4">
        <f t="shared" si="1"/>
        <v>0.10661980082015231</v>
      </c>
      <c r="Y6" s="4"/>
      <c r="Z6" s="4"/>
    </row>
    <row r="7" spans="1:26" x14ac:dyDescent="0.25">
      <c r="C7" s="1" t="s">
        <v>7</v>
      </c>
      <c r="D7" s="1">
        <f t="shared" si="2"/>
        <v>1596</v>
      </c>
      <c r="E7" s="1">
        <f t="shared" si="2"/>
        <v>1276</v>
      </c>
      <c r="F7" s="4">
        <v>-0.05</v>
      </c>
      <c r="G7" s="4"/>
      <c r="H7" s="4"/>
      <c r="L7" s="1" t="s">
        <v>7</v>
      </c>
      <c r="M7" s="2">
        <v>845</v>
      </c>
      <c r="N7" s="1">
        <v>714</v>
      </c>
      <c r="O7" s="4">
        <f t="shared" si="0"/>
        <v>0.18347338935574228</v>
      </c>
      <c r="P7" s="4"/>
      <c r="Q7" s="4"/>
      <c r="U7" s="1" t="s">
        <v>7</v>
      </c>
      <c r="V7" s="2"/>
      <c r="X7" s="4"/>
      <c r="Y7" s="4"/>
      <c r="Z7" s="4"/>
    </row>
    <row r="8" spans="1:26" x14ac:dyDescent="0.25">
      <c r="A8" s="1" t="s">
        <v>3</v>
      </c>
      <c r="B8" s="1" t="s">
        <v>4</v>
      </c>
      <c r="C8" s="3">
        <f>D8/3*7</f>
        <v>9345</v>
      </c>
      <c r="D8" s="2">
        <f>SUM(D5:D7)</f>
        <v>4005</v>
      </c>
      <c r="E8" s="1">
        <f>SUM(E5:E7)</f>
        <v>3216</v>
      </c>
      <c r="F8" s="4">
        <f t="shared" si="3"/>
        <v>0.24533582089552239</v>
      </c>
      <c r="G8" s="2">
        <f>((M8*P8)+(D17*G17)+(M17*P17))/D8</f>
        <v>564.86641697877656</v>
      </c>
      <c r="H8" s="2">
        <f>((N8*Q8)+(E17*H17)+(N17*Q17))/E8</f>
        <v>568.3955223880597</v>
      </c>
      <c r="J8" s="1" t="s">
        <v>3</v>
      </c>
      <c r="K8" s="1" t="s">
        <v>4</v>
      </c>
      <c r="L8" s="3">
        <f>M8/3*7</f>
        <v>5051.6666666666661</v>
      </c>
      <c r="M8" s="2">
        <f>SUM(M5:M7)</f>
        <v>2165</v>
      </c>
      <c r="N8" s="1">
        <f>SUM(N5:N7)</f>
        <v>1800</v>
      </c>
      <c r="O8" s="4">
        <f t="shared" si="0"/>
        <v>0.20277777777777778</v>
      </c>
      <c r="P8" s="1">
        <v>586</v>
      </c>
      <c r="Q8" s="1">
        <v>575</v>
      </c>
      <c r="S8" s="1" t="s">
        <v>3</v>
      </c>
      <c r="T8" s="1" t="s">
        <v>4</v>
      </c>
      <c r="U8" s="3">
        <f>V8/2*7</f>
        <v>11280.5</v>
      </c>
      <c r="V8" s="2">
        <f>SUM(V5:V7)</f>
        <v>3223</v>
      </c>
      <c r="W8" s="1">
        <f>SUM(W5:W7)</f>
        <v>2760</v>
      </c>
      <c r="X8" s="4">
        <f t="shared" si="1"/>
        <v>0.16775362318840581</v>
      </c>
    </row>
    <row r="9" spans="1:26" x14ac:dyDescent="0.25">
      <c r="A9" s="2">
        <f>C8*-0.05+C8</f>
        <v>8877.75</v>
      </c>
      <c r="B9" s="2">
        <f>C8*0.05+C8</f>
        <v>9812.25</v>
      </c>
      <c r="D9" s="2">
        <f>C8</f>
        <v>9345</v>
      </c>
      <c r="E9" s="1">
        <f t="shared" si="2"/>
        <v>8109</v>
      </c>
      <c r="F9" s="4">
        <f>(D9-E9)/E9</f>
        <v>0.15242323344432113</v>
      </c>
      <c r="G9" s="4"/>
      <c r="H9" s="4"/>
      <c r="J9" s="2">
        <f>L8*-0.05+L8</f>
        <v>4799.083333333333</v>
      </c>
      <c r="K9" s="2">
        <f>L8*0.05+L8</f>
        <v>5304.2499999999991</v>
      </c>
      <c r="L9" s="2"/>
      <c r="M9" s="2">
        <f>L8</f>
        <v>5051.6666666666661</v>
      </c>
      <c r="N9" s="1">
        <v>4539</v>
      </c>
      <c r="O9" s="4">
        <f>(M9-N9)/N9</f>
        <v>0.1129470514797678</v>
      </c>
      <c r="P9" s="4"/>
      <c r="Q9" s="4"/>
      <c r="U9" s="2"/>
      <c r="V9" s="2">
        <f>U8</f>
        <v>11280.5</v>
      </c>
      <c r="W9" s="1">
        <v>13230</v>
      </c>
      <c r="X9" s="4">
        <f>(V9-W9)/W9</f>
        <v>-0.14735449735449735</v>
      </c>
      <c r="Y9" s="4"/>
      <c r="Z9" s="4"/>
    </row>
    <row r="10" spans="1:26" x14ac:dyDescent="0.25">
      <c r="A10" s="2">
        <f>C8*-0.1+C8</f>
        <v>8410.5</v>
      </c>
      <c r="B10" s="2">
        <f>C8*0.1+C8</f>
        <v>10279.5</v>
      </c>
      <c r="J10" s="2">
        <f>L8*-0.1+L8</f>
        <v>4546.4999999999991</v>
      </c>
      <c r="K10" s="2">
        <f>L8*0.1+L8</f>
        <v>5556.833333333333</v>
      </c>
    </row>
    <row r="12" spans="1:26" x14ac:dyDescent="0.25">
      <c r="D12" s="45" t="s">
        <v>14</v>
      </c>
      <c r="E12" s="45"/>
      <c r="F12" s="45"/>
      <c r="G12" s="11"/>
      <c r="H12" s="11"/>
    </row>
    <row r="13" spans="1:26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26" x14ac:dyDescent="0.25">
      <c r="C14" s="1" t="s">
        <v>5</v>
      </c>
      <c r="D14" s="1">
        <v>321</v>
      </c>
      <c r="E14" s="1">
        <v>233</v>
      </c>
      <c r="F14" s="4">
        <f t="shared" ref="F14:F17" si="4">(D14-E14)/E14</f>
        <v>0.37768240343347642</v>
      </c>
      <c r="G14" s="4"/>
      <c r="H14" s="4"/>
    </row>
    <row r="15" spans="1:26" x14ac:dyDescent="0.25">
      <c r="C15" s="1" t="s">
        <v>6</v>
      </c>
      <c r="D15" s="1">
        <v>768</v>
      </c>
      <c r="E15" s="1">
        <v>621</v>
      </c>
      <c r="F15" s="4">
        <f t="shared" si="4"/>
        <v>0.23671497584541062</v>
      </c>
      <c r="G15" s="4"/>
      <c r="H15" s="4"/>
    </row>
    <row r="16" spans="1:26" x14ac:dyDescent="0.25">
      <c r="C16" s="1" t="s">
        <v>7</v>
      </c>
      <c r="D16" s="2">
        <v>751</v>
      </c>
      <c r="E16" s="1">
        <v>562</v>
      </c>
      <c r="F16" s="4">
        <f t="shared" si="4"/>
        <v>0.33629893238434166</v>
      </c>
      <c r="G16" s="4"/>
      <c r="H16" s="4"/>
    </row>
    <row r="17" spans="1:8" x14ac:dyDescent="0.25">
      <c r="A17" s="1" t="s">
        <v>3</v>
      </c>
      <c r="B17" s="1" t="s">
        <v>4</v>
      </c>
      <c r="C17" s="3">
        <f>D17/3*7</f>
        <v>4293.3333333333339</v>
      </c>
      <c r="D17" s="2">
        <f>SUM(D14:D16)</f>
        <v>1840</v>
      </c>
      <c r="E17" s="1">
        <f>SUM(E14:E16)</f>
        <v>1416</v>
      </c>
      <c r="F17" s="4">
        <f t="shared" si="4"/>
        <v>0.29943502824858759</v>
      </c>
      <c r="G17" s="1">
        <v>540</v>
      </c>
      <c r="H17" s="1">
        <v>560</v>
      </c>
    </row>
    <row r="18" spans="1:8" x14ac:dyDescent="0.25">
      <c r="A18" s="2">
        <f>C17*-0.05+C17</f>
        <v>4078.6666666666674</v>
      </c>
      <c r="B18" s="2">
        <f>C17*0.05+C17</f>
        <v>4508.0000000000009</v>
      </c>
      <c r="C18" s="2"/>
      <c r="D18" s="2">
        <f>C17</f>
        <v>4293.3333333333339</v>
      </c>
      <c r="E18" s="1">
        <v>3570</v>
      </c>
      <c r="F18" s="4">
        <f>(D18-E18)/E18</f>
        <v>0.20261437908496749</v>
      </c>
      <c r="G18" s="4"/>
      <c r="H18" s="4"/>
    </row>
    <row r="19" spans="1:8" x14ac:dyDescent="0.25">
      <c r="A19" s="2">
        <f>C17*-0.1+C17</f>
        <v>3864.0000000000005</v>
      </c>
      <c r="B19" s="2">
        <f>C17*0.1+C17</f>
        <v>4722.666666666667</v>
      </c>
    </row>
  </sheetData>
  <mergeCells count="4">
    <mergeCell ref="D3:F3"/>
    <mergeCell ref="M3:O3"/>
    <mergeCell ref="V3:X3"/>
    <mergeCell ref="D12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F23F-63C9-4FE6-81FD-2E5C434D3744}">
  <dimension ref="A3:Z19"/>
  <sheetViews>
    <sheetView showGridLines="0" workbookViewId="0">
      <selection activeCell="C8" sqref="C8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26" x14ac:dyDescent="0.25">
      <c r="B3" s="13"/>
      <c r="D3" s="45" t="s">
        <v>2</v>
      </c>
      <c r="E3" s="45"/>
      <c r="F3" s="45"/>
      <c r="G3" s="12"/>
      <c r="H3" s="12"/>
      <c r="M3" s="45" t="s">
        <v>13</v>
      </c>
      <c r="N3" s="45"/>
      <c r="O3" s="45"/>
      <c r="P3" s="12"/>
      <c r="Q3" s="12"/>
      <c r="V3" s="45" t="s">
        <v>15</v>
      </c>
      <c r="W3" s="45"/>
      <c r="X3" s="45"/>
      <c r="Y3" s="12"/>
      <c r="Z3" s="12"/>
    </row>
    <row r="4" spans="1:26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</row>
    <row r="5" spans="1:26" x14ac:dyDescent="0.25">
      <c r="C5" s="1" t="s">
        <v>5</v>
      </c>
      <c r="D5" s="1">
        <f>SUM(M5,D14,M14)</f>
        <v>788</v>
      </c>
      <c r="E5" s="1">
        <f>SUM(N5,E14,N14)</f>
        <v>637</v>
      </c>
      <c r="F5" s="4">
        <f>(D5-E5)/E5</f>
        <v>0.23704866562009419</v>
      </c>
      <c r="G5" s="4"/>
      <c r="H5" s="4"/>
      <c r="L5" s="1" t="s">
        <v>5</v>
      </c>
      <c r="M5" s="1">
        <v>478</v>
      </c>
      <c r="N5" s="1">
        <v>357</v>
      </c>
      <c r="O5" s="4">
        <f t="shared" ref="O5:O8" si="0">(M5-N5)/N5</f>
        <v>0.33893557422969189</v>
      </c>
      <c r="P5" s="4"/>
      <c r="Q5" s="4"/>
      <c r="U5" s="1" t="s">
        <v>5</v>
      </c>
      <c r="V5" s="1">
        <v>1334</v>
      </c>
      <c r="W5" s="1">
        <v>1053</v>
      </c>
      <c r="X5" s="4">
        <f t="shared" ref="X5:X8" si="1">(V5-W5)/W5</f>
        <v>0.26685660018993351</v>
      </c>
      <c r="Y5" s="4"/>
      <c r="Z5" s="4"/>
    </row>
    <row r="6" spans="1:26" x14ac:dyDescent="0.25">
      <c r="C6" s="1" t="s">
        <v>6</v>
      </c>
      <c r="D6" s="1">
        <f t="shared" ref="D6:E9" si="2">SUM(M6,D15,M15)</f>
        <v>1527</v>
      </c>
      <c r="E6" s="1">
        <f t="shared" si="2"/>
        <v>1695</v>
      </c>
      <c r="F6" s="4">
        <f t="shared" ref="F6:F8" si="3">(D6-E6)/E6</f>
        <v>-9.9115044247787609E-2</v>
      </c>
      <c r="G6" s="4"/>
      <c r="H6" s="4"/>
      <c r="L6" s="1" t="s">
        <v>6</v>
      </c>
      <c r="M6" s="1">
        <v>881</v>
      </c>
      <c r="N6" s="1">
        <v>949</v>
      </c>
      <c r="O6" s="4">
        <f t="shared" si="0"/>
        <v>-7.1654373024236037E-2</v>
      </c>
      <c r="P6" s="4"/>
      <c r="Q6" s="4"/>
      <c r="U6" s="1" t="s">
        <v>6</v>
      </c>
      <c r="V6" s="1">
        <v>1889</v>
      </c>
      <c r="W6" s="1">
        <v>1707</v>
      </c>
      <c r="X6" s="4">
        <f t="shared" si="1"/>
        <v>0.10661980082015231</v>
      </c>
      <c r="Y6" s="4"/>
      <c r="Z6" s="4"/>
    </row>
    <row r="7" spans="1:26" x14ac:dyDescent="0.25">
      <c r="C7" s="1" t="s">
        <v>7</v>
      </c>
      <c r="D7" s="1">
        <f t="shared" si="2"/>
        <v>1504</v>
      </c>
      <c r="E7" s="1">
        <f t="shared" si="2"/>
        <v>1534</v>
      </c>
      <c r="F7" s="4">
        <v>-0.05</v>
      </c>
      <c r="G7" s="4"/>
      <c r="H7" s="4"/>
      <c r="L7" s="1" t="s">
        <v>7</v>
      </c>
      <c r="M7" s="2">
        <v>904</v>
      </c>
      <c r="N7" s="1">
        <v>859</v>
      </c>
      <c r="O7" s="4">
        <f t="shared" si="0"/>
        <v>5.2386495925494762E-2</v>
      </c>
      <c r="P7" s="4"/>
      <c r="Q7" s="4"/>
      <c r="U7" s="1" t="s">
        <v>7</v>
      </c>
      <c r="V7" s="2"/>
      <c r="X7" s="4"/>
      <c r="Y7" s="4"/>
      <c r="Z7" s="4"/>
    </row>
    <row r="8" spans="1:26" x14ac:dyDescent="0.25">
      <c r="A8" s="1" t="s">
        <v>3</v>
      </c>
      <c r="B8" s="1" t="s">
        <v>4</v>
      </c>
      <c r="C8" s="3">
        <f>D8/3*7*1.05</f>
        <v>9356.5500000000011</v>
      </c>
      <c r="D8" s="2">
        <f>SUM(D5:D7)</f>
        <v>3819</v>
      </c>
      <c r="E8" s="1">
        <f>SUM(E5:E7)</f>
        <v>3866</v>
      </c>
      <c r="F8" s="4">
        <f t="shared" si="3"/>
        <v>-1.2157268494568029E-2</v>
      </c>
      <c r="G8" s="2">
        <f>((M8*P8)+(D17*G17)+(M17*P17))/D8</f>
        <v>585.77611940298505</v>
      </c>
      <c r="H8" s="2">
        <f>((N8*Q8)+(E17*H17)+(N17*Q17))/E8</f>
        <v>563.40015519917222</v>
      </c>
      <c r="J8" s="1" t="s">
        <v>3</v>
      </c>
      <c r="K8" s="1" t="s">
        <v>4</v>
      </c>
      <c r="L8" s="3">
        <f>M8/3*7</f>
        <v>5280.3333333333339</v>
      </c>
      <c r="M8" s="2">
        <f>SUM(M5:M7)</f>
        <v>2263</v>
      </c>
      <c r="N8" s="1">
        <f>SUM(N5:N7)</f>
        <v>2165</v>
      </c>
      <c r="O8" s="4">
        <f t="shared" si="0"/>
        <v>4.5265588914549654E-2</v>
      </c>
      <c r="P8" s="1">
        <v>609</v>
      </c>
      <c r="Q8" s="1">
        <v>570</v>
      </c>
      <c r="S8" s="1" t="s">
        <v>3</v>
      </c>
      <c r="T8" s="1" t="s">
        <v>4</v>
      </c>
      <c r="U8" s="3">
        <f>V8/2*7</f>
        <v>11280.5</v>
      </c>
      <c r="V8" s="2">
        <f>SUM(V5:V7)</f>
        <v>3223</v>
      </c>
      <c r="W8" s="1">
        <f>SUM(W5:W7)</f>
        <v>2760</v>
      </c>
      <c r="X8" s="4">
        <f t="shared" si="1"/>
        <v>0.16775362318840581</v>
      </c>
    </row>
    <row r="9" spans="1:26" x14ac:dyDescent="0.25">
      <c r="A9" s="2">
        <f>C8*-0.05+C8</f>
        <v>8888.7225000000017</v>
      </c>
      <c r="B9" s="2">
        <f>C8*0.05+C8</f>
        <v>9824.3775000000005</v>
      </c>
      <c r="D9" s="2">
        <f>C8</f>
        <v>9356.5500000000011</v>
      </c>
      <c r="E9" s="1">
        <f t="shared" si="2"/>
        <v>9746</v>
      </c>
      <c r="F9" s="4">
        <f>(D9-E9)/E9</f>
        <v>-3.9959983583008299E-2</v>
      </c>
      <c r="G9" s="4"/>
      <c r="H9" s="4"/>
      <c r="J9" s="2">
        <f>L8*-0.05+L8</f>
        <v>5016.3166666666675</v>
      </c>
      <c r="K9" s="2">
        <f>L8*0.05+L8</f>
        <v>5544.35</v>
      </c>
      <c r="L9" s="2"/>
      <c r="M9" s="2">
        <f>L8</f>
        <v>5280.3333333333339</v>
      </c>
      <c r="N9" s="1">
        <v>5456</v>
      </c>
      <c r="O9" s="4">
        <f>(M9-N9)/N9</f>
        <v>-3.2196969696969585E-2</v>
      </c>
      <c r="P9" s="4"/>
      <c r="Q9" s="4"/>
      <c r="U9" s="2"/>
      <c r="V9" s="2">
        <f>U8</f>
        <v>11280.5</v>
      </c>
      <c r="W9" s="1">
        <v>13230</v>
      </c>
      <c r="X9" s="4">
        <f>(V9-W9)/W9</f>
        <v>-0.14735449735449735</v>
      </c>
      <c r="Y9" s="4"/>
      <c r="Z9" s="4"/>
    </row>
    <row r="10" spans="1:26" x14ac:dyDescent="0.25">
      <c r="A10" s="2">
        <f>C8*-0.1+C8</f>
        <v>8420.8950000000004</v>
      </c>
      <c r="B10" s="2">
        <f>C8*0.1+C8</f>
        <v>10292.205000000002</v>
      </c>
      <c r="J10" s="2">
        <f>L8*-0.1+L8</f>
        <v>4752.3</v>
      </c>
      <c r="K10" s="2">
        <f>L8*0.1+L8</f>
        <v>5808.3666666666677</v>
      </c>
    </row>
    <row r="12" spans="1:26" x14ac:dyDescent="0.25">
      <c r="D12" s="45" t="s">
        <v>14</v>
      </c>
      <c r="E12" s="45"/>
      <c r="F12" s="45"/>
      <c r="G12" s="12"/>
      <c r="H12" s="12"/>
    </row>
    <row r="13" spans="1:26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26" x14ac:dyDescent="0.25">
      <c r="C14" s="1" t="s">
        <v>5</v>
      </c>
      <c r="D14" s="1">
        <v>310</v>
      </c>
      <c r="E14" s="1">
        <v>280</v>
      </c>
      <c r="F14" s="4">
        <f t="shared" ref="F14:F17" si="4">(D14-E14)/E14</f>
        <v>0.10714285714285714</v>
      </c>
      <c r="G14" s="4"/>
      <c r="H14" s="4"/>
    </row>
    <row r="15" spans="1:26" x14ac:dyDescent="0.25">
      <c r="C15" s="1" t="s">
        <v>6</v>
      </c>
      <c r="D15" s="1">
        <v>646</v>
      </c>
      <c r="E15" s="1">
        <v>746</v>
      </c>
      <c r="F15" s="4">
        <f t="shared" si="4"/>
        <v>-0.13404825737265416</v>
      </c>
      <c r="G15" s="4"/>
      <c r="H15" s="4"/>
    </row>
    <row r="16" spans="1:26" x14ac:dyDescent="0.25">
      <c r="C16" s="1" t="s">
        <v>7</v>
      </c>
      <c r="D16" s="2">
        <v>600</v>
      </c>
      <c r="E16" s="1">
        <v>675</v>
      </c>
      <c r="F16" s="4">
        <f t="shared" si="4"/>
        <v>-0.1111111111111111</v>
      </c>
      <c r="G16" s="4"/>
      <c r="H16" s="4"/>
    </row>
    <row r="17" spans="1:8" x14ac:dyDescent="0.25">
      <c r="A17" s="1" t="s">
        <v>3</v>
      </c>
      <c r="B17" s="1" t="s">
        <v>4</v>
      </c>
      <c r="C17" s="3">
        <f>D17/3*7</f>
        <v>3630.6666666666665</v>
      </c>
      <c r="D17" s="2">
        <f>SUM(D14:D16)</f>
        <v>1556</v>
      </c>
      <c r="E17" s="1">
        <f>SUM(E14:E16)</f>
        <v>1701</v>
      </c>
      <c r="F17" s="4">
        <f t="shared" si="4"/>
        <v>-8.5243974132863026E-2</v>
      </c>
      <c r="G17" s="1">
        <v>552</v>
      </c>
      <c r="H17" s="1">
        <v>555</v>
      </c>
    </row>
    <row r="18" spans="1:8" x14ac:dyDescent="0.25">
      <c r="A18" s="2">
        <f>C17*-0.05+C17</f>
        <v>3449.1333333333332</v>
      </c>
      <c r="B18" s="2">
        <f>C17*0.05+C17</f>
        <v>3812.2</v>
      </c>
      <c r="C18" s="2"/>
      <c r="D18" s="2">
        <f>C17</f>
        <v>3630.6666666666665</v>
      </c>
      <c r="E18" s="1">
        <v>4290</v>
      </c>
      <c r="F18" s="4">
        <f>(D18-E18)/E18</f>
        <v>-0.15369075369075372</v>
      </c>
      <c r="G18" s="4"/>
      <c r="H18" s="4"/>
    </row>
    <row r="19" spans="1:8" x14ac:dyDescent="0.25">
      <c r="A19" s="2">
        <f>C17*-0.1+C17</f>
        <v>3267.6</v>
      </c>
      <c r="B19" s="2">
        <f>C17*0.1+C17</f>
        <v>3993.7333333333331</v>
      </c>
    </row>
  </sheetData>
  <mergeCells count="4">
    <mergeCell ref="D3:F3"/>
    <mergeCell ref="M3:O3"/>
    <mergeCell ref="V3:X3"/>
    <mergeCell ref="D12:F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0B82-80EF-400F-B02C-CC6B95453520}">
  <dimension ref="A3:Z19"/>
  <sheetViews>
    <sheetView showGridLines="0" topLeftCell="E1" workbookViewId="0">
      <selection activeCell="T13" sqref="T13"/>
    </sheetView>
  </sheetViews>
  <sheetFormatPr defaultRowHeight="15" x14ac:dyDescent="0.25"/>
  <cols>
    <col min="1" max="1" width="8.85546875" style="1" bestFit="1" customWidth="1"/>
    <col min="2" max="2" width="8" style="1" bestFit="1" customWidth="1"/>
    <col min="3" max="3" width="6" style="1" bestFit="1" customWidth="1"/>
    <col min="4" max="4" width="8" style="1" bestFit="1" customWidth="1"/>
    <col min="5" max="5" width="8.42578125" style="1" bestFit="1" customWidth="1"/>
    <col min="6" max="6" width="5.28515625" style="1" bestFit="1" customWidth="1"/>
    <col min="7" max="7" width="8.42578125" style="1" bestFit="1" customWidth="1"/>
    <col min="8" max="8" width="11.85546875" style="1" bestFit="1" customWidth="1"/>
    <col min="9" max="9" width="9.140625" style="1"/>
    <col min="10" max="10" width="8.85546875" style="1" bestFit="1" customWidth="1"/>
    <col min="11" max="11" width="5.28515625" style="1" bestFit="1" customWidth="1"/>
    <col min="12" max="12" width="5" style="1" bestFit="1" customWidth="1"/>
    <col min="13" max="13" width="8" style="1" bestFit="1" customWidth="1"/>
    <col min="14" max="14" width="8.42578125" style="1" bestFit="1" customWidth="1"/>
    <col min="15" max="15" width="5.28515625" style="1" bestFit="1" customWidth="1"/>
    <col min="16" max="16" width="8.42578125" style="1" bestFit="1" customWidth="1"/>
    <col min="17" max="17" width="11.85546875" style="1" bestFit="1" customWidth="1"/>
    <col min="18" max="16384" width="9.140625" style="1"/>
  </cols>
  <sheetData>
    <row r="3" spans="1:26" x14ac:dyDescent="0.25">
      <c r="B3" s="13"/>
      <c r="D3" s="45" t="s">
        <v>2</v>
      </c>
      <c r="E3" s="45"/>
      <c r="F3" s="45"/>
      <c r="G3" s="14"/>
      <c r="H3" s="14"/>
      <c r="M3" s="45" t="s">
        <v>13</v>
      </c>
      <c r="N3" s="45"/>
      <c r="O3" s="45"/>
      <c r="P3" s="14"/>
      <c r="Q3" s="14"/>
      <c r="V3" s="45" t="s">
        <v>15</v>
      </c>
      <c r="W3" s="45"/>
      <c r="X3" s="45"/>
      <c r="Y3" s="14"/>
      <c r="Z3" s="14"/>
    </row>
    <row r="4" spans="1:26" x14ac:dyDescent="0.25">
      <c r="D4" s="1" t="s">
        <v>0</v>
      </c>
      <c r="E4" s="1" t="s">
        <v>1</v>
      </c>
      <c r="G4" s="1" t="s">
        <v>11</v>
      </c>
      <c r="H4" s="1" t="s">
        <v>12</v>
      </c>
      <c r="M4" s="1" t="s">
        <v>0</v>
      </c>
      <c r="N4" s="1" t="s">
        <v>1</v>
      </c>
      <c r="P4" s="1" t="s">
        <v>11</v>
      </c>
      <c r="Q4" s="1" t="s">
        <v>12</v>
      </c>
      <c r="V4" s="1" t="s">
        <v>0</v>
      </c>
      <c r="W4" s="1" t="s">
        <v>1</v>
      </c>
      <c r="Y4" s="1" t="s">
        <v>11</v>
      </c>
      <c r="Z4" s="1" t="s">
        <v>12</v>
      </c>
    </row>
    <row r="5" spans="1:26" x14ac:dyDescent="0.25">
      <c r="C5" s="1" t="s">
        <v>5</v>
      </c>
      <c r="D5" s="1">
        <f>SUM(M5,D14,M14)</f>
        <v>888</v>
      </c>
      <c r="E5" s="1">
        <f>SUM(N5,E14,N14)</f>
        <v>627</v>
      </c>
      <c r="F5" s="4">
        <f>(D5-E5)/E5</f>
        <v>0.41626794258373206</v>
      </c>
      <c r="G5" s="4"/>
      <c r="H5" s="4"/>
      <c r="L5" s="1" t="s">
        <v>5</v>
      </c>
      <c r="M5" s="1">
        <v>615</v>
      </c>
      <c r="N5" s="1">
        <v>351</v>
      </c>
      <c r="O5" s="4">
        <f t="shared" ref="O5:O8" si="0">(M5-N5)/N5</f>
        <v>0.75213675213675213</v>
      </c>
      <c r="P5" s="4"/>
      <c r="Q5" s="4"/>
      <c r="U5" s="1" t="s">
        <v>5</v>
      </c>
      <c r="V5" s="1">
        <v>1334</v>
      </c>
      <c r="W5" s="1">
        <v>1053</v>
      </c>
      <c r="X5" s="4">
        <f t="shared" ref="X5:X8" si="1">(V5-W5)/W5</f>
        <v>0.26685660018993351</v>
      </c>
      <c r="Y5" s="4"/>
      <c r="Z5" s="4"/>
    </row>
    <row r="6" spans="1:26" x14ac:dyDescent="0.25">
      <c r="C6" s="1" t="s">
        <v>6</v>
      </c>
      <c r="D6" s="1">
        <f t="shared" ref="D6:E9" si="2">SUM(M6,D15,M15)</f>
        <v>1777</v>
      </c>
      <c r="E6" s="1">
        <f t="shared" si="2"/>
        <v>1669</v>
      </c>
      <c r="F6" s="4">
        <f t="shared" ref="F6:F8" si="3">(D6-E6)/E6</f>
        <v>6.4709406830437383E-2</v>
      </c>
      <c r="G6" s="4"/>
      <c r="H6" s="4"/>
      <c r="L6" s="1" t="s">
        <v>6</v>
      </c>
      <c r="M6" s="1">
        <v>1068</v>
      </c>
      <c r="N6" s="1">
        <v>934</v>
      </c>
      <c r="O6" s="4">
        <f t="shared" si="0"/>
        <v>0.14346895074946467</v>
      </c>
      <c r="P6" s="4"/>
      <c r="Q6" s="4"/>
      <c r="U6" s="1" t="s">
        <v>6</v>
      </c>
      <c r="V6" s="1">
        <v>1889</v>
      </c>
      <c r="W6" s="1">
        <v>1707</v>
      </c>
      <c r="X6" s="4">
        <f t="shared" si="1"/>
        <v>0.10661980082015231</v>
      </c>
      <c r="Y6" s="4"/>
      <c r="Z6" s="4"/>
    </row>
    <row r="7" spans="1:26" x14ac:dyDescent="0.25">
      <c r="C7" s="1" t="s">
        <v>7</v>
      </c>
      <c r="F7" s="4"/>
      <c r="G7" s="4"/>
      <c r="H7" s="4"/>
      <c r="L7" s="1" t="s">
        <v>7</v>
      </c>
      <c r="M7" s="2">
        <v>943</v>
      </c>
      <c r="N7" s="1">
        <v>846</v>
      </c>
      <c r="O7" s="4">
        <f t="shared" si="0"/>
        <v>0.11465721040189125</v>
      </c>
      <c r="P7" s="4"/>
      <c r="Q7" s="4"/>
      <c r="U7" s="1" t="s">
        <v>7</v>
      </c>
      <c r="V7" s="2"/>
      <c r="X7" s="4"/>
      <c r="Y7" s="4"/>
      <c r="Z7" s="4"/>
    </row>
    <row r="8" spans="1:26" x14ac:dyDescent="0.25">
      <c r="A8" s="1" t="s">
        <v>3</v>
      </c>
      <c r="B8" s="1" t="s">
        <v>4</v>
      </c>
      <c r="C8" s="3">
        <f>D8/3*7</f>
        <v>6218.3333333333339</v>
      </c>
      <c r="D8" s="2">
        <f>SUM(D5:D7)</f>
        <v>2665</v>
      </c>
      <c r="E8" s="1">
        <f>SUM(E5:E7)</f>
        <v>2296</v>
      </c>
      <c r="F8" s="4">
        <f t="shared" si="3"/>
        <v>0.16071428571428573</v>
      </c>
      <c r="G8" s="2">
        <f>((M8*P8)+(D17*G17)+(M17*P17))/D8</f>
        <v>983.17560975609751</v>
      </c>
      <c r="H8" s="2">
        <f>((N8*Q8)+(E17*H17)+(N17*Q17))/E8</f>
        <v>939.79965156794424</v>
      </c>
      <c r="J8" s="1" t="s">
        <v>3</v>
      </c>
      <c r="K8" s="1" t="s">
        <v>4</v>
      </c>
      <c r="L8" s="3">
        <f>M8/3*7</f>
        <v>6127.3333333333339</v>
      </c>
      <c r="M8" s="2">
        <f>SUM(M5:M7)</f>
        <v>2626</v>
      </c>
      <c r="N8" s="1">
        <f>SUM(N5:N7)</f>
        <v>2131</v>
      </c>
      <c r="O8" s="4">
        <f t="shared" si="0"/>
        <v>0.2322853120600657</v>
      </c>
      <c r="P8" s="1">
        <v>621</v>
      </c>
      <c r="Q8" s="1">
        <v>580</v>
      </c>
      <c r="S8" s="1" t="s">
        <v>3</v>
      </c>
      <c r="T8" s="1" t="s">
        <v>4</v>
      </c>
      <c r="U8" s="3">
        <f>V8/2*7</f>
        <v>11280.5</v>
      </c>
      <c r="V8" s="2">
        <f>SUM(V5:V7)</f>
        <v>3223</v>
      </c>
      <c r="W8" s="1">
        <f>SUM(W5:W7)</f>
        <v>2760</v>
      </c>
      <c r="X8" s="4">
        <f t="shared" si="1"/>
        <v>0.16775362318840581</v>
      </c>
    </row>
    <row r="9" spans="1:26" x14ac:dyDescent="0.25">
      <c r="A9" s="2">
        <f>C8*-0.05+C8</f>
        <v>5907.416666666667</v>
      </c>
      <c r="B9" s="2">
        <f>C8*0.05+C8</f>
        <v>6529.2500000000009</v>
      </c>
      <c r="D9" s="2">
        <f>C8</f>
        <v>6218.3333333333339</v>
      </c>
      <c r="E9" s="1">
        <f t="shared" si="2"/>
        <v>10676</v>
      </c>
      <c r="F9" s="4">
        <f>(D9-E9)/E9</f>
        <v>-0.41754090171100283</v>
      </c>
      <c r="G9" s="4"/>
      <c r="H9" s="4"/>
      <c r="J9" s="2">
        <f>L8*-0.05+L8</f>
        <v>5820.9666666666672</v>
      </c>
      <c r="K9" s="2">
        <f>L8*0.05+L8</f>
        <v>6433.7000000000007</v>
      </c>
      <c r="L9" s="2"/>
      <c r="M9" s="2">
        <f>L8</f>
        <v>6127.3333333333339</v>
      </c>
      <c r="N9" s="1">
        <v>5374</v>
      </c>
      <c r="O9" s="4">
        <f>(M9-N9)/N9</f>
        <v>0.14018111896787011</v>
      </c>
      <c r="P9" s="4"/>
      <c r="Q9" s="4"/>
      <c r="U9" s="2"/>
      <c r="V9" s="2">
        <f>U8</f>
        <v>11280.5</v>
      </c>
      <c r="W9" s="1">
        <v>13230</v>
      </c>
      <c r="X9" s="4">
        <f>(V9-W9)/W9</f>
        <v>-0.14735449735449735</v>
      </c>
      <c r="Y9" s="4"/>
      <c r="Z9" s="4"/>
    </row>
    <row r="10" spans="1:26" x14ac:dyDescent="0.25">
      <c r="A10" s="2">
        <f>C8*-0.1+C8</f>
        <v>5596.5</v>
      </c>
      <c r="B10" s="2">
        <f>C8*0.1+C8</f>
        <v>6840.1666666666679</v>
      </c>
      <c r="J10" s="2">
        <f>L8*-0.1+L8</f>
        <v>5514.6</v>
      </c>
      <c r="K10" s="2">
        <f>L8*0.1+L8</f>
        <v>6740.0666666666675</v>
      </c>
    </row>
    <row r="12" spans="1:26" x14ac:dyDescent="0.25">
      <c r="D12" s="45" t="s">
        <v>14</v>
      </c>
      <c r="E12" s="45"/>
      <c r="F12" s="45"/>
      <c r="G12" s="14"/>
      <c r="H12" s="14"/>
    </row>
    <row r="13" spans="1:26" x14ac:dyDescent="0.25">
      <c r="D13" s="1" t="s">
        <v>0</v>
      </c>
      <c r="E13" s="1" t="s">
        <v>1</v>
      </c>
      <c r="G13" s="1" t="s">
        <v>11</v>
      </c>
      <c r="H13" s="1" t="s">
        <v>12</v>
      </c>
    </row>
    <row r="14" spans="1:26" x14ac:dyDescent="0.25">
      <c r="C14" s="1" t="s">
        <v>5</v>
      </c>
      <c r="D14" s="1">
        <v>273</v>
      </c>
      <c r="E14" s="1">
        <v>276</v>
      </c>
      <c r="F14" s="4">
        <f t="shared" ref="F14:F17" si="4">(D14-E14)/E14</f>
        <v>-1.0869565217391304E-2</v>
      </c>
      <c r="G14" s="4"/>
      <c r="H14" s="4"/>
    </row>
    <row r="15" spans="1:26" x14ac:dyDescent="0.25">
      <c r="C15" s="1" t="s">
        <v>6</v>
      </c>
      <c r="D15" s="1">
        <v>709</v>
      </c>
      <c r="E15" s="1">
        <v>735</v>
      </c>
      <c r="F15" s="4">
        <f t="shared" si="4"/>
        <v>-3.5374149659863949E-2</v>
      </c>
      <c r="G15" s="4"/>
      <c r="H15" s="4"/>
    </row>
    <row r="16" spans="1:26" x14ac:dyDescent="0.25">
      <c r="C16" s="1" t="s">
        <v>7</v>
      </c>
      <c r="D16" s="2">
        <v>591</v>
      </c>
      <c r="E16" s="1">
        <v>665</v>
      </c>
      <c r="F16" s="4">
        <f t="shared" si="4"/>
        <v>-0.11127819548872181</v>
      </c>
      <c r="G16" s="4"/>
      <c r="H16" s="4"/>
    </row>
    <row r="17" spans="1:8" x14ac:dyDescent="0.25">
      <c r="A17" s="1" t="s">
        <v>3</v>
      </c>
      <c r="B17" s="1" t="s">
        <v>4</v>
      </c>
      <c r="C17" s="3">
        <f>D17/3*7</f>
        <v>3670.3333333333335</v>
      </c>
      <c r="D17" s="2">
        <f>SUM(D14:D16)</f>
        <v>1573</v>
      </c>
      <c r="E17" s="1">
        <f>SUM(E14:E16)</f>
        <v>1676</v>
      </c>
      <c r="F17" s="4">
        <f t="shared" si="4"/>
        <v>-6.1455847255369928E-2</v>
      </c>
      <c r="G17" s="1">
        <v>629</v>
      </c>
      <c r="H17" s="1">
        <v>550</v>
      </c>
    </row>
    <row r="18" spans="1:8" x14ac:dyDescent="0.25">
      <c r="A18" s="2">
        <f>C17*-0.05+C17</f>
        <v>3486.8166666666666</v>
      </c>
      <c r="B18" s="2">
        <f>C17*0.05+C17</f>
        <v>3853.8500000000004</v>
      </c>
      <c r="C18" s="2"/>
      <c r="D18" s="2">
        <f>C17</f>
        <v>3670.3333333333335</v>
      </c>
      <c r="E18" s="1">
        <v>5302</v>
      </c>
      <c r="F18" s="4">
        <f>(D18-E18)/E18</f>
        <v>-0.30774550484094049</v>
      </c>
      <c r="G18" s="4"/>
      <c r="H18" s="4"/>
    </row>
    <row r="19" spans="1:8" x14ac:dyDescent="0.25">
      <c r="A19" s="2">
        <f>C17*-0.1+C17</f>
        <v>3303.3</v>
      </c>
      <c r="B19" s="2">
        <f>C17*0.1+C17</f>
        <v>4037.3666666666668</v>
      </c>
    </row>
  </sheetData>
  <mergeCells count="4">
    <mergeCell ref="D3:F3"/>
    <mergeCell ref="M3:O3"/>
    <mergeCell ref="V3:X3"/>
    <mergeCell ref="D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WE 0904</vt:lpstr>
      <vt:lpstr>WE 0911</vt:lpstr>
      <vt:lpstr>WE 0918</vt:lpstr>
      <vt:lpstr>WE 0925</vt:lpstr>
      <vt:lpstr>WE1003</vt:lpstr>
      <vt:lpstr>WE1009</vt:lpstr>
      <vt:lpstr>WE1016</vt:lpstr>
      <vt:lpstr>WE1023</vt:lpstr>
      <vt:lpstr>WE1030</vt:lpstr>
      <vt:lpstr>WE 1106</vt:lpstr>
      <vt:lpstr>WE 1113</vt:lpstr>
      <vt:lpstr>WE1120</vt:lpstr>
      <vt:lpstr>WE0108</vt:lpstr>
      <vt:lpstr>WE0115</vt:lpstr>
      <vt:lpstr>WE0122</vt:lpstr>
      <vt:lpstr>WE0129</vt:lpstr>
      <vt:lpstr>WE0205</vt:lpstr>
      <vt:lpstr>WE0212</vt:lpstr>
      <vt:lpstr>WE0219</vt:lpstr>
      <vt:lpstr>WE 0226</vt:lpstr>
      <vt:lpstr>WE 0305</vt:lpstr>
      <vt:lpstr>WE 0312</vt:lpstr>
      <vt:lpstr>WE 0319</vt:lpstr>
      <vt:lpstr>WE 0326</vt:lpstr>
      <vt:lpstr>WE 0402</vt:lpstr>
      <vt:lpstr>WE0409</vt:lpstr>
      <vt:lpstr>WE 0507</vt:lpstr>
      <vt:lpstr>WE 0514</vt:lpstr>
      <vt:lpstr>WE 0521</vt:lpstr>
      <vt:lpstr>WE 0528</vt:lpstr>
      <vt:lpstr>WE 0611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Sathesh Kumar</dc:creator>
  <cp:lastModifiedBy>Murugan, Sathesh Kumar</cp:lastModifiedBy>
  <dcterms:created xsi:type="dcterms:W3CDTF">2021-08-24T16:13:47Z</dcterms:created>
  <dcterms:modified xsi:type="dcterms:W3CDTF">2022-06-08T13:08:13Z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38e3f6ff-82c9-4e29-8022-dd7d270456a2</vt:lpwstr>
  </property>
</Properties>
</file>