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EC FSP Jan 2023\"/>
    </mc:Choice>
  </mc:AlternateContent>
  <xr:revisionPtr revIDLastSave="0" documentId="13_ncr:1_{72634089-6FD6-48C8-B4E9-562927A7F925}" xr6:coauthVersionLast="47" xr6:coauthVersionMax="47" xr10:uidLastSave="{00000000-0000-0000-0000-000000000000}"/>
  <bookViews>
    <workbookView xWindow="-110" yWindow="-110" windowWidth="19420" windowHeight="10420" xr2:uid="{605083C7-96A6-42AE-AEC2-260B26D1DEAB}"/>
  </bookViews>
  <sheets>
    <sheet name="Case Study-1" sheetId="3" r:id="rId1"/>
    <sheet name="Case Study-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" l="1"/>
  <c r="E10" i="4"/>
  <c r="C20" i="3" l="1"/>
  <c r="F13" i="3"/>
  <c r="F14" i="3"/>
  <c r="F15" i="3"/>
  <c r="C19" i="3"/>
  <c r="C18" i="3"/>
  <c r="C17" i="3"/>
  <c r="C16" i="3"/>
  <c r="C13" i="3"/>
  <c r="C15" i="3"/>
  <c r="C14" i="3"/>
  <c r="C12" i="3"/>
  <c r="C10" i="3"/>
  <c r="D10" i="3"/>
  <c r="E10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F10" i="3" s="1"/>
  <c r="G8" i="3"/>
  <c r="G10" i="3" s="1"/>
  <c r="E9" i="3"/>
  <c r="F9" i="3"/>
  <c r="G9" i="3"/>
  <c r="G3" i="3"/>
  <c r="F3" i="3"/>
  <c r="E3" i="3"/>
</calcChain>
</file>

<file path=xl/sharedStrings.xml><?xml version="1.0" encoding="utf-8"?>
<sst xmlns="http://schemas.openxmlformats.org/spreadsheetml/2006/main" count="67" uniqueCount="45">
  <si>
    <t>Student</t>
  </si>
  <si>
    <t>x</t>
  </si>
  <si>
    <t>y</t>
  </si>
  <si>
    <t>x*y</t>
  </si>
  <si>
    <t>x^2</t>
  </si>
  <si>
    <t>y^2</t>
  </si>
  <si>
    <t>A</t>
  </si>
  <si>
    <t>B</t>
  </si>
  <si>
    <t>C</t>
  </si>
  <si>
    <t>D</t>
  </si>
  <si>
    <t>E</t>
  </si>
  <si>
    <t>F</t>
  </si>
  <si>
    <t>G</t>
  </si>
  <si>
    <t>r =</t>
  </si>
  <si>
    <t>n =</t>
  </si>
  <si>
    <t>a =</t>
  </si>
  <si>
    <t>Slope</t>
  </si>
  <si>
    <t>b =</t>
  </si>
  <si>
    <t>y'</t>
  </si>
  <si>
    <t>x1</t>
  </si>
  <si>
    <t>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</si>
  <si>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</si>
  <si>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</si>
  <si>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</si>
  <si>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</si>
  <si>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</si>
  <si>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</si>
  <si>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</si>
  <si>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</si>
  <si>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</si>
  <si>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</si>
  <si>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</si>
  <si>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</si>
  <si>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</si>
  <si>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</si>
  <si>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</si>
  <si>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</si>
  <si>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</si>
  <si>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</si>
  <si>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</si>
  <si>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</si>
  <si>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</si>
  <si>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</si>
  <si>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</si>
  <si>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r^2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</si>
</sst>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1" fillId="2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Student's Absence vs. Final Exam Grade%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811198600174977"/>
                  <c:y val="-0.429673374161563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'Case Study-1'!$C$3:$C$9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'Case Study-1'!$D$3:$D$9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7-4A6B-B394-C28693449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225407"/>
        <c:axId val="737237055"/>
      </c:scatterChart>
      <c:valAx>
        <c:axId val="7372254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37055"/>
        <c:crosses val="autoZero"/>
        <c:crossBetween val="midCat"/>
      </c:valAx>
      <c:valAx>
        <c:axId val="73723705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2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406781</xdr:colOff>
      <xdr:row>4</xdr:row>
      <xdr:rowOff>101383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6">
              <a:extLst>
                <a:ext uri="{FF2B5EF4-FFF2-40B4-BE49-F238E27FC236}">
                  <a16:creationId xmlns:a16="http://schemas.microsoft.com/office/drawing/2014/main" id="{1D483B4E-DC6A-D56E-8F7E-580ABCF2DD13}"/>
                </a:ext>
              </a:extLst>
            </xdr:cNvPr>
            <xdr:cNvSpPr txBox="1"/>
          </xdr:nvSpPr>
          <xdr:spPr>
            <a:xfrm>
              <a:off x="4876800" y="184150"/>
              <a:ext cx="4064381" cy="653833"/>
            </a:xfrm>
            <a:prstGeom prst="rect">
              <a:avLst/>
            </a:prstGeom>
            <a:noFill/>
            <a:ln w="28575"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[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b="0" i="1" baseline="3000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d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][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(∑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)−</m:t>
                            </m:r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d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]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2" name="TextBox 6">
              <a:extLst>
                <a:ext uri="{FF2B5EF4-FFF2-40B4-BE49-F238E27FC236}">
                  <a16:creationId xmlns:a16="http://schemas.microsoft.com/office/drawing/2014/main" id="{1D483B4E-DC6A-D56E-8F7E-580ABCF2DD13}"/>
                </a:ext>
              </a:extLst>
            </xdr:cNvPr>
            <xdr:cNvSpPr txBox="1"/>
          </xdr:nvSpPr>
          <xdr:spPr>
            <a:xfrm>
              <a:off x="4876800" y="184150"/>
              <a:ext cx="4064381" cy="653833"/>
            </a:xfrm>
            <a:prstGeom prst="rect">
              <a:avLst/>
            </a:prstGeom>
            <a:noFill/>
            <a:ln w="28575"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𝑟=(𝑛(∑𝑥𝑦)−(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𝑥)(∑𝑦))/√([𝑛(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</a:t>
              </a:r>
              <a:r>
                <a:rPr lang="en-US" b="0" i="0" baseline="30000">
                  <a:latin typeface="Cambria Math" panose="02040503050406030204" pitchFamily="18" charset="0"/>
                </a:rPr>
                <a:t>2</a:t>
              </a:r>
              <a:r>
                <a:rPr lang="en-US" b="0" i="0">
                  <a:latin typeface="Cambria Math" panose="02040503050406030204" pitchFamily="18" charset="0"/>
                </a:rPr>
                <a:t>][𝑛(∑𝑦</a:t>
              </a:r>
              <a:r>
                <a:rPr lang="en-US" b="0" i="0" baseline="30000">
                  <a:latin typeface="Cambria Math" panose="02040503050406030204" pitchFamily="18" charset="0"/>
                </a:rPr>
                <a:t>2</a:t>
              </a:r>
              <a:r>
                <a:rPr lang="en-US" b="0" i="0">
                  <a:latin typeface="Cambria Math" panose="02040503050406030204" pitchFamily="18" charset="0"/>
                </a:rPr>
                <a:t>)−(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𝑦)</a:t>
              </a:r>
              <a:r>
                <a:rPr lang="en-US" b="0" i="0" baseline="30000">
                  <a:latin typeface="Cambria Math" panose="02040503050406030204" pitchFamily="18" charset="0"/>
                </a:rPr>
                <a:t>2</a:t>
              </a:r>
              <a:r>
                <a:rPr lang="en-US" b="0" i="0">
                  <a:latin typeface="Cambria Math" panose="02040503050406030204" pitchFamily="18" charset="0"/>
                </a:rPr>
                <a:t>])</a:t>
              </a:r>
              <a:endParaRPr lang="en-US"/>
            </a:p>
          </xdr:txBody>
        </xdr:sp>
      </mc:Fallback>
    </mc:AlternateContent>
    <xdr:clientData/>
  </xdr:twoCellAnchor>
  <xdr:twoCellAnchor>
    <xdr:from>
      <xdr:col>14</xdr:col>
      <xdr:colOff>508000</xdr:colOff>
      <xdr:row>1</xdr:row>
      <xdr:rowOff>31750</xdr:rowOff>
    </xdr:from>
    <xdr:to>
      <xdr:col>19</xdr:col>
      <xdr:colOff>418952</xdr:colOff>
      <xdr:row>4</xdr:row>
      <xdr:rowOff>65999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7A846ECB-3C58-DCA6-2143-20CC8AA5F504}"/>
                </a:ext>
              </a:extLst>
            </xdr:cNvPr>
            <xdr:cNvSpPr txBox="1"/>
          </xdr:nvSpPr>
          <xdr:spPr>
            <a:xfrm>
              <a:off x="9042400" y="215900"/>
              <a:ext cx="2958952" cy="586699"/>
            </a:xfrm>
            <a:prstGeom prst="rect">
              <a:avLst/>
            </a:prstGeom>
            <a:noFill/>
            <a:ln w="28575"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914400"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 kern="12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n-US" sz="1800" b="0" i="1" kern="12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d>
                        <m:d>
                          <m:dPr>
                            <m:ctrlP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−(∑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)(∑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𝑥𝑦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d>
                          <m:dPr>
                            <m:ctrlP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d>
                          <m:dPr>
                            <m:ctrlP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800" b="0" i="1" kern="12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7A846ECB-3C58-DCA6-2143-20CC8AA5F504}"/>
                </a:ext>
              </a:extLst>
            </xdr:cNvPr>
            <xdr:cNvSpPr txBox="1"/>
          </xdr:nvSpPr>
          <xdr:spPr>
            <a:xfrm>
              <a:off x="9042400" y="215900"/>
              <a:ext cx="2958952" cy="586699"/>
            </a:xfrm>
            <a:prstGeom prst="rect">
              <a:avLst/>
            </a:prstGeom>
            <a:noFill/>
            <a:ln w="28575"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914400" rtl="0" eaLnBrk="1" latinLnBrk="0" hangingPunct="1"/>
              <a:r>
                <a:rPr lang="en-US" sz="1800" b="0" i="0" kern="12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𝑎=((∑𝑦)(∑𝑥2)−(∑𝑥)(∑𝑥𝑦))/(𝑛(∑𝑥2)−(∑𝑥)2)</a:t>
              </a:r>
              <a:endParaRPr lang="en-US" sz="1800" b="0" i="1" kern="12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14</xdr:col>
      <xdr:colOff>546100</xdr:colOff>
      <xdr:row>5</xdr:row>
      <xdr:rowOff>38100</xdr:rowOff>
    </xdr:from>
    <xdr:to>
      <xdr:col>18</xdr:col>
      <xdr:colOff>593124</xdr:colOff>
      <xdr:row>8</xdr:row>
      <xdr:rowOff>69849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E4075FCC-D49F-9CFB-4F3E-9F3A612EBEFB}"/>
                </a:ext>
              </a:extLst>
            </xdr:cNvPr>
            <xdr:cNvSpPr txBox="1"/>
          </xdr:nvSpPr>
          <xdr:spPr>
            <a:xfrm>
              <a:off x="9080500" y="958850"/>
              <a:ext cx="2485424" cy="584199"/>
            </a:xfrm>
            <a:prstGeom prst="rect">
              <a:avLst/>
            </a:prstGeom>
            <a:noFill/>
            <a:ln w="28575"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914400"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 kern="12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en-US" sz="1800" b="0" i="1" kern="12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d>
                          <m:dPr>
                            <m:ctrlP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e>
                        </m:d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−(∑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)(∑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d>
                          <m:dPr>
                            <m:ctrlP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d>
                          <m:dPr>
                            <m:ctrlP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800" b="0" i="1" kern="12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E4075FCC-D49F-9CFB-4F3E-9F3A612EBEFB}"/>
                </a:ext>
              </a:extLst>
            </xdr:cNvPr>
            <xdr:cNvSpPr txBox="1"/>
          </xdr:nvSpPr>
          <xdr:spPr>
            <a:xfrm>
              <a:off x="9080500" y="958850"/>
              <a:ext cx="2485424" cy="584199"/>
            </a:xfrm>
            <a:prstGeom prst="rect">
              <a:avLst/>
            </a:prstGeom>
            <a:noFill/>
            <a:ln w="28575"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914400" rtl="0" eaLnBrk="1" latinLnBrk="0" hangingPunct="1"/>
              <a:r>
                <a:rPr lang="en-US" sz="1800" b="0" i="0" kern="12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𝑏=(𝑛(∑𝑥𝑦)−(∑𝑥)(∑𝑦))/(𝑛(∑𝑥2)−(∑𝑥)2)</a:t>
              </a:r>
              <a:endParaRPr lang="en-US" sz="1800" b="0" i="1" kern="12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7</xdr:col>
      <xdr:colOff>79375</xdr:colOff>
      <xdr:row>4</xdr:row>
      <xdr:rowOff>171450</xdr:rowOff>
    </xdr:from>
    <xdr:to>
      <xdr:col>14</xdr:col>
      <xdr:colOff>425451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F87DAD-36D3-CB29-0492-C6555E4FE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EEA2-649F-4F02-B18B-6401C79D197A}">
  <dimension ref="A2:G20"/>
  <sheetViews>
    <sheetView tabSelected="1" workbookViewId="0">
      <selection activeCell="Q15" sqref="Q15"/>
    </sheetView>
  </sheetViews>
  <sheetFormatPr defaultRowHeight="14.5" x14ac:dyDescent="0.35"/>
  <sheetData>
    <row r="2" spans="1:7" x14ac:dyDescent="0.35">
      <c r="B2" s="1" t="s">
        <v>0</v>
      </c>
      <c r="C2" s="1" t="s">
        <v>1</v>
      </c>
      <c r="D2" s="1" t="s">
        <v>2</v>
      </c>
      <c r="E2" s="1" t="s">
        <v>4</v>
      </c>
      <c r="F2" s="1" t="s">
        <v>5</v>
      </c>
      <c r="G2" s="1" t="s">
        <v>3</v>
      </c>
    </row>
    <row r="3" spans="1:7" x14ac:dyDescent="0.35">
      <c r="B3" s="3" t="s">
        <v>6</v>
      </c>
      <c r="C3" s="2">
        <v>6</v>
      </c>
      <c r="D3" s="2">
        <v>82</v>
      </c>
      <c r="E3" s="2">
        <f>C3^2</f>
        <v>36</v>
      </c>
      <c r="F3" s="2">
        <f>D3^2</f>
        <v>6724</v>
      </c>
      <c r="G3" s="2">
        <f>C3*D3</f>
        <v>492</v>
      </c>
    </row>
    <row r="4" spans="1:7" x14ac:dyDescent="0.35">
      <c r="B4" s="3" t="s">
        <v>7</v>
      </c>
      <c r="C4" s="2">
        <v>2</v>
      </c>
      <c r="D4" s="2">
        <v>86</v>
      </c>
      <c r="E4" s="2">
        <f t="shared" ref="E4:E9" si="0">C4^2</f>
        <v>4</v>
      </c>
      <c r="F4" s="2">
        <f t="shared" ref="F4:F9" si="1">D4^2</f>
        <v>7396</v>
      </c>
      <c r="G4" s="2">
        <f t="shared" ref="G4:G9" si="2">C4*D4</f>
        <v>172</v>
      </c>
    </row>
    <row r="5" spans="1:7" x14ac:dyDescent="0.35">
      <c r="B5" s="3" t="s">
        <v>8</v>
      </c>
      <c r="C5" s="2">
        <v>15</v>
      </c>
      <c r="D5" s="2">
        <v>43</v>
      </c>
      <c r="E5" s="2">
        <f t="shared" si="0"/>
        <v>225</v>
      </c>
      <c r="F5" s="2">
        <f t="shared" si="1"/>
        <v>1849</v>
      </c>
      <c r="G5" s="2">
        <f t="shared" si="2"/>
        <v>645</v>
      </c>
    </row>
    <row r="6" spans="1:7" x14ac:dyDescent="0.35">
      <c r="B6" s="3" t="s">
        <v>9</v>
      </c>
      <c r="C6" s="2">
        <v>9</v>
      </c>
      <c r="D6" s="2">
        <v>74</v>
      </c>
      <c r="E6" s="2">
        <f t="shared" si="0"/>
        <v>81</v>
      </c>
      <c r="F6" s="2">
        <f t="shared" si="1"/>
        <v>5476</v>
      </c>
      <c r="G6" s="2">
        <f t="shared" si="2"/>
        <v>666</v>
      </c>
    </row>
    <row r="7" spans="1:7" x14ac:dyDescent="0.35">
      <c r="B7" s="3" t="s">
        <v>10</v>
      </c>
      <c r="C7" s="2">
        <v>12</v>
      </c>
      <c r="D7" s="2">
        <v>58</v>
      </c>
      <c r="E7" s="2">
        <f t="shared" si="0"/>
        <v>144</v>
      </c>
      <c r="F7" s="2">
        <f t="shared" si="1"/>
        <v>3364</v>
      </c>
      <c r="G7" s="2">
        <f t="shared" si="2"/>
        <v>696</v>
      </c>
    </row>
    <row r="8" spans="1:7" x14ac:dyDescent="0.35">
      <c r="B8" s="3" t="s">
        <v>11</v>
      </c>
      <c r="C8" s="2">
        <v>5</v>
      </c>
      <c r="D8" s="2">
        <v>90</v>
      </c>
      <c r="E8" s="2">
        <f t="shared" si="0"/>
        <v>25</v>
      </c>
      <c r="F8" s="2">
        <f t="shared" si="1"/>
        <v>8100</v>
      </c>
      <c r="G8" s="2">
        <f t="shared" si="2"/>
        <v>450</v>
      </c>
    </row>
    <row r="9" spans="1:7" x14ac:dyDescent="0.35">
      <c r="B9" s="3" t="s">
        <v>12</v>
      </c>
      <c r="C9" s="2">
        <v>8</v>
      </c>
      <c r="D9" s="2">
        <v>78</v>
      </c>
      <c r="E9" s="2">
        <f t="shared" si="0"/>
        <v>64</v>
      </c>
      <c r="F9" s="2">
        <f t="shared" si="1"/>
        <v>6084</v>
      </c>
      <c r="G9" s="2">
        <f t="shared" si="2"/>
        <v>624</v>
      </c>
    </row>
    <row r="10" spans="1:7" x14ac:dyDescent="0.35">
      <c r="C10" s="8">
        <f t="shared" ref="C10:G10" si="3">SUM(C3:C9)</f>
        <v>57</v>
      </c>
      <c r="D10" s="8">
        <f t="shared" si="3"/>
        <v>511</v>
      </c>
      <c r="E10" s="8">
        <f t="shared" si="3"/>
        <v>579</v>
      </c>
      <c r="F10" s="8">
        <f t="shared" si="3"/>
        <v>38993</v>
      </c>
      <c r="G10" s="8">
        <f t="shared" si="3"/>
        <v>3745</v>
      </c>
    </row>
    <row r="12" spans="1:7" x14ac:dyDescent="0.35">
      <c r="B12" s="4" t="s">
        <v>14</v>
      </c>
      <c r="C12">
        <f>COUNTA(B3:B9)</f>
        <v>7</v>
      </c>
      <c r="E12" s="1" t="s">
        <v>1</v>
      </c>
      <c r="F12" s="1" t="s">
        <v>18</v>
      </c>
    </row>
    <row r="13" spans="1:7" x14ac:dyDescent="0.35">
      <c r="B13" s="4" t="s">
        <v>13</v>
      </c>
      <c r="C13">
        <f>(C12*G10-C10*D10)/SQRT((C12*E10-C10^2)*(C12*F10-D10^2))</f>
        <v>-0.94421517068791783</v>
      </c>
      <c r="E13" s="2">
        <v>10</v>
      </c>
      <c r="F13" s="2">
        <f>$C$18+$C$19*E13</f>
        <v>66.273631840796014</v>
      </c>
    </row>
    <row r="14" spans="1:7" x14ac:dyDescent="0.35">
      <c r="B14" s="4" t="s">
        <v>13</v>
      </c>
      <c r="C14">
        <f>CORREL(C3:C9,D3:D9)</f>
        <v>-0.94421517068791805</v>
      </c>
      <c r="E14" s="2">
        <v>11</v>
      </c>
      <c r="F14" s="2">
        <f t="shared" ref="F14:F15" si="4">$C$18+$C$19*E14</f>
        <v>62.651741293532332</v>
      </c>
    </row>
    <row r="15" spans="1:7" x14ac:dyDescent="0.35">
      <c r="B15" s="4" t="s">
        <v>13</v>
      </c>
      <c r="C15">
        <f>CORREL(D3:D9,C3:C9)</f>
        <v>-0.94421517068791805</v>
      </c>
      <c r="E15" s="2">
        <v>13</v>
      </c>
      <c r="F15" s="2">
        <f t="shared" si="4"/>
        <v>55.407960199004968</v>
      </c>
    </row>
    <row r="16" spans="1:7" x14ac:dyDescent="0.35">
      <c r="A16" t="s">
        <v>32</v>
      </c>
      <c r="B16" s="4" t="s">
        <v>15</v>
      </c>
      <c r="C16">
        <f>(D10*E10-C10*G10)/(C12*E10-C10^2)</f>
        <v>102.49253731343283</v>
      </c>
    </row>
    <row r="17" spans="1:3" x14ac:dyDescent="0.35">
      <c r="A17" t="s">
        <v>16</v>
      </c>
      <c r="B17" s="4" t="s">
        <v>17</v>
      </c>
      <c r="C17">
        <f>(C12*G10-C10*D10)/(C12*E10-C10^2)</f>
        <v>-3.6218905472636815</v>
      </c>
    </row>
    <row r="18" spans="1:3" x14ac:dyDescent="0.35">
      <c r="A18" t="s">
        <v>32</v>
      </c>
      <c r="B18" s="4" t="s">
        <v>15</v>
      </c>
      <c r="C18">
        <f>INTERCEPT(D3:D9,C3:C9)</f>
        <v>102.49253731343283</v>
      </c>
    </row>
    <row r="19" spans="1:3" x14ac:dyDescent="0.35">
      <c r="A19" t="s">
        <v>16</v>
      </c>
      <c r="B19" s="4" t="s">
        <v>17</v>
      </c>
      <c r="C19">
        <f>SLOPE(D3:D9,C3:C9)</f>
        <v>-3.621890547263682</v>
      </c>
    </row>
    <row r="20" spans="1:3" x14ac:dyDescent="0.35">
      <c r="B20" s="4" t="s">
        <v>44</v>
      </c>
      <c r="C20">
        <f>C14^2</f>
        <v>0.89154228855721418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0A60-6E0E-4060-868D-A2FFE3816041}">
  <dimension ref="B2:O20"/>
  <sheetViews>
    <sheetView workbookViewId="0">
      <selection activeCell="H18" sqref="H18:H20"/>
    </sheetView>
  </sheetViews>
  <sheetFormatPr defaultRowHeight="14.5" x14ac:dyDescent="0.35"/>
  <cols>
    <col min="7" max="7" width="17.26953125" bestFit="1" customWidth="1"/>
    <col min="8" max="8" width="12.453125" bestFit="1" customWidth="1"/>
    <col min="9" max="9" width="13.54296875" bestFit="1" customWidth="1"/>
    <col min="10" max="10" width="12.453125" bestFit="1" customWidth="1"/>
    <col min="11" max="11" width="11.81640625" bestFit="1" customWidth="1"/>
    <col min="12" max="12" width="12.453125" bestFit="1" customWidth="1"/>
    <col min="13" max="13" width="11.81640625" bestFit="1" customWidth="1"/>
    <col min="14" max="14" width="12.453125" bestFit="1" customWidth="1"/>
    <col min="15" max="15" width="12" bestFit="1" customWidth="1"/>
  </cols>
  <sheetData>
    <row r="2" spans="2:12" x14ac:dyDescent="0.35">
      <c r="B2" t="s">
        <v>0</v>
      </c>
      <c r="C2" t="s">
        <v>19</v>
      </c>
      <c r="D2" t="s">
        <v>20</v>
      </c>
      <c r="E2" t="s">
        <v>2</v>
      </c>
      <c r="G2" t="s">
        <v>21</v>
      </c>
    </row>
    <row r="3" spans="2:12" ht="15" thickBot="1" x14ac:dyDescent="0.4">
      <c r="B3" t="s">
        <v>6</v>
      </c>
      <c r="C3">
        <v>3.2</v>
      </c>
      <c r="D3">
        <v>22</v>
      </c>
      <c r="E3">
        <v>550</v>
      </c>
    </row>
    <row r="4" spans="2:12" x14ac:dyDescent="0.35">
      <c r="B4" t="s">
        <v>7</v>
      </c>
      <c r="C4">
        <v>2.7</v>
      </c>
      <c r="D4">
        <v>27</v>
      </c>
      <c r="E4">
        <v>570</v>
      </c>
      <c r="G4" s="7" t="s">
        <v>22</v>
      </c>
      <c r="H4" s="7"/>
    </row>
    <row r="5" spans="2:12" x14ac:dyDescent="0.35">
      <c r="B5" t="s">
        <v>8</v>
      </c>
      <c r="C5">
        <v>2.5</v>
      </c>
      <c r="D5">
        <v>24</v>
      </c>
      <c r="E5">
        <v>525</v>
      </c>
      <c r="G5" s="4" t="s">
        <v>23</v>
      </c>
      <c r="H5" s="4">
        <v>0.98928820282730667</v>
      </c>
    </row>
    <row r="6" spans="2:12" x14ac:dyDescent="0.35">
      <c r="B6" t="s">
        <v>9</v>
      </c>
      <c r="C6">
        <v>3.4</v>
      </c>
      <c r="D6">
        <v>28</v>
      </c>
      <c r="E6">
        <v>670</v>
      </c>
      <c r="G6" s="4" t="s">
        <v>24</v>
      </c>
      <c r="H6" s="4">
        <v>0.97869114825328229</v>
      </c>
    </row>
    <row r="7" spans="2:12" x14ac:dyDescent="0.35">
      <c r="B7" t="s">
        <v>10</v>
      </c>
      <c r="C7">
        <v>2.2000000000000002</v>
      </c>
      <c r="D7">
        <v>23</v>
      </c>
      <c r="E7">
        <v>490</v>
      </c>
      <c r="G7" s="4" t="s">
        <v>25</v>
      </c>
      <c r="H7" s="4">
        <v>0.95738229650656459</v>
      </c>
    </row>
    <row r="8" spans="2:12" x14ac:dyDescent="0.35">
      <c r="G8" s="4" t="s">
        <v>26</v>
      </c>
      <c r="H8" s="4">
        <v>14.009087214635695</v>
      </c>
    </row>
    <row r="9" spans="2:12" ht="15" thickBot="1" x14ac:dyDescent="0.4">
      <c r="C9" t="s">
        <v>19</v>
      </c>
      <c r="D9" t="s">
        <v>20</v>
      </c>
      <c r="E9" t="s">
        <v>2</v>
      </c>
      <c r="G9" s="5" t="s">
        <v>27</v>
      </c>
      <c r="H9" s="5">
        <v>5</v>
      </c>
    </row>
    <row r="10" spans="2:12" x14ac:dyDescent="0.35">
      <c r="C10" s="9">
        <v>3</v>
      </c>
      <c r="D10">
        <v>25</v>
      </c>
      <c r="E10">
        <f>$H$18+$H$19*C10+$H$20*D10</f>
        <v>581.43462523174719</v>
      </c>
    </row>
    <row r="11" spans="2:12" ht="15" thickBot="1" x14ac:dyDescent="0.4">
      <c r="C11">
        <v>3.3</v>
      </c>
      <c r="D11">
        <v>26</v>
      </c>
      <c r="E11">
        <f>$H$18+$H$19*C11+$H$20*D11</f>
        <v>622.25964509578898</v>
      </c>
      <c r="G11" t="s">
        <v>28</v>
      </c>
    </row>
    <row r="12" spans="2:12" x14ac:dyDescent="0.35">
      <c r="G12" s="6"/>
      <c r="H12" s="6" t="s">
        <v>33</v>
      </c>
      <c r="I12" s="6" t="s">
        <v>34</v>
      </c>
      <c r="J12" s="6" t="s">
        <v>35</v>
      </c>
      <c r="K12" s="6" t="s">
        <v>11</v>
      </c>
      <c r="L12" s="6" t="s">
        <v>36</v>
      </c>
    </row>
    <row r="13" spans="2:12" x14ac:dyDescent="0.35">
      <c r="G13" s="4" t="s">
        <v>29</v>
      </c>
      <c r="H13" s="4">
        <v>2</v>
      </c>
      <c r="I13" s="4">
        <v>18027.49095082546</v>
      </c>
      <c r="J13" s="4">
        <v>9013.7454754127302</v>
      </c>
      <c r="K13" s="4">
        <v>45.928854350588743</v>
      </c>
      <c r="L13" s="4">
        <v>2.1308851746717622E-2</v>
      </c>
    </row>
    <row r="14" spans="2:12" x14ac:dyDescent="0.35">
      <c r="G14" s="4" t="s">
        <v>30</v>
      </c>
      <c r="H14" s="4">
        <v>2</v>
      </c>
      <c r="I14" s="4">
        <v>392.50904917453863</v>
      </c>
      <c r="J14" s="4">
        <v>196.25452458726932</v>
      </c>
      <c r="K14" s="4"/>
      <c r="L14" s="4"/>
    </row>
    <row r="15" spans="2:12" ht="15" thickBot="1" x14ac:dyDescent="0.4">
      <c r="G15" s="5" t="s">
        <v>31</v>
      </c>
      <c r="H15" s="5">
        <v>4</v>
      </c>
      <c r="I15" s="5">
        <v>18420</v>
      </c>
      <c r="J15" s="5"/>
      <c r="K15" s="5"/>
      <c r="L15" s="5"/>
    </row>
    <row r="16" spans="2:12" ht="15" thickBot="1" x14ac:dyDescent="0.4"/>
    <row r="17" spans="7:15" x14ac:dyDescent="0.35">
      <c r="G17" s="6"/>
      <c r="H17" s="6" t="s">
        <v>37</v>
      </c>
      <c r="I17" s="6" t="s">
        <v>26</v>
      </c>
      <c r="J17" s="6" t="s">
        <v>38</v>
      </c>
      <c r="K17" s="6" t="s">
        <v>39</v>
      </c>
      <c r="L17" s="6" t="s">
        <v>40</v>
      </c>
      <c r="M17" s="6" t="s">
        <v>41</v>
      </c>
      <c r="N17" s="6" t="s">
        <v>42</v>
      </c>
      <c r="O17" s="6" t="s">
        <v>43</v>
      </c>
    </row>
    <row r="18" spans="7:15" x14ac:dyDescent="0.35">
      <c r="G18" s="4" t="s">
        <v>32</v>
      </c>
      <c r="H18" s="4">
        <v>-44.81018804626126</v>
      </c>
      <c r="I18" s="4">
        <v>69.246866630890381</v>
      </c>
      <c r="J18" s="4">
        <v>-0.64710780756499753</v>
      </c>
      <c r="K18" s="4">
        <v>0.58391574508017841</v>
      </c>
      <c r="L18" s="4">
        <v>-342.75540778225883</v>
      </c>
      <c r="M18" s="4">
        <v>253.13503168973631</v>
      </c>
      <c r="N18" s="4">
        <v>-342.75540778225883</v>
      </c>
      <c r="O18" s="4">
        <v>253.13503168973631</v>
      </c>
    </row>
    <row r="19" spans="7:15" x14ac:dyDescent="0.35">
      <c r="G19" s="4" t="s">
        <v>19</v>
      </c>
      <c r="H19" s="4">
        <v>87.640151849563026</v>
      </c>
      <c r="I19" s="4">
        <v>15.237186664924886</v>
      </c>
      <c r="J19" s="4">
        <v>5.7517279125618073</v>
      </c>
      <c r="K19" s="4">
        <v>2.8922600815111749E-2</v>
      </c>
      <c r="L19" s="4">
        <v>22.079829052021836</v>
      </c>
      <c r="M19" s="4">
        <v>153.20047464710422</v>
      </c>
      <c r="N19" s="4">
        <v>22.079829052021836</v>
      </c>
      <c r="O19" s="4">
        <v>153.20047464710422</v>
      </c>
    </row>
    <row r="20" spans="7:15" ht="15" thickBot="1" x14ac:dyDescent="0.4">
      <c r="G20" s="5" t="s">
        <v>20</v>
      </c>
      <c r="H20" s="5">
        <v>14.532974309172776</v>
      </c>
      <c r="I20" s="5">
        <v>2.9137375361504319</v>
      </c>
      <c r="J20" s="5">
        <v>4.9877431061870565</v>
      </c>
      <c r="K20" s="5">
        <v>3.7924876930238542E-2</v>
      </c>
      <c r="L20" s="5">
        <v>1.9961735454816427</v>
      </c>
      <c r="M20" s="5">
        <v>27.069775072863909</v>
      </c>
      <c r="N20" s="5">
        <v>1.9961735454816427</v>
      </c>
      <c r="O20" s="5">
        <v>27.069775072863909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Study-1</vt:lpstr>
      <vt:lpstr>Case Study-2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2023-02-06T04:39:02Z</dcterms:created>
  <dcterms:modified xsi:type="dcterms:W3CDTF">2023-02-06T11:11:06Z</dcterms:modified>
</cp:coreProperties>
</file>