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wston/Google Drive crowston@syr.edu/Courses/IST 772 Crowston/Week 10/"/>
    </mc:Choice>
  </mc:AlternateContent>
  <xr:revisionPtr revIDLastSave="0" documentId="13_ncr:1_{39C8EB2D-5E41-834C-93BF-D56FC0DE4AFB}" xr6:coauthVersionLast="45" xr6:coauthVersionMax="45" xr10:uidLastSave="{00000000-0000-0000-0000-000000000000}"/>
  <bookViews>
    <workbookView xWindow="50480" yWindow="-5420" windowWidth="27360" windowHeight="16880" xr2:uid="{00000000-000D-0000-FFFF-FFFF00000000}"/>
  </bookViews>
  <sheets>
    <sheet name="ANOVAWI" sheetId="1" r:id="rId1"/>
    <sheet name="ANOVA" sheetId="2" r:id="rId2"/>
  </sheets>
  <definedNames>
    <definedName name="_xlnm.Print_Area" localSheetId="0">ANOVAWI!$A$2:$J$32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9" i="1" s="1"/>
  <c r="B13" i="1"/>
  <c r="A7" i="2" l="1"/>
  <c r="B7" i="2"/>
  <c r="C7" i="2"/>
  <c r="E7" i="2"/>
  <c r="G7" i="2" s="1"/>
  <c r="G8" i="2" s="1"/>
  <c r="G9" i="2" s="1"/>
  <c r="A12" i="2"/>
  <c r="B12" i="2"/>
  <c r="C12" i="2"/>
  <c r="A15" i="2"/>
  <c r="B21" i="2" s="1"/>
  <c r="C15" i="2"/>
  <c r="C21" i="2" s="1"/>
  <c r="E12" i="2" l="1"/>
  <c r="B20" i="2" s="1"/>
  <c r="E15" i="2"/>
  <c r="C20" i="2" s="1"/>
  <c r="I19" i="2" s="1"/>
  <c r="G15" i="2"/>
  <c r="C19" i="2" s="1"/>
  <c r="G19" i="2" s="1"/>
  <c r="H7" i="2"/>
  <c r="H8" i="2" s="1"/>
  <c r="H9" i="2" s="1"/>
  <c r="I7" i="2"/>
  <c r="I8" i="2" s="1"/>
  <c r="I9" i="2" s="1"/>
  <c r="H16" i="1"/>
  <c r="H17" i="1"/>
  <c r="F4" i="1"/>
  <c r="F5" i="1"/>
  <c r="F6" i="1"/>
  <c r="B10" i="1"/>
  <c r="C10" i="1"/>
  <c r="D10" i="1"/>
  <c r="D8" i="1"/>
  <c r="C13" i="1"/>
  <c r="D13" i="1"/>
  <c r="C17" i="1" l="1"/>
  <c r="C18" i="1" s="1"/>
  <c r="C19" i="1" s="1"/>
  <c r="G4" i="1"/>
  <c r="I4" i="1" s="1"/>
  <c r="J4" i="1" s="1"/>
  <c r="D17" i="1"/>
  <c r="D18" i="1" s="1"/>
  <c r="D19" i="1" s="1"/>
  <c r="D20" i="2"/>
  <c r="G12" i="2"/>
  <c r="B19" i="2" s="1"/>
  <c r="D19" i="2" s="1"/>
  <c r="D14" i="1"/>
  <c r="G16" i="1" s="1"/>
  <c r="H15" i="1"/>
  <c r="L15" i="1" s="1"/>
  <c r="H19" i="1"/>
  <c r="B17" i="1"/>
  <c r="B18" i="1" s="1"/>
  <c r="B19" i="1" s="1"/>
  <c r="G6" i="1"/>
  <c r="I6" i="1" s="1"/>
  <c r="J6" i="1" s="1"/>
  <c r="G5" i="1"/>
  <c r="I5" i="1" s="1"/>
  <c r="J5" i="1" s="1"/>
  <c r="H18" i="1"/>
  <c r="N15" i="1" s="1"/>
  <c r="D20" i="1" l="1"/>
  <c r="G15" i="1" s="1"/>
  <c r="I15" i="1" s="1"/>
  <c r="E19" i="2"/>
  <c r="N17" i="1"/>
  <c r="J7" i="1"/>
  <c r="G17" i="1" s="1"/>
  <c r="G18" i="1" s="1"/>
  <c r="I18" i="1" s="1"/>
  <c r="J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Stanton</author>
  </authors>
  <commentList>
    <comment ref="A12" authorId="0" shapeId="0" xr:uid="{B147FBEF-BB56-E547-A546-9C054323A561}">
      <text>
        <r>
          <rPr>
            <b/>
            <sz val="10"/>
            <color rgb="FF000000"/>
            <rFont val="Tahoma"/>
            <family val="2"/>
          </rPr>
          <t>Jeffrey Stanton: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Calculating sum of squiares from variance is easy. The variance was calculated as SS/(n-1). In this casen=3 for each group, so variance was SS/2. So just multiply the variance by 2 to get back to the sum-of-squares.</t>
        </r>
      </text>
    </comment>
    <comment ref="D18" authorId="0" shapeId="0" xr:uid="{F0FE4B15-D7A1-A540-8E4C-DCCD10B58800}">
      <text>
        <r>
          <rPr>
            <b/>
            <sz val="10"/>
            <color rgb="FF000000"/>
            <rFont val="Tahoma"/>
            <family val="2"/>
          </rPr>
          <t>Jeffrey Stanton: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MS is "mean square" which is just another way of saying variance.</t>
        </r>
      </text>
    </comment>
  </commentList>
</comments>
</file>

<file path=xl/sharedStrings.xml><?xml version="1.0" encoding="utf-8"?>
<sst xmlns="http://schemas.openxmlformats.org/spreadsheetml/2006/main" count="68" uniqueCount="49">
  <si>
    <t>Subject</t>
  </si>
  <si>
    <t>Treat 1</t>
  </si>
  <si>
    <t>Treat 2</t>
  </si>
  <si>
    <t>Treat 3</t>
  </si>
  <si>
    <t>Means</t>
  </si>
  <si>
    <t>Grand Mean</t>
  </si>
  <si>
    <t>Squared</t>
  </si>
  <si>
    <t>Mult by k</t>
  </si>
  <si>
    <t>Treatment Means</t>
  </si>
  <si>
    <t>Mult by n</t>
  </si>
  <si>
    <t>SS</t>
  </si>
  <si>
    <t>SS Between</t>
  </si>
  <si>
    <t>Total SS</t>
  </si>
  <si>
    <t>Total DF</t>
  </si>
  <si>
    <t>ANOVA SV Table</t>
  </si>
  <si>
    <t>SV</t>
  </si>
  <si>
    <t>df</t>
  </si>
  <si>
    <t>MS</t>
  </si>
  <si>
    <t>F</t>
  </si>
  <si>
    <t>Evaluate F on:</t>
  </si>
  <si>
    <t>Btwn-Grps</t>
  </si>
  <si>
    <t>and</t>
  </si>
  <si>
    <t>W/In-Trts</t>
  </si>
  <si>
    <t>degrees of freedom.</t>
  </si>
  <si>
    <t>btw-subj</t>
  </si>
  <si>
    <t>error</t>
  </si>
  <si>
    <t>Total</t>
  </si>
  <si>
    <t>Devs from</t>
  </si>
  <si>
    <t>SS Between Subjects</t>
  </si>
  <si>
    <t>SS within each treatment</t>
  </si>
  <si>
    <t>Critical F for these df:</t>
  </si>
  <si>
    <t>Between Groups Sum of Squares Calculation</t>
  </si>
  <si>
    <t>Between Subjects Sum of Squares Calculation</t>
  </si>
  <si>
    <t>SS W/in Treats</t>
  </si>
  <si>
    <t>Treatment Devs From Grand Mean</t>
  </si>
  <si>
    <t>Critical F(2, 6) = 5.14 for p&lt;0.05</t>
  </si>
  <si>
    <t>Within</t>
  </si>
  <si>
    <t>Between</t>
  </si>
  <si>
    <t>ANOVA Sources of Variance Table</t>
  </si>
  <si>
    <t>df Between</t>
  </si>
  <si>
    <t>df Within (sum(n-1))</t>
  </si>
  <si>
    <t>SS Within</t>
  </si>
  <si>
    <t>SS Within Each Group</t>
  </si>
  <si>
    <t>from the Grand Mean</t>
  </si>
  <si>
    <t>Group mean deviations</t>
  </si>
  <si>
    <t>Note: n = 3 subjects per group, N = 9 subjects total</t>
  </si>
  <si>
    <t>Group 3</t>
  </si>
  <si>
    <t>Group 2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</si>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</sst>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MS Sans Serif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20"/>
      <name val="Calibri"/>
      <family val="2"/>
      <scheme val="minor"/>
    </font>
    <font>
      <sz val="14"/>
      <name val="MS Sans Serif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/>
    <xf numFmtId="0" fontId="1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3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0" xfId="0" applyFont="1" applyBorder="1" applyAlignment="1">
      <alignment horizontal="right"/>
    </xf>
    <xf numFmtId="0" fontId="2" fillId="3" borderId="21" xfId="0" applyFont="1" applyFill="1" applyBorder="1"/>
    <xf numFmtId="0" fontId="1" fillId="3" borderId="0" xfId="0" applyFont="1" applyFill="1"/>
    <xf numFmtId="0" fontId="1" fillId="4" borderId="0" xfId="0" applyFont="1" applyFill="1"/>
    <xf numFmtId="0" fontId="2" fillId="0" borderId="1" xfId="0" applyFont="1" applyBorder="1"/>
    <xf numFmtId="0" fontId="2" fillId="0" borderId="6" xfId="0" applyFont="1" applyBorder="1"/>
    <xf numFmtId="0" fontId="1" fillId="0" borderId="12" xfId="0" applyFont="1" applyBorder="1"/>
    <xf numFmtId="0" fontId="1" fillId="0" borderId="22" xfId="0" applyFont="1" applyBorder="1"/>
    <xf numFmtId="0" fontId="3" fillId="0" borderId="15" xfId="0" applyFont="1" applyBorder="1"/>
    <xf numFmtId="0" fontId="0" fillId="0" borderId="20" xfId="0" applyBorder="1"/>
    <xf numFmtId="0" fontId="1" fillId="5" borderId="0" xfId="0" applyFont="1" applyFill="1"/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2" fillId="5" borderId="21" xfId="0" applyFont="1" applyFill="1" applyBorder="1"/>
    <xf numFmtId="0" fontId="1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" fillId="4" borderId="21" xfId="0" applyFont="1" applyFill="1" applyBorder="1"/>
    <xf numFmtId="0" fontId="4" fillId="0" borderId="0" xfId="0" applyFont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0" fontId="5" fillId="0" borderId="6" xfId="0" applyFont="1" applyBorder="1" applyAlignment="1">
      <alignment horizontal="right"/>
    </xf>
    <xf numFmtId="0" fontId="5" fillId="0" borderId="5" xfId="0" applyFont="1" applyBorder="1"/>
    <xf numFmtId="0" fontId="5" fillId="0" borderId="0" xfId="0" applyFont="1" applyBorder="1"/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26" xfId="0" applyFont="1" applyBorder="1"/>
    <xf numFmtId="0" fontId="5" fillId="0" borderId="0" xfId="0" applyFont="1" applyAlignment="1">
      <alignment horizontal="right"/>
    </xf>
    <xf numFmtId="0" fontId="5" fillId="0" borderId="11" xfId="0" applyFont="1" applyBorder="1"/>
    <xf numFmtId="0" fontId="5" fillId="0" borderId="10" xfId="0" applyFont="1" applyBorder="1"/>
    <xf numFmtId="0" fontId="5" fillId="0" borderId="9" xfId="0" applyFont="1" applyBorder="1"/>
    <xf numFmtId="0" fontId="5" fillId="6" borderId="8" xfId="0" applyFont="1" applyFill="1" applyBorder="1"/>
    <xf numFmtId="0" fontId="5" fillId="7" borderId="7" xfId="0" applyFont="1" applyFill="1" applyBorder="1"/>
    <xf numFmtId="0" fontId="5" fillId="7" borderId="6" xfId="0" applyFont="1" applyFill="1" applyBorder="1"/>
    <xf numFmtId="0" fontId="5" fillId="6" borderId="5" xfId="0" applyFont="1" applyFill="1" applyBorder="1"/>
    <xf numFmtId="0" fontId="5" fillId="7" borderId="0" xfId="0" applyFont="1" applyFill="1" applyBorder="1"/>
    <xf numFmtId="0" fontId="5" fillId="7" borderId="4" xfId="0" applyFont="1" applyFill="1" applyBorder="1"/>
    <xf numFmtId="0" fontId="5" fillId="6" borderId="3" xfId="0" applyFont="1" applyFill="1" applyBorder="1"/>
    <xf numFmtId="0" fontId="5" fillId="7" borderId="2" xfId="0" applyFont="1" applyFill="1" applyBorder="1"/>
    <xf numFmtId="0" fontId="5" fillId="7" borderId="1" xfId="0" applyFont="1" applyFill="1" applyBorder="1"/>
    <xf numFmtId="0" fontId="1" fillId="0" borderId="1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88900</xdr:rowOff>
    </xdr:from>
    <xdr:to>
      <xdr:col>3</xdr:col>
      <xdr:colOff>749300</xdr:colOff>
      <xdr:row>11</xdr:row>
      <xdr:rowOff>88900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824BA4E9-355D-9A43-87FC-C2C18160E3A7}"/>
            </a:ext>
          </a:extLst>
        </xdr:cNvPr>
        <xdr:cNvSpPr>
          <a:spLocks noChangeShapeType="1"/>
        </xdr:cNvSpPr>
      </xdr:nvSpPr>
      <xdr:spPr bwMode="auto">
        <a:xfrm>
          <a:off x="1676400" y="1905000"/>
          <a:ext cx="558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12700</xdr:colOff>
      <xdr:row>9</xdr:row>
      <xdr:rowOff>12700</xdr:rowOff>
    </xdr:from>
    <xdr:to>
      <xdr:col>8</xdr:col>
      <xdr:colOff>0</xdr:colOff>
      <xdr:row>11</xdr:row>
      <xdr:rowOff>76200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6066B26C-DA9D-E643-A023-965D859ED04C}"/>
            </a:ext>
          </a:extLst>
        </xdr:cNvPr>
        <xdr:cNvSpPr>
          <a:spLocks noChangeShapeType="1"/>
        </xdr:cNvSpPr>
      </xdr:nvSpPr>
      <xdr:spPr bwMode="auto">
        <a:xfrm flipH="1">
          <a:off x="3924300" y="1498600"/>
          <a:ext cx="54610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tabSelected="1" workbookViewId="0">
      <selection activeCell="I22" sqref="I22"/>
    </sheetView>
  </sheetViews>
  <sheetFormatPr baseColWidth="10" defaultRowHeight="13"/>
  <cols>
    <col min="1" max="1" width="9.6640625" bestFit="1" customWidth="1"/>
    <col min="2" max="2" width="13.6640625" customWidth="1"/>
    <col min="3" max="3" width="9.6640625" bestFit="1" customWidth="1"/>
    <col min="4" max="4" width="11.33203125" customWidth="1"/>
    <col min="5" max="5" width="12.1640625" customWidth="1"/>
    <col min="6" max="6" width="15.83203125" customWidth="1"/>
    <col min="7" max="7" width="17.6640625" customWidth="1"/>
    <col min="8" max="8" width="11.6640625" customWidth="1"/>
    <col min="9" max="9" width="16.1640625" customWidth="1"/>
    <col min="10" max="10" width="14.6640625" customWidth="1"/>
    <col min="11" max="256" width="9" customWidth="1"/>
  </cols>
  <sheetData>
    <row r="1" spans="1:14" ht="27" thickBot="1">
      <c r="F1" s="56" t="s">
        <v>32</v>
      </c>
    </row>
    <row r="2" spans="1:14" ht="19">
      <c r="A2" s="1"/>
      <c r="B2" s="1"/>
      <c r="C2" s="1"/>
      <c r="D2" s="1"/>
      <c r="F2" s="26" t="s">
        <v>0</v>
      </c>
      <c r="G2" s="27" t="s">
        <v>27</v>
      </c>
      <c r="H2" s="27"/>
      <c r="I2" s="27"/>
      <c r="J2" s="28"/>
    </row>
    <row r="3" spans="1:14" ht="19">
      <c r="A3" s="20" t="s">
        <v>0</v>
      </c>
      <c r="B3" s="48" t="s">
        <v>1</v>
      </c>
      <c r="C3" s="49" t="s">
        <v>2</v>
      </c>
      <c r="D3" s="49" t="s">
        <v>3</v>
      </c>
      <c r="F3" s="29" t="s">
        <v>4</v>
      </c>
      <c r="G3" s="2" t="s">
        <v>5</v>
      </c>
      <c r="H3" s="2"/>
      <c r="I3" s="2" t="s">
        <v>6</v>
      </c>
      <c r="J3" s="30" t="s">
        <v>7</v>
      </c>
    </row>
    <row r="4" spans="1:14" ht="19">
      <c r="A4" s="20">
        <v>1</v>
      </c>
      <c r="B4" s="11">
        <v>10</v>
      </c>
      <c r="C4" s="12">
        <v>14</v>
      </c>
      <c r="D4" s="13">
        <v>9</v>
      </c>
      <c r="F4" s="31">
        <f>AVERAGE(B4:D4)</f>
        <v>11</v>
      </c>
      <c r="G4" s="2">
        <f>F4-D8</f>
        <v>2</v>
      </c>
      <c r="H4" s="2"/>
      <c r="I4" s="25">
        <f t="shared" ref="I4:I6" si="0">G4*G4</f>
        <v>4</v>
      </c>
      <c r="J4" s="32">
        <f>I4*COUNT(A4:A6)</f>
        <v>12</v>
      </c>
    </row>
    <row r="5" spans="1:14" ht="19">
      <c r="A5" s="20">
        <v>2</v>
      </c>
      <c r="B5" s="14">
        <v>4</v>
      </c>
      <c r="C5" s="15">
        <v>10</v>
      </c>
      <c r="D5" s="16">
        <v>7</v>
      </c>
      <c r="F5" s="31">
        <f>AVERAGE(B5:D5)</f>
        <v>7</v>
      </c>
      <c r="G5" s="2">
        <f>F5-D8</f>
        <v>-2</v>
      </c>
      <c r="H5" s="2"/>
      <c r="I5" s="21">
        <f t="shared" si="0"/>
        <v>4</v>
      </c>
      <c r="J5" s="33">
        <f>I5*COUNT(A4:A6)</f>
        <v>12</v>
      </c>
    </row>
    <row r="6" spans="1:14" ht="19">
      <c r="A6" s="20">
        <v>3</v>
      </c>
      <c r="B6" s="17">
        <v>7</v>
      </c>
      <c r="C6" s="18">
        <v>12</v>
      </c>
      <c r="D6" s="19">
        <v>8</v>
      </c>
      <c r="F6" s="31">
        <f>AVERAGE(B6:D6)</f>
        <v>9</v>
      </c>
      <c r="G6" s="2">
        <f>F6-D8</f>
        <v>0</v>
      </c>
      <c r="H6" s="2"/>
      <c r="I6" s="23">
        <f t="shared" si="0"/>
        <v>0</v>
      </c>
      <c r="J6" s="34">
        <f>I6*COUNT(A4:A6)</f>
        <v>0</v>
      </c>
    </row>
    <row r="7" spans="1:14" ht="20" thickBot="1">
      <c r="A7" s="1"/>
      <c r="B7" s="1"/>
      <c r="C7" s="1"/>
      <c r="D7" s="41" t="s">
        <v>5</v>
      </c>
      <c r="F7" s="35"/>
      <c r="G7" s="36"/>
      <c r="H7" s="36"/>
      <c r="I7" s="37" t="s">
        <v>28</v>
      </c>
      <c r="J7" s="38">
        <f>SUM(J4:J6)</f>
        <v>24</v>
      </c>
    </row>
    <row r="8" spans="1:14" ht="19">
      <c r="A8" s="1"/>
      <c r="B8" s="1"/>
      <c r="C8" s="1"/>
      <c r="D8" s="42">
        <f>AVERAGE(B4:D6)</f>
        <v>9</v>
      </c>
      <c r="F8" s="1"/>
      <c r="G8" s="1"/>
      <c r="H8" s="1"/>
      <c r="I8" s="1"/>
      <c r="J8" s="1"/>
    </row>
    <row r="9" spans="1:14" ht="19">
      <c r="A9" s="1"/>
      <c r="B9" s="1" t="s">
        <v>8</v>
      </c>
      <c r="C9" s="1"/>
      <c r="D9" s="1"/>
    </row>
    <row r="10" spans="1:14" ht="19">
      <c r="A10" s="1"/>
      <c r="B10" s="5">
        <f>AVERAGE(B4:B6)</f>
        <v>7</v>
      </c>
      <c r="C10" s="6">
        <f>AVERAGE(C4:C6)</f>
        <v>12</v>
      </c>
      <c r="D10" s="7">
        <f>AVERAGE(D4:D6)</f>
        <v>8</v>
      </c>
      <c r="F10" s="1" t="s">
        <v>12</v>
      </c>
      <c r="G10" s="1"/>
      <c r="H10" s="1" t="s">
        <v>13</v>
      </c>
      <c r="I10" s="1"/>
      <c r="J10" s="1"/>
      <c r="K10" s="1"/>
    </row>
    <row r="11" spans="1:14" ht="20" thickBot="1">
      <c r="A11" s="1"/>
      <c r="B11" s="1"/>
      <c r="C11" s="1"/>
      <c r="D11" s="1"/>
      <c r="E11" s="1"/>
      <c r="F11" s="1">
        <f>VAR(B4:D6)*H11</f>
        <v>70</v>
      </c>
      <c r="G11" s="1"/>
      <c r="H11" s="1">
        <f>COUNT(B4:D6)-1</f>
        <v>8</v>
      </c>
      <c r="I11" s="1"/>
      <c r="J11" s="1"/>
      <c r="K11" s="1"/>
    </row>
    <row r="12" spans="1:14" ht="19">
      <c r="A12" s="1"/>
      <c r="B12" s="43" t="s">
        <v>29</v>
      </c>
      <c r="C12" s="27"/>
      <c r="D12" s="27"/>
      <c r="F12" s="1"/>
      <c r="G12" s="1"/>
      <c r="H12" s="1"/>
      <c r="I12" s="1"/>
      <c r="J12" s="1"/>
      <c r="K12" s="1"/>
      <c r="L12" s="1"/>
      <c r="M12" s="1"/>
      <c r="N12" s="1"/>
    </row>
    <row r="13" spans="1:14" ht="20" thickBot="1">
      <c r="A13" s="1"/>
      <c r="B13" s="52">
        <f>VAR(B4:B6)*2</f>
        <v>18</v>
      </c>
      <c r="C13" s="53">
        <f>VAR(C4:C6)*2</f>
        <v>8</v>
      </c>
      <c r="D13" s="54">
        <f>VAR(D4:D6)*2</f>
        <v>2</v>
      </c>
      <c r="F13" s="1" t="s">
        <v>14</v>
      </c>
      <c r="G13" s="1"/>
      <c r="H13" s="1"/>
      <c r="I13" s="1"/>
      <c r="J13" s="1"/>
      <c r="K13" s="1"/>
      <c r="M13" s="1"/>
      <c r="N13" s="1"/>
    </row>
    <row r="14" spans="1:14" ht="20" thickBot="1">
      <c r="A14" s="1"/>
      <c r="C14" s="83" t="s">
        <v>33</v>
      </c>
      <c r="D14" s="55">
        <f>SUM(B13:D13)</f>
        <v>28</v>
      </c>
      <c r="E14" s="1"/>
      <c r="F14" s="8" t="s">
        <v>15</v>
      </c>
      <c r="G14" s="9" t="s">
        <v>10</v>
      </c>
      <c r="H14" s="9" t="s">
        <v>16</v>
      </c>
      <c r="I14" s="9" t="s">
        <v>17</v>
      </c>
      <c r="J14" s="9" t="s">
        <v>18</v>
      </c>
      <c r="K14" s="1"/>
      <c r="L14" s="1" t="s">
        <v>19</v>
      </c>
      <c r="M14" s="1"/>
      <c r="N14" s="1"/>
    </row>
    <row r="15" spans="1:14" ht="20" thickBot="1">
      <c r="A15" s="1"/>
      <c r="F15" s="3" t="s">
        <v>20</v>
      </c>
      <c r="G15" s="47">
        <f>D20</f>
        <v>42</v>
      </c>
      <c r="H15" s="1">
        <f>COUNT(B10:D10)-1</f>
        <v>2</v>
      </c>
      <c r="I15" s="1">
        <f>G15/H15</f>
        <v>21</v>
      </c>
      <c r="J15" s="1">
        <f>I15/I18</f>
        <v>21</v>
      </c>
      <c r="L15" s="1">
        <f>H15</f>
        <v>2</v>
      </c>
      <c r="M15" s="51" t="s">
        <v>21</v>
      </c>
      <c r="N15" s="1">
        <f>H18</f>
        <v>4</v>
      </c>
    </row>
    <row r="16" spans="1:14" ht="19">
      <c r="A16" s="43"/>
      <c r="B16" s="27" t="s">
        <v>34</v>
      </c>
      <c r="C16" s="27"/>
      <c r="D16" s="28"/>
      <c r="F16" s="3" t="s">
        <v>22</v>
      </c>
      <c r="G16" s="40">
        <f>D14</f>
        <v>28</v>
      </c>
      <c r="H16" s="1">
        <f>COUNT(B4:B6)-1 + COUNT(C4:C6)-1 + COUNT(D4:D6)-1</f>
        <v>6</v>
      </c>
      <c r="I16" s="1"/>
      <c r="J16" s="1"/>
      <c r="L16" s="1" t="s">
        <v>23</v>
      </c>
      <c r="M16" s="1"/>
      <c r="N16" s="1"/>
    </row>
    <row r="17" spans="1:14" ht="19">
      <c r="A17" s="31"/>
      <c r="B17" s="5">
        <f>(B10-D8)</f>
        <v>-2</v>
      </c>
      <c r="C17" s="6">
        <f>(C10-D8)</f>
        <v>3</v>
      </c>
      <c r="D17" s="44">
        <f>(D10-D8)</f>
        <v>-1</v>
      </c>
      <c r="F17" s="10" t="s">
        <v>24</v>
      </c>
      <c r="G17" s="39">
        <f>J7</f>
        <v>24</v>
      </c>
      <c r="H17" s="1">
        <f>COUNT(A4:A6)-1</f>
        <v>2</v>
      </c>
      <c r="I17" s="1"/>
      <c r="J17" s="1"/>
      <c r="L17" s="1" t="s">
        <v>30</v>
      </c>
      <c r="M17" s="1"/>
      <c r="N17" s="1">
        <f>_xlfn.F.INV.RT(0.05,L15,N15)</f>
        <v>6.9442719099991574</v>
      </c>
    </row>
    <row r="18" spans="1:14" ht="19">
      <c r="A18" s="45" t="s">
        <v>6</v>
      </c>
      <c r="B18" s="21">
        <f t="shared" ref="B18:D18" si="1">B17*B17</f>
        <v>4</v>
      </c>
      <c r="C18" s="22">
        <f t="shared" si="1"/>
        <v>9</v>
      </c>
      <c r="D18" s="33">
        <f t="shared" si="1"/>
        <v>1</v>
      </c>
      <c r="F18" s="8" t="s">
        <v>25</v>
      </c>
      <c r="G18" s="4">
        <f t="shared" ref="G18:H18" si="2">G16-G17</f>
        <v>4</v>
      </c>
      <c r="H18" s="4">
        <f t="shared" si="2"/>
        <v>4</v>
      </c>
      <c r="I18" s="4">
        <f>G18/H18</f>
        <v>1</v>
      </c>
      <c r="J18" s="4"/>
    </row>
    <row r="19" spans="1:14" ht="19">
      <c r="A19" s="45" t="s">
        <v>9</v>
      </c>
      <c r="B19" s="23">
        <f t="shared" ref="B19:D19" si="3">B18*3</f>
        <v>12</v>
      </c>
      <c r="C19" s="24">
        <f t="shared" si="3"/>
        <v>27</v>
      </c>
      <c r="D19" s="34">
        <f t="shared" si="3"/>
        <v>3</v>
      </c>
      <c r="F19" s="2" t="s">
        <v>26</v>
      </c>
      <c r="G19" s="2">
        <f>F11</f>
        <v>70</v>
      </c>
      <c r="H19" s="2">
        <f>H11</f>
        <v>8</v>
      </c>
      <c r="I19" s="2"/>
      <c r="J19" s="2"/>
    </row>
    <row r="20" spans="1:14" ht="20" thickBot="1">
      <c r="A20" s="35"/>
      <c r="B20" s="46"/>
      <c r="C20" s="37" t="s">
        <v>11</v>
      </c>
      <c r="D20" s="50">
        <f>SUM(B19:D19)</f>
        <v>42</v>
      </c>
      <c r="G20" s="1"/>
    </row>
    <row r="21" spans="1:14" ht="19">
      <c r="A21" s="1"/>
      <c r="B21" s="1"/>
      <c r="C21" s="1"/>
      <c r="D21" s="1"/>
      <c r="E21" s="1"/>
      <c r="F21" s="1"/>
      <c r="G21" s="1"/>
    </row>
    <row r="22" spans="1:14" ht="26">
      <c r="A22" s="56" t="s">
        <v>31</v>
      </c>
    </row>
    <row r="26" spans="1:14" ht="19">
      <c r="A26" s="1"/>
    </row>
    <row r="27" spans="1:14" ht="19">
      <c r="A27" s="1"/>
    </row>
    <row r="28" spans="1:14" ht="19">
      <c r="A28" s="1"/>
    </row>
    <row r="29" spans="1:14" ht="19">
      <c r="A29" s="1"/>
    </row>
    <row r="30" spans="1:14" ht="19">
      <c r="A30" s="1"/>
    </row>
    <row r="31" spans="1:14" ht="19">
      <c r="A31" s="1"/>
    </row>
  </sheetData>
  <printOptions horizontalCentered="1" verticalCentered="1"/>
  <pageMargins left="0.75" right="0.75" top="1" bottom="1" header="0.5" footer="0.5"/>
  <pageSetup scale="99" orientation="portrait" horizontalDpi="300" verticalDpi="300" copies="0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FC39-83F8-604A-A8E9-BD54FC3F7505}">
  <dimension ref="A1:I21"/>
  <sheetViews>
    <sheetView workbookViewId="0">
      <selection activeCell="C5" sqref="C5"/>
    </sheetView>
  </sheetViews>
  <sheetFormatPr baseColWidth="10" defaultColWidth="8.83203125" defaultRowHeight="13"/>
  <cols>
    <col min="1" max="1" width="27" bestFit="1" customWidth="1"/>
    <col min="2" max="2" width="10.6640625" bestFit="1" customWidth="1"/>
    <col min="3" max="3" width="11.33203125" bestFit="1" customWidth="1"/>
    <col min="5" max="5" width="15.6640625" customWidth="1"/>
    <col min="6" max="6" width="12.33203125" bestFit="1" customWidth="1"/>
    <col min="7" max="7" width="12.1640625" customWidth="1"/>
    <col min="8" max="8" width="13.83203125" customWidth="1"/>
    <col min="9" max="9" width="14.1640625" customWidth="1"/>
  </cols>
  <sheetData>
    <row r="1" spans="1:9" ht="18">
      <c r="A1" s="70" t="s">
        <v>48</v>
      </c>
      <c r="B1" s="57" t="s">
        <v>47</v>
      </c>
      <c r="C1" s="57" t="s">
        <v>46</v>
      </c>
      <c r="D1" s="57"/>
      <c r="E1" s="57"/>
      <c r="F1" s="57"/>
      <c r="G1" s="57"/>
      <c r="H1" s="57"/>
      <c r="I1" s="57"/>
    </row>
    <row r="2" spans="1:9" ht="18">
      <c r="A2" s="82">
        <v>10</v>
      </c>
      <c r="B2" s="81">
        <v>14</v>
      </c>
      <c r="C2" s="80">
        <v>9</v>
      </c>
      <c r="D2" s="57"/>
      <c r="E2" s="57" t="s">
        <v>45</v>
      </c>
      <c r="F2" s="57"/>
      <c r="G2" s="57"/>
      <c r="H2" s="57"/>
      <c r="I2" s="57"/>
    </row>
    <row r="3" spans="1:9" ht="18">
      <c r="A3" s="79">
        <v>4</v>
      </c>
      <c r="B3" s="78">
        <v>10</v>
      </c>
      <c r="C3" s="77">
        <v>7</v>
      </c>
      <c r="D3" s="57"/>
      <c r="E3" s="57"/>
      <c r="F3" s="57"/>
      <c r="G3" s="57"/>
      <c r="H3" s="57"/>
      <c r="I3" s="57"/>
    </row>
    <row r="4" spans="1:9" ht="18">
      <c r="A4" s="76">
        <v>7</v>
      </c>
      <c r="B4" s="75">
        <v>12</v>
      </c>
      <c r="C4" s="74">
        <v>8</v>
      </c>
      <c r="D4" s="57"/>
      <c r="E4" s="57"/>
      <c r="F4" s="57"/>
      <c r="G4" s="57"/>
      <c r="H4" s="57"/>
      <c r="I4" s="57"/>
    </row>
    <row r="5" spans="1:9" ht="18">
      <c r="A5" s="62"/>
      <c r="B5" s="62"/>
      <c r="C5" s="62"/>
      <c r="D5" s="57"/>
      <c r="E5" s="57"/>
      <c r="F5" s="57"/>
      <c r="G5" s="57" t="s">
        <v>44</v>
      </c>
      <c r="H5" s="57"/>
      <c r="I5" s="57"/>
    </row>
    <row r="6" spans="1:9" ht="18">
      <c r="A6" s="70" t="s">
        <v>4</v>
      </c>
      <c r="B6" s="57"/>
      <c r="C6" s="57"/>
      <c r="D6" s="57"/>
      <c r="E6" s="57" t="s">
        <v>5</v>
      </c>
      <c r="F6" s="57"/>
      <c r="G6" s="57" t="s">
        <v>43</v>
      </c>
      <c r="H6" s="57"/>
      <c r="I6" s="57"/>
    </row>
    <row r="7" spans="1:9" ht="18">
      <c r="A7" s="73">
        <f>AVERAGE(A2:A4)</f>
        <v>7</v>
      </c>
      <c r="B7" s="72">
        <f>AVERAGE(B2:B4)</f>
        <v>12</v>
      </c>
      <c r="C7" s="71">
        <f>AVERAGE(C2:C4)</f>
        <v>8</v>
      </c>
      <c r="D7" s="57"/>
      <c r="E7" s="69">
        <f>AVERAGE(A2:C4)</f>
        <v>9</v>
      </c>
      <c r="F7" s="57"/>
      <c r="G7" s="73">
        <f>(A7-E7)</f>
        <v>-2</v>
      </c>
      <c r="H7" s="72">
        <f>(B7-E7)</f>
        <v>3</v>
      </c>
      <c r="I7" s="71">
        <f>(C7-E7)</f>
        <v>-1</v>
      </c>
    </row>
    <row r="8" spans="1:9" ht="18">
      <c r="A8" s="57"/>
      <c r="B8" s="57"/>
      <c r="C8" s="57"/>
      <c r="D8" s="57"/>
      <c r="E8" s="57"/>
      <c r="F8" s="59" t="s">
        <v>6</v>
      </c>
      <c r="G8" s="73">
        <f>G7*G7</f>
        <v>4</v>
      </c>
      <c r="H8" s="72">
        <f>H7*H7</f>
        <v>9</v>
      </c>
      <c r="I8" s="71">
        <f>I7*I7</f>
        <v>1</v>
      </c>
    </row>
    <row r="9" spans="1:9" ht="18">
      <c r="A9" s="57"/>
      <c r="B9" s="57"/>
      <c r="C9" s="57"/>
      <c r="D9" s="57"/>
      <c r="E9" s="57"/>
      <c r="F9" s="59" t="s">
        <v>9</v>
      </c>
      <c r="G9" s="73">
        <f>G8*3</f>
        <v>12</v>
      </c>
      <c r="H9" s="72">
        <f>H8*3</f>
        <v>27</v>
      </c>
      <c r="I9" s="71">
        <f>I8*3</f>
        <v>3</v>
      </c>
    </row>
    <row r="10" spans="1:9" ht="18">
      <c r="A10" s="57"/>
      <c r="B10" s="57"/>
      <c r="C10" s="57"/>
      <c r="D10" s="57"/>
      <c r="E10" s="57"/>
      <c r="F10" s="57"/>
      <c r="G10" s="57"/>
      <c r="H10" s="57"/>
      <c r="I10" s="57"/>
    </row>
    <row r="11" spans="1:9" ht="18">
      <c r="A11" s="57" t="s">
        <v>42</v>
      </c>
      <c r="B11" s="57"/>
      <c r="C11" s="57"/>
      <c r="D11" s="57"/>
      <c r="E11" s="57" t="s">
        <v>41</v>
      </c>
      <c r="F11" s="57"/>
      <c r="G11" s="57" t="s">
        <v>11</v>
      </c>
      <c r="H11" s="57"/>
      <c r="I11" s="57"/>
    </row>
    <row r="12" spans="1:9" ht="18">
      <c r="A12" s="73">
        <f>VAR(A2:A4)*2</f>
        <v>18</v>
      </c>
      <c r="B12" s="72">
        <f>VAR(B2:B4)*2</f>
        <v>8</v>
      </c>
      <c r="C12" s="71">
        <f>VAR(C2:C4)*2</f>
        <v>2</v>
      </c>
      <c r="D12" s="57"/>
      <c r="E12" s="69">
        <f>SUM(A12:C12)</f>
        <v>28</v>
      </c>
      <c r="F12" s="57"/>
      <c r="G12" s="69">
        <f>SUM(G9:I9)</f>
        <v>42</v>
      </c>
      <c r="H12" s="57"/>
      <c r="I12" s="57"/>
    </row>
    <row r="13" spans="1:9" ht="18">
      <c r="A13" s="57"/>
      <c r="B13" s="57"/>
      <c r="C13" s="57"/>
      <c r="D13" s="57"/>
      <c r="E13" s="57"/>
      <c r="F13" s="57"/>
      <c r="G13" s="57"/>
      <c r="H13" s="57"/>
      <c r="I13" s="57"/>
    </row>
    <row r="14" spans="1:9" ht="18">
      <c r="A14" s="70" t="s">
        <v>12</v>
      </c>
      <c r="B14" s="57"/>
      <c r="C14" s="57" t="s">
        <v>13</v>
      </c>
      <c r="D14" s="57"/>
      <c r="E14" s="57" t="s">
        <v>40</v>
      </c>
      <c r="F14" s="57"/>
      <c r="G14" s="57" t="s">
        <v>39</v>
      </c>
      <c r="H14" s="57"/>
      <c r="I14" s="57"/>
    </row>
    <row r="15" spans="1:9" ht="18">
      <c r="A15" s="69">
        <f>VAR(A2:C4)*8</f>
        <v>70</v>
      </c>
      <c r="B15" s="57"/>
      <c r="C15" s="69">
        <f>COUNT(A2:C4)-1</f>
        <v>8</v>
      </c>
      <c r="D15" s="57"/>
      <c r="E15" s="69">
        <f>COUNT(A2:C4)-COUNT(A7:C7)</f>
        <v>6</v>
      </c>
      <c r="F15" s="57"/>
      <c r="G15" s="69">
        <f>COUNT(A7:C7)-1</f>
        <v>2</v>
      </c>
      <c r="H15" s="57"/>
      <c r="I15" s="57"/>
    </row>
    <row r="16" spans="1:9" ht="18">
      <c r="A16" s="57"/>
      <c r="B16" s="57"/>
      <c r="C16" s="57"/>
      <c r="D16" s="57"/>
      <c r="E16" s="57"/>
      <c r="F16" s="57"/>
      <c r="G16" s="57"/>
      <c r="H16" s="57"/>
      <c r="I16" s="57"/>
    </row>
    <row r="17" spans="1:9" ht="18">
      <c r="A17" s="57" t="s">
        <v>38</v>
      </c>
      <c r="B17" s="57"/>
      <c r="C17" s="57"/>
      <c r="D17" s="57"/>
      <c r="E17" s="57"/>
      <c r="F17" s="57"/>
      <c r="G17" s="57"/>
      <c r="H17" s="57"/>
      <c r="I17" s="57"/>
    </row>
    <row r="18" spans="1:9" ht="18">
      <c r="A18" s="68" t="s">
        <v>15</v>
      </c>
      <c r="B18" s="67" t="s">
        <v>10</v>
      </c>
      <c r="C18" s="67" t="s">
        <v>16</v>
      </c>
      <c r="D18" s="67" t="s">
        <v>17</v>
      </c>
      <c r="E18" s="66" t="s">
        <v>18</v>
      </c>
      <c r="F18" s="57"/>
      <c r="G18" s="57" t="s">
        <v>19</v>
      </c>
      <c r="H18" s="57"/>
      <c r="I18" s="57"/>
    </row>
    <row r="19" spans="1:9" ht="18">
      <c r="A19" s="63" t="s">
        <v>37</v>
      </c>
      <c r="B19" s="62">
        <f>G12</f>
        <v>42</v>
      </c>
      <c r="C19" s="62">
        <f>G15</f>
        <v>2</v>
      </c>
      <c r="D19" s="62">
        <f>B19/C19</f>
        <v>21</v>
      </c>
      <c r="E19" s="61">
        <f>D19/D20</f>
        <v>4.5</v>
      </c>
      <c r="F19" s="57"/>
      <c r="G19" s="57">
        <f>C19</f>
        <v>2</v>
      </c>
      <c r="H19" s="65" t="s">
        <v>21</v>
      </c>
      <c r="I19" s="64">
        <f>C20</f>
        <v>6</v>
      </c>
    </row>
    <row r="20" spans="1:9" ht="18">
      <c r="A20" s="63" t="s">
        <v>36</v>
      </c>
      <c r="B20" s="62">
        <f>E12</f>
        <v>28</v>
      </c>
      <c r="C20" s="62">
        <f>E15</f>
        <v>6</v>
      </c>
      <c r="D20" s="62">
        <f>B20/C20</f>
        <v>4.666666666666667</v>
      </c>
      <c r="E20" s="61"/>
      <c r="F20" s="57"/>
      <c r="G20" s="57" t="s">
        <v>23</v>
      </c>
      <c r="H20" s="57"/>
      <c r="I20" s="57"/>
    </row>
    <row r="21" spans="1:9" ht="18">
      <c r="A21" s="60" t="s">
        <v>26</v>
      </c>
      <c r="B21" s="59">
        <f>A15</f>
        <v>70</v>
      </c>
      <c r="C21" s="59">
        <f>C15</f>
        <v>8</v>
      </c>
      <c r="D21" s="59"/>
      <c r="E21" s="58"/>
      <c r="F21" s="57"/>
      <c r="G21" s="57" t="s">
        <v>35</v>
      </c>
      <c r="H21" s="57"/>
      <c r="I21" s="57"/>
    </row>
  </sheetData>
  <printOptions horizontalCentered="1" verticalCentered="1"/>
  <pageMargins left="0.75" right="0.75" top="1" bottom="1" header="0.5" footer="0.5"/>
  <pageSetup orientation="landscape" horizontalDpi="300" verticalDpi="300"/>
  <headerFooter>
    <oddHeader>&amp;C&amp;F_x000D_Between Subjects ANOVA Calculation_x000D_Using Deviational Method</oddHeader>
    <oddFooter>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ANOVAWI</vt:lpstr>
      <vt:lpstr>ANOVA</vt:lpstr>
      <vt:lpstr>ANOVAWI!Print_Area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Crowston</cp:lastModifiedBy>
  <dcterms:created xsi:type="dcterms:W3CDTF">2018-08-03T20:22:13Z</dcterms:created>
  <dcterms:modified xsi:type="dcterms:W3CDTF">2020-03-17T22:42:14Z</dcterms:modified>
</cp:coreProperties>
</file>