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5/MAR653/Homework/"/>
    </mc:Choice>
  </mc:AlternateContent>
  <xr:revisionPtr revIDLastSave="0" documentId="8_{84AB4AC4-BD73-B64F-B41F-9B01C0EEFA22}" xr6:coauthVersionLast="45" xr6:coauthVersionMax="45" xr10:uidLastSave="{00000000-0000-0000-0000-000000000000}"/>
  <bookViews>
    <workbookView xWindow="1020" yWindow="460" windowWidth="27780" windowHeight="17540" activeTab="2" xr2:uid="{00000000-000D-0000-FFFF-FFFF00000000}"/>
  </bookViews>
  <sheets>
    <sheet name="bestbuylogit" sheetId="1" r:id="rId1"/>
    <sheet name="Log" sheetId="2" r:id="rId2"/>
    <sheet name="Hit Rate" sheetId="3" r:id="rId3"/>
  </sheets>
  <calcPr calcId="191029"/>
  <pivotCaches>
    <pivotCache cacheId="7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3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Sathish Kumar Rajendiran</author>
  </authors>
  <commentList>
    <comment ref="F84" authorId="0" shapeId="0" xr:uid="{00000000-0006-0000-0100-000001000000}">
      <text>
        <r>
          <rPr>
            <sz val="9"/>
            <color indexed="81"/>
            <rFont val="Tahoma"/>
            <family val="2"/>
          </rPr>
          <t>Specificity</t>
        </r>
      </text>
    </comment>
    <comment ref="F85" authorId="0" shapeId="0" xr:uid="{00000000-0006-0000-0100-000002000000}">
      <text>
        <r>
          <rPr>
            <sz val="9"/>
            <color indexed="81"/>
            <rFont val="Tahoma"/>
            <family val="2"/>
          </rPr>
          <t>Sensitivity</t>
        </r>
      </text>
    </comment>
    <comment ref="F86" authorId="0" shapeId="0" xr:uid="{00000000-0006-0000-0100-000003000000}">
      <text>
        <r>
          <rPr>
            <sz val="9"/>
            <color indexed="81"/>
            <rFont val="Tahoma"/>
            <family val="2"/>
          </rPr>
          <t>% correct</t>
        </r>
      </text>
    </comment>
  </commentList>
</comments>
</file>

<file path=xl/sharedStrings.xml><?xml version="1.0" encoding="utf-8"?>
<sst xmlns="http://schemas.openxmlformats.org/spreadsheetml/2006/main" count="113" uniqueCount="82">
  <si>
    <t>sku</t>
  </si>
  <si>
    <t>numsales</t>
  </si>
  <si>
    <t>abmedian</t>
  </si>
  <si>
    <t>new</t>
  </si>
  <si>
    <t>rprice</t>
  </si>
  <si>
    <t>creviewcount</t>
  </si>
  <si>
    <t>creviewavg</t>
  </si>
  <si>
    <t>Response variable(s): Workbook = bestbuylogit.xlsx / Sheet = bestbuylogit / Range = bestbuylogit!$C$1:$C$100 / 99 rows and 1 column</t>
  </si>
  <si>
    <t>Quantitative: Workbook = bestbuylogit.xlsx / Sheet = bestbuylogit / Range = bestbuylogit!$D$1:$G$100 / 99 rows and 4 columns</t>
  </si>
  <si>
    <t>Model: Logit</t>
  </si>
  <si>
    <t>Response type: Binary</t>
  </si>
  <si>
    <t>Confidence interval (%): 95</t>
  </si>
  <si>
    <t>Stop conditions: Iterations = 100 / Convergence = 0.000001</t>
  </si>
  <si>
    <t>Maximization of the likelihood function using the Newton-Raphson algorithm</t>
  </si>
  <si>
    <t>Summary statistics:</t>
  </si>
  <si>
    <t>0</t>
  </si>
  <si>
    <t/>
  </si>
  <si>
    <t>1</t>
  </si>
  <si>
    <t>Variable</t>
  </si>
  <si>
    <t>Categories</t>
  </si>
  <si>
    <t>Frequencies</t>
  </si>
  <si>
    <t>%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</si>
  <si>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</si>
  <si>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</si>
  <si>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</si>
  <si>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</si>
  <si>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</si>
  <si>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</si>
  <si>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</si>
  <si>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Correlation matrix:</t>
  </si>
  <si>
    <t>Variables</t>
  </si>
  <si>
    <t>Regression of variable abmedian:</t>
  </si>
  <si>
    <t>Correspondence between the categories of the response variable and the probabilities (Variable abmedian):</t>
  </si>
  <si>
    <t>Probabilities</t>
  </si>
  <si>
    <t>Goodness of fit statistics (Variable abmedian):</t>
  </si>
  <si>
    <t>Statistic</t>
  </si>
  <si>
    <t>Independent</t>
  </si>
  <si>
    <t>Full</t>
  </si>
  <si>
    <t>Sum of weights</t>
  </si>
  <si>
    <t>DF</t>
  </si>
  <si>
    <t>-2 Log(Likelihood)</t>
  </si>
  <si>
    <t>R²(McFadden)</t>
  </si>
  <si>
    <t>R²(Cox and Snell)</t>
  </si>
  <si>
    <t>R²(Nagelkerke)</t>
  </si>
  <si>
    <t>AIC</t>
  </si>
  <si>
    <t>SBC</t>
  </si>
  <si>
    <t>Iterations</t>
  </si>
  <si>
    <t>Hosmer-Lemeshow test (Variable abmedian):</t>
  </si>
  <si>
    <t>Chi-square</t>
  </si>
  <si>
    <t>Pr &gt; Chi²</t>
  </si>
  <si>
    <t>Hosmer-Lemeshow Statistic</t>
  </si>
  <si>
    <t>Model parameters (Variable abmedian):</t>
  </si>
  <si>
    <t>Source</t>
  </si>
  <si>
    <t>Value</t>
  </si>
  <si>
    <t>Wald Lower bound (95%)</t>
  </si>
  <si>
    <t>Wald Upper bound (95%)</t>
  </si>
  <si>
    <t>Odds ratio</t>
  </si>
  <si>
    <t>Odds ratio Lower bound (95%)</t>
  </si>
  <si>
    <t>Odds ratio Upper bound (95%)</t>
  </si>
  <si>
    <t>Intercept</t>
  </si>
  <si>
    <t>Equation of the model (Variable abmedian):</t>
  </si>
  <si>
    <t>Pred(abmedian) = 1 / (1 + exp(-(-1.70705295096862-2.89600857444915*new+2.32884389244034E-02*rprice+0.174717731113467*creviewcount+0.351598497674266*creviewavg)))</t>
  </si>
  <si>
    <t>Classification table for the training sample (Variable abmedian):</t>
  </si>
  <si>
    <t>from \ to</t>
  </si>
  <si>
    <t>Total</t>
  </si>
  <si>
    <t>% correct</t>
  </si>
  <si>
    <r>
      <t>XLSTAT 2020.3.1.1005 - Logistic regression - Start time: 24/02/2021 at 18:38:40 / End time: 24/02/2021 at 18:38:43</t>
    </r>
    <r>
      <rPr>
        <sz val="11"/>
        <color rgb="FFFFFFFF"/>
        <rFont val="Calibri"/>
        <family val="2"/>
        <scheme val="minor"/>
      </rPr>
      <t xml:space="preserve"> / Microsoft Excel 16.013530</t>
    </r>
  </si>
  <si>
    <t>Std Error</t>
  </si>
  <si>
    <t>Chi2</t>
  </si>
  <si>
    <t>a+bx</t>
  </si>
  <si>
    <t>exp(a+bx)</t>
  </si>
  <si>
    <t>p(sale)</t>
  </si>
  <si>
    <t>Prediction</t>
  </si>
  <si>
    <t>Predicted value</t>
  </si>
  <si>
    <t>Observered Value</t>
  </si>
  <si>
    <t>Row Labels</t>
  </si>
  <si>
    <t>Grand Total</t>
  </si>
  <si>
    <t>Column Labels</t>
  </si>
  <si>
    <t>Count of sku</t>
  </si>
  <si>
    <t>Hit Rate</t>
  </si>
  <si>
    <t>Predicted Value</t>
  </si>
  <si>
    <t>Observed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</si>
</sst>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C5B11"/>
      <name val="Calibri"/>
      <family val="2"/>
      <scheme val="minor"/>
    </font>
    <font>
      <sz val="9"/>
      <color indexed="81"/>
      <name val="Tahoma"/>
      <family val="2"/>
    </font>
    <font>
      <sz val="11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6" fillId="0" borderId="0" xfId="0" applyFont="1"/>
    <xf numFmtId="0" fontId="18" fillId="0" borderId="0" xfId="0" applyFont="1"/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Border="1" applyAlignment="1"/>
    <xf numFmtId="49" fontId="0" fillId="0" borderId="12" xfId="0" applyNumberFormat="1" applyBorder="1" applyAlignment="1"/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0" fillId="0" borderId="11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164" fontId="0" fillId="0" borderId="11" xfId="0" applyNumberFormat="1" applyBorder="1" applyAlignment="1"/>
    <xf numFmtId="164" fontId="0" fillId="0" borderId="12" xfId="0" applyNumberFormat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0" xfId="0" applyNumberFormat="1" applyAlignment="1"/>
    <xf numFmtId="164" fontId="0" fillId="0" borderId="0" xfId="0" applyNumberFormat="1" applyAlignment="1"/>
    <xf numFmtId="164" fontId="16" fillId="0" borderId="11" xfId="0" applyNumberFormat="1" applyFont="1" applyBorder="1" applyAlignment="1"/>
    <xf numFmtId="164" fontId="16" fillId="0" borderId="0" xfId="0" applyNumberFormat="1" applyFont="1" applyAlignment="1"/>
    <xf numFmtId="164" fontId="16" fillId="0" borderId="12" xfId="0" applyNumberFormat="1" applyFont="1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/>
    <xf numFmtId="164" fontId="0" fillId="0" borderId="13" xfId="0" applyNumberFormat="1" applyBorder="1" applyAlignment="1"/>
    <xf numFmtId="0" fontId="0" fillId="0" borderId="13" xfId="0" applyNumberFormat="1" applyBorder="1" applyAlignment="1"/>
    <xf numFmtId="0" fontId="0" fillId="0" borderId="0" xfId="0" applyFont="1"/>
    <xf numFmtId="0" fontId="0" fillId="0" borderId="13" xfId="0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0" fontId="0" fillId="0" borderId="15" xfId="0" applyNumberFormat="1" applyBorder="1" applyAlignment="1"/>
    <xf numFmtId="0" fontId="0" fillId="0" borderId="16" xfId="0" applyNumberFormat="1" applyBorder="1" applyAlignment="1"/>
    <xf numFmtId="0" fontId="0" fillId="0" borderId="17" xfId="0" applyNumberFormat="1" applyBorder="1" applyAlignment="1"/>
    <xf numFmtId="10" fontId="0" fillId="0" borderId="15" xfId="0" applyNumberFormat="1" applyBorder="1" applyAlignment="1"/>
    <xf numFmtId="10" fontId="0" fillId="0" borderId="16" xfId="0" applyNumberFormat="1" applyBorder="1" applyAlignment="1"/>
    <xf numFmtId="10" fontId="0" fillId="0" borderId="17" xfId="0" applyNumberFormat="1" applyBorder="1" applyAlignment="1"/>
    <xf numFmtId="0" fontId="0" fillId="33" borderId="10" xfId="0" applyFont="1" applyFill="1" applyBorder="1" applyAlignment="1">
      <alignment horizontal="center"/>
    </xf>
    <xf numFmtId="49" fontId="0" fillId="33" borderId="10" xfId="0" applyNumberFormat="1" applyFont="1" applyFill="1" applyBorder="1" applyAlignment="1">
      <alignment horizontal="center"/>
    </xf>
    <xf numFmtId="0" fontId="0" fillId="33" borderId="11" xfId="0" applyFill="1" applyBorder="1" applyAlignment="1"/>
    <xf numFmtId="164" fontId="0" fillId="33" borderId="11" xfId="0" applyNumberFormat="1" applyFill="1" applyBorder="1" applyAlignment="1"/>
    <xf numFmtId="0" fontId="0" fillId="33" borderId="0" xfId="0" applyFill="1" applyAlignment="1"/>
    <xf numFmtId="164" fontId="0" fillId="33" borderId="0" xfId="0" applyNumberFormat="1" applyFill="1" applyAlignment="1"/>
    <xf numFmtId="0" fontId="0" fillId="33" borderId="12" xfId="0" applyFill="1" applyBorder="1" applyAlignment="1"/>
    <xf numFmtId="164" fontId="0" fillId="33" borderId="12" xfId="0" applyNumberFormat="1" applyFill="1" applyBorder="1" applyAlignment="1"/>
    <xf numFmtId="164" fontId="0" fillId="34" borderId="0" xfId="0" applyNumberFormat="1" applyFill="1" applyAlignment="1"/>
    <xf numFmtId="164" fontId="0" fillId="34" borderId="12" xfId="0" applyNumberFormat="1" applyFill="1" applyBorder="1" applyAlignment="1"/>
    <xf numFmtId="0" fontId="0" fillId="35" borderId="0" xfId="0" applyFill="1"/>
    <xf numFmtId="168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5" borderId="0" xfId="0" applyFont="1" applyFill="1"/>
    <xf numFmtId="0" fontId="16" fillId="36" borderId="0" xfId="0" applyFont="1" applyFill="1" applyAlignment="1">
      <alignment horizontal="center" vertical="center"/>
    </xf>
    <xf numFmtId="9" fontId="16" fillId="35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0</xdr:rowOff>
    </xdr:from>
    <xdr:to>
      <xdr:col>2</xdr:col>
      <xdr:colOff>38100</xdr:colOff>
      <xdr:row>8</xdr:row>
      <xdr:rowOff>25400</xdr:rowOff>
    </xdr:to>
    <xdr:sp macro="" textlink="">
      <xdr:nvSpPr>
        <xdr:cNvPr id="2" name="TX891339" hidden="1">
          <a:extLst>
            <a:ext uri="{FF2B5EF4-FFF2-40B4-BE49-F238E27FC236}">
              <a16:creationId xmlns:a16="http://schemas.microsoft.com/office/drawing/2014/main" id="{28299673-2AB3-43A7-BF7B-A8D8E21D53EB}"/>
            </a:ext>
          </a:extLst>
        </xdr:cNvPr>
        <xdr:cNvSpPr txBox="1"/>
      </xdr:nvSpPr>
      <xdr:spPr>
        <a:xfrm>
          <a:off x="955675" y="1524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RunProcLOG
Form2.txt
RefEdit_W,RefEdit,,True,000000000011_General,True,Observation weights:,False,
RefEdit_Y,RefEdit,!$C$1:$C$100,True,000000000003_General,True,Response variable(s):,False,
CheckBox_W,CheckBox,False,True,000000000001_General,True,Observation weights,False,
CheckBox_ObsLabels,CheckBox,False,True,000000000009_General,True,Observation labels,False,
RefEdit_ObsLabels,RefEdit,,True,000000000010_General,True,Observation labels:,False,
CheckBoxVarLabels,CheckBox,True,True,000000000008_General,True,Variable labels,False,
CheckBox_Resid,CheckBox,False,True,500000000902_Outputs,True,Predictions and residuals,False,
CheckBox_Desc,CheckBox,True,True,500000000000_Outputs,True,Descriptive statistics,False,
CheckBox_Predict,CheckBox,False,True,300000000000_Prediction,True,Prediction,False,
TextBox_conf,TextBox,95,True,100000000102_Options,True,Confidence interval (%):,False,
CheckBox_Equ,CheckBox,True,True,500000000602_Outputs,True,Equation of the model,False,
CheckBoxGood,CheckBox,True,True,500000000002_Outputs,True,Goodness of fit statistics,False,
OptionButton_MVRemove,OptionButton,True,True,400000000000_Missing data,True,Remove the observations,False,
OptionButton_MVEstimate,OptionButton,False,True,400000000100_Missing data,True,Estimate missing data,False,
OptionButton_MeanMode,OptionButton,True,True,400000000200_Missing data,True,Mean or mode,False,
OptionButton_NN,OptionButton,False,True,400000010200_Missing data,True,Nearest neighbor,False,
CheckBox_Intercept,CheckBox,False,False,100000000007_Options,False,Fixed Intercept,False,
ComboBox_Constraints,ComboBox,0,False,100000000104_Options,False,Select the type of constraint to apply to the qualitative variables of the OLS model,False,
TextBox_MaxVar,TextBox,2,True,100000000906_Options,True,Max variables:,False,
TextBox_MinVar,TextBox,2,True,100000000706_Options,True,Min variables:,False,
TextBox_Threshold,TextBox,0.2,False,100000000506_Options,False,Probability for removal:,False,
ComboBox_Criterion,ComboBox,0,True,100000000306_Options,True,Criterion:,False,
ComboBox_Selection,ComboBox,0,True,100000000106_Options,True,Choose a model selection method,False,
CheckBox_Selection,CheckBox,False,True,100000000006_Options,True,Model selection,False,
RefEdit_QPred,RefEdit,,True,300000000004_Prediction,True,Qualitative:,False,
RefEdit_XPred,RefEdit,,True,300000000002_Prediction,True,Quantitative:,False,
CheckBox_XPred,CheckBox,True,True,300000000001_Prediction,True,Quantitative,False,
CheckBox_QPred,CheckBox,False,True,300000000003_Prediction,True,Qualitative,False,
CheckBox_ObsLabelsPred,CheckBox,False,True,300000000005_Prediction,True,Observation labels,False,
RefEdit_PredLabels,RefEdit,,True,300000000006_Prediction,True,,False,
CheckBox_Corr,CheckBox,True,True,500000000001_Outputs,True,Correlations,False,
TextBoxCompMax,TextBox,5,True,100000040005_Options,True,,False,
TextBoxMinPerc,TextBox,100,True,100000020005_Options,True,,False,
CheckBoxMinFilter,CheckBox,False,True,100000010005_Options,True,Minimum %,False,
CheckBoxMaxFilter,CheckBox,False,True,100000030005_Options,True,Maximum number,False,
CheckBoxModelCoeff,CheckBox,True,True,500000000302_Outputs,True,Model coefficients,False,
CheckBoxCorrCharts,CheckBox,True,True,600000000000_Charts,True,Correlation charts,False,
CheckBoxVectors,CheckBox,True,True,600000000100_Charts,True,Vectors,False,
CheckBoxResidCharts,CheckBox,True,True,600000000101_Charts,True,Predictions,False,
CheckBoxRegCharts,CheckBox,False,True,600000000001_Charts,True,Regression charts,False,
CheckBox_Conf,CheckBox,False,True,600000000201_Charts,True,Confidence intervals,False,
CheckBoxIndCharts,CheckBox,True,True,600000000200_Charts,True,Observations charts,False,
CheckBoxBiplots,CheckBox,True,True,600000000400_Charts,True,Biplots,False,
CheckBoxVectorsBip,CheckBox,True,True,600000000500_Charts,True,Vectors,False,
CheckBoxLabelsInd,CheckBox,True,True,600000000300_Charts,True,Labels,False,
CheckBoxLabelsBiplots,CheckBox,True,True,600000000600_Charts,True,Labels,False,
CheckBoxLoadings,CheckBox,True,True,500000000005_Outputs,True,Factor loadings,False,
CheckBoxScores,CheckBox,True,True,500000000205_Outputs,True,Factor scores,False,
CheckBoxCorrFactVar,CheckBox,True,True,500000000105_Outputs,True,Variables/Factors correlations,False,
CheckBoxTrans,CheckBox,False,False,03,False,Trans,False,
ComboBoxType,ComboBox,0,True,000000000005_General,True,Activate this option if the dependent variable is binary,False,
ComboBoxModel,ComboBox,0,True,000000000406_General,True,Select the model,False,
CheckBox_Normed,CheckBox,True,True,100000000105_Options,True,Standardized PCA,False,
OptionButton_OLS,OptionButton,True,True,000000000106_General,True,Classic,False,
OptionButton_PCR,OptionButton,False,True,000000000206_General,True,PCR,False,
OptionButton_PLS,OptionButton,False,False,000000000306_General,False,PLS,False,
OptionButton_R,OptionButton,False,True,000000000007_General,True,Range,False,
OptionButton_S,OptionButton,True,True,000000000107_General,True,Sheet,False,
OptionButton_W,OptionButton,False,True,000000000207_General,True,Workbook,False,
RefEdit_R,RefEdit,,True,000000000307_General,True,Range:,False,
RefEdit_Wr,RefEdit,,True,000000000013_General,True,Regression weights:,False,
CheckBox_Wr,CheckBox,False,True,000000000012_General,True,Regression weights,False,
CheckBoxFirth,CheckBox,False,True,100000000200_Options,True,Firth's method,False,
CheckBoxStdCoeff,CheckBox,False,True,500000000702_Outputs,True,Standardized coefficients,False,
CheckBoxChartsCoeff,CheckBox,True,True,600000000301_Charts,True,Standardized coefficients,False,
TextBoxEntrance,TextBox,0.1,False,100000001106_Options,False,Probability for entry:,False,
CheckBoxClassif,CheckBox,True,True,500000000104_Outputs,True,Classification table,False,
TextBoxCut,TextBox,0.5,True,500000000304_Outputs,True,Cutpoint:,False,
ScrollBarCut,ScrollBar,50,True,500000000404_Outputs,False,,,
TextBoxTol,TextBox,0.001,True,100000000100_Options,True,Tolerance:,False,
CheckBoxROC,CheckBox,False,True,600000000002_Charts,True,ROC Curve,False,
CheckBoxProbAna,CheckBox,False,True,500000000004_Outputs,True,Probability analysis,False,
CheckBox_AV,CheckBox,False,True,500000000102_Outputs,True,Type II analysis,False,
CheckBoxCompare,CheckBox,True,True,500000000003_Outputs,True,Comparisons,False,
CheckBoxPL,CheckBox,False,True,500000000402_Outputs,True,PL Confidence intervals,False,
TextBoxConv,TextBox,0.000001,True,100000000203_Options,True,Convergence:,False,
TextBoxMaxIter,TextBox,100,True,100000000003_Options,True,Iterations:,False,
CheckBoxColors,CheckBox,False,True,600000000003_Charts,True,Colored labels,False,
RefEditGroupFilter,RefEdit,,True,600000000603_Charts,True,Group variable:,False,
TextBoxPoints,TextBox,100,True,600000000403_Charts,True,Number of observations:,False,
ComboBoxFilter,ComboBox,1,True,600000000203_Charts,True,Select the filtering option,False,
CheckBoxChartsFilter,CheckBox,True,True,600000000103_Charts,True,Filter,False,
ComboBoxModRef,ComboBox,0,False,000000000015_General,False,Select the control category,False,
CheckBoxVarCov,CheckBox,False,True,500000000502_Outputs,True,Covariance matrix,False,
CheckBoxHL,CheckBox,True,True,500000000202_Outputs,True,Hosmer-Lemeshow test,False,
RefEdit_W2,RefEdit,,True,100000000208_Options,True,Corrective weights:,False,
CheckBoxAuto,CheckBox,False,True,100000000008_Options,True,Automatic,False,
CheckBox_W2,CheckBox,False,True,100000000108_Options,True,Corrective weights,False,
RefEdit_X,RefEdit,!$D$1:$G$100,True,000000000216_General,True,X / Explanatory variables:,False,
CheckBox_X,CheckBox,True,True,000000000116_General,True,Quantitative,False,
CheckBox_Q,CheckBox,False,True,000000000316_General,True,Qualitative,False,
RefEdit_Q,RefEdit,,True,000000000416_General,True,Qualitative:,False,
CheckBoxMarginal,CheckBox,False,True,500000000802_Outputs,True,Marginal effects at the means,False,
CheckBox_Interactions,CheckBox,False,True,100000000001_Options,True,Interactions / Level,False,
TextBoxLevel,TextBox,2,True,100000000101_Options,True,,False,
ScrollBarLevel,SpinButton,2,True,100000000201_Options,False,,,
SpinButtonCompMax,SpinButton,3,True,100000050005_Options,False,,,
ComboBox_TestMethod,ComboBox,0,True,200000000200_Validation,True,Select the method for the extraction of validation data,False,
TextBoxTestNumber,TextBox,1,True,200000000400_Validation,True,,False,
RefEditGroup,RefEdit,,True,200000000600_Validation,True,Group variable:,False,
CheckBox_Validation,CheckBox,False,True,200000000000_Validation,True,Validation,False,
</a:t>
          </a:r>
        </a:p>
      </xdr:txBody>
    </xdr:sp>
    <xdr:clientData/>
  </xdr:twoCellAnchor>
  <xdr:twoCellAnchor editAs="absolute">
    <xdr:from>
      <xdr:col>1</xdr:col>
      <xdr:colOff>6350</xdr:colOff>
      <xdr:row>8</xdr:row>
      <xdr:rowOff>6350</xdr:rowOff>
    </xdr:from>
    <xdr:to>
      <xdr:col>1</xdr:col>
      <xdr:colOff>1830578</xdr:colOff>
      <xdr:row>9</xdr:row>
      <xdr:rowOff>0</xdr:rowOff>
    </xdr:to>
    <xdr:sp macro="" textlink="">
      <xdr:nvSpPr>
        <xdr:cNvPr id="3" name="BK891339">
          <a:extLst>
            <a:ext uri="{FF2B5EF4-FFF2-40B4-BE49-F238E27FC236}">
              <a16:creationId xmlns:a16="http://schemas.microsoft.com/office/drawing/2014/main" id="{E93B6B74-31A8-481B-AEE1-519B3191C7F3}"/>
            </a:ext>
          </a:extLst>
        </xdr:cNvPr>
        <xdr:cNvSpPr/>
      </xdr:nvSpPr>
      <xdr:spPr>
        <a:xfrm>
          <a:off x="339725" y="15303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49783</xdr:colOff>
      <xdr:row>8</xdr:row>
      <xdr:rowOff>43434</xdr:rowOff>
    </xdr:from>
    <xdr:to>
      <xdr:col>1</xdr:col>
      <xdr:colOff>392683</xdr:colOff>
      <xdr:row>8</xdr:row>
      <xdr:rowOff>386334</xdr:rowOff>
    </xdr:to>
    <xdr:pic macro="[0]!ReRunXLSTAT">
      <xdr:nvPicPr>
        <xdr:cNvPr id="4" name="BT891339">
          <a:extLst>
            <a:ext uri="{FF2B5EF4-FFF2-40B4-BE49-F238E27FC236}">
              <a16:creationId xmlns:a16="http://schemas.microsoft.com/office/drawing/2014/main" id="{1AC0821A-2EF2-4FAB-B830-6AD49F661D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8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8</xdr:row>
      <xdr:rowOff>43434</xdr:rowOff>
    </xdr:from>
    <xdr:to>
      <xdr:col>1</xdr:col>
      <xdr:colOff>870457</xdr:colOff>
      <xdr:row>8</xdr:row>
      <xdr:rowOff>386334</xdr:rowOff>
    </xdr:to>
    <xdr:pic macro="[0]!AddRemovGrid">
      <xdr:nvPicPr>
        <xdr:cNvPr id="5" name="RM891339">
          <a:extLst>
            <a:ext uri="{FF2B5EF4-FFF2-40B4-BE49-F238E27FC236}">
              <a16:creationId xmlns:a16="http://schemas.microsoft.com/office/drawing/2014/main" id="{9598ED86-557A-4188-9A13-B4069C2551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2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527557</xdr:colOff>
      <xdr:row>8</xdr:row>
      <xdr:rowOff>43434</xdr:rowOff>
    </xdr:from>
    <xdr:to>
      <xdr:col>1</xdr:col>
      <xdr:colOff>870457</xdr:colOff>
      <xdr:row>8</xdr:row>
      <xdr:rowOff>386334</xdr:rowOff>
    </xdr:to>
    <xdr:pic macro="AddRemovGrid">
      <xdr:nvPicPr>
        <xdr:cNvPr id="6" name="AD891339" hidden="1">
          <a:extLst>
            <a:ext uri="{FF2B5EF4-FFF2-40B4-BE49-F238E27FC236}">
              <a16:creationId xmlns:a16="http://schemas.microsoft.com/office/drawing/2014/main" id="{74CD5223-7A99-40FE-B4A2-959F77F622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2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1005331</xdr:colOff>
      <xdr:row>8</xdr:row>
      <xdr:rowOff>43434</xdr:rowOff>
    </xdr:from>
    <xdr:to>
      <xdr:col>1</xdr:col>
      <xdr:colOff>1348231</xdr:colOff>
      <xdr:row>8</xdr:row>
      <xdr:rowOff>386334</xdr:rowOff>
    </xdr:to>
    <xdr:pic macro="[0]!SendToOfficeLocal">
      <xdr:nvPicPr>
        <xdr:cNvPr id="7" name="WD891339">
          <a:extLst>
            <a:ext uri="{FF2B5EF4-FFF2-40B4-BE49-F238E27FC236}">
              <a16:creationId xmlns:a16="http://schemas.microsoft.com/office/drawing/2014/main" id="{CE4EA9CD-EE0E-49B0-B591-037CCF2A8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706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1439671</xdr:colOff>
      <xdr:row>8</xdr:row>
      <xdr:rowOff>43434</xdr:rowOff>
    </xdr:from>
    <xdr:to>
      <xdr:col>1</xdr:col>
      <xdr:colOff>1782571</xdr:colOff>
      <xdr:row>8</xdr:row>
      <xdr:rowOff>386334</xdr:rowOff>
    </xdr:to>
    <xdr:pic macro="[0]!SendToOfficeLocal">
      <xdr:nvPicPr>
        <xdr:cNvPr id="8" name="PT891339">
          <a:extLst>
            <a:ext uri="{FF2B5EF4-FFF2-40B4-BE49-F238E27FC236}">
              <a16:creationId xmlns:a16="http://schemas.microsoft.com/office/drawing/2014/main" id="{B646D828-C716-4990-A118-5453E0AF0C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046" y="15674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54.943182523151" createdVersion="6" refreshedVersion="6" minRefreshableVersion="3" recordCount="99" xr:uid="{A0B1DFCC-AA70-6F4C-A5D5-018F0BDF9A43}">
  <cacheSource type="worksheet">
    <worksheetSource ref="A3:L102" sheet="bestbuylogit"/>
  </cacheSource>
  <cacheFields count="12">
    <cacheField name="sku" numFmtId="0">
      <sharedItems containsSemiMixedTypes="0" containsString="0" containsNumber="1" containsInteger="1" minValue="1004622" maxValue="2758119" count="99">
        <n v="1004622"/>
        <n v="1010544"/>
        <n v="1011067"/>
        <n v="1011491"/>
        <n v="1011831"/>
        <n v="1012721"/>
        <n v="1012876"/>
        <n v="1013666"/>
        <n v="1014064"/>
        <n v="1032361"/>
        <n v="1052221"/>
        <n v="1066233"/>
        <n v="1066515"/>
        <n v="1066551"/>
        <n v="1067848"/>
        <n v="1067948"/>
        <n v="1078792"/>
        <n v="1092494"/>
        <n v="1094401"/>
        <n v="1121355"/>
        <n v="1142357"/>
        <n v="1154546"/>
        <n v="1161734"/>
        <n v="1170735"/>
        <n v="1179927"/>
        <n v="1179963"/>
        <n v="1180061"/>
        <n v="1180104"/>
        <n v="1182175"/>
        <n v="1184298"/>
        <n v="1199284"/>
        <n v="1207275"/>
        <n v="1208344"/>
        <n v="1208468"/>
        <n v="1208486"/>
        <n v="1208753"/>
        <n v="1228939"/>
        <n v="1228993"/>
        <n v="2032076"/>
        <n v="2051131"/>
        <n v="2075383"/>
        <n v="2078113"/>
        <n v="2095189"/>
        <n v="2106238"/>
        <n v="2107458"/>
        <n v="2138219"/>
        <n v="2138398"/>
        <n v="2141045"/>
        <n v="2146641"/>
        <n v="2173065"/>
        <n v="2173135"/>
        <n v="2202037"/>
        <n v="2212043"/>
        <n v="2248278"/>
        <n v="2281794"/>
        <n v="2284728"/>
        <n v="2319319"/>
        <n v="2330703"/>
        <n v="2340293"/>
        <n v="2375195"/>
        <n v="2396097"/>
        <n v="2432045"/>
        <n v="2432142"/>
        <n v="2432276"/>
        <n v="2467129"/>
        <n v="2467183"/>
        <n v="2480232"/>
        <n v="2524106"/>
        <n v="2525293"/>
        <n v="2540079"/>
        <n v="2541184"/>
        <n v="2542262"/>
        <n v="2542914"/>
        <n v="2548405"/>
        <n v="2550207"/>
        <n v="2576068"/>
        <n v="2598445"/>
        <n v="2598588"/>
        <n v="2613542"/>
        <n v="2628429"/>
        <n v="2633103"/>
        <n v="2633149"/>
        <n v="2633158"/>
        <n v="2643215"/>
        <n v="2663112"/>
        <n v="2670133"/>
        <n v="2671044"/>
        <n v="2677215"/>
        <n v="2678108"/>
        <n v="2678241"/>
        <n v="2678578"/>
        <n v="2730972"/>
        <n v="2731025"/>
        <n v="2737083"/>
        <n v="2737171"/>
        <n v="2749041"/>
        <n v="2755149"/>
        <n v="2758085"/>
        <n v="2758119"/>
      </sharedItems>
    </cacheField>
    <cacheField name="numsales" numFmtId="0">
      <sharedItems containsSemiMixedTypes="0" containsString="0" containsNumber="1" containsInteger="1" minValue="1" maxValue="2607"/>
    </cacheField>
    <cacheField name="abmedian" numFmtId="0">
      <sharedItems containsSemiMixedTypes="0" containsString="0" containsNumber="1" containsInteger="1" minValue="0" maxValue="1"/>
    </cacheField>
    <cacheField name="new" numFmtId="0">
      <sharedItems containsSemiMixedTypes="0" containsString="0" containsNumber="1" containsInteger="1" minValue="0" maxValue="1"/>
    </cacheField>
    <cacheField name="rprice" numFmtId="0">
      <sharedItems containsSemiMixedTypes="0" containsString="0" containsNumber="1" minValue="2.99" maxValue="99.99"/>
    </cacheField>
    <cacheField name="creviewcount" numFmtId="0">
      <sharedItems containsSemiMixedTypes="0" containsString="0" containsNumber="1" containsInteger="1" minValue="0" maxValue="219"/>
    </cacheField>
    <cacheField name="creviewavg" numFmtId="0">
      <sharedItems containsSemiMixedTypes="0" containsString="0" containsNumber="1" minValue="0" maxValue="5"/>
    </cacheField>
    <cacheField name="a+bx" numFmtId="168">
      <sharedItems containsSemiMixedTypes="0" containsString="0" containsNumber="1" minValue="0" maxValue="39.564097555244061"/>
    </cacheField>
    <cacheField name="exp(a+bx)" numFmtId="0">
      <sharedItems containsSemiMixedTypes="0" containsString="0" containsNumber="1" minValue="1" maxValue="1.5221913501141411E+17"/>
    </cacheField>
    <cacheField name="p(sale)" numFmtId="0">
      <sharedItems containsSemiMixedTypes="0" containsString="0" containsNumber="1" minValue="0.5" maxValue="1"/>
    </cacheField>
    <cacheField name="Predicted value" numFmtId="0">
      <sharedItems containsSemiMixedTypes="0" containsString="0" containsNumber="1" containsInteger="1" minValue="0" maxValue="1" count="2">
        <n v="1"/>
        <n v="0"/>
      </sharedItems>
    </cacheField>
    <cacheField name="Observered Valu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n v="53"/>
    <n v="1"/>
    <n v="0"/>
    <n v="19.989999999999998"/>
    <n v="7"/>
    <n v="3.4"/>
    <n v="2.4184590098867726"/>
    <n v="11.228542902499708"/>
    <n v="0.91822410830356704"/>
    <x v="0"/>
    <x v="0"/>
  </r>
  <r>
    <x v="1"/>
    <n v="12"/>
    <n v="1"/>
    <n v="0"/>
    <n v="29.99"/>
    <n v="3"/>
    <n v="4"/>
    <n v="1.9305471840374644"/>
    <n v="6.8932811031949885"/>
    <n v="0.87330997250367448"/>
    <x v="0"/>
    <x v="0"/>
  </r>
  <r>
    <x v="2"/>
    <n v="3"/>
    <n v="1"/>
    <n v="0"/>
    <n v="19.989999999999998"/>
    <n v="1"/>
    <n v="2"/>
    <n v="0.87791472646199864"/>
    <n v="2.4058775591518851"/>
    <n v="0.70638991489493974"/>
    <x v="0"/>
    <x v="0"/>
  </r>
  <r>
    <x v="3"/>
    <n v="85"/>
    <n v="1"/>
    <n v="0"/>
    <n v="12.99"/>
    <n v="18"/>
    <n v="4.5999999999999996"/>
    <n v="4.7622722493440293"/>
    <n v="117.01150336737886"/>
    <n v="0.99152624980221693"/>
    <x v="0"/>
    <x v="0"/>
  </r>
  <r>
    <x v="4"/>
    <n v="6"/>
    <n v="1"/>
    <n v="0"/>
    <n v="9.99"/>
    <n v="2"/>
    <n v="3.5"/>
    <n v="1.5800302040868643"/>
    <n v="4.8551024529590574"/>
    <n v="0.82920879557032878"/>
    <x v="0"/>
    <x v="0"/>
  </r>
  <r>
    <x v="5"/>
    <n v="140"/>
    <n v="1"/>
    <n v="0"/>
    <n v="19.989999999999998"/>
    <n v="13"/>
    <n v="3.8"/>
    <n v="3.6074047956372812"/>
    <n v="36.870242730433574"/>
    <n v="0.97359404302955865"/>
    <x v="0"/>
    <x v="0"/>
  </r>
  <r>
    <x v="6"/>
    <n v="5"/>
    <n v="1"/>
    <n v="0"/>
    <n v="39.99"/>
    <n v="8"/>
    <n v="3.4"/>
    <n v="2.59317674100024"/>
    <n v="13.372184166367818"/>
    <n v="0.93042115322039298"/>
    <x v="0"/>
    <x v="0"/>
  </r>
  <r>
    <x v="7"/>
    <n v="41"/>
    <n v="1"/>
    <n v="0"/>
    <n v="68.180000000000007"/>
    <n v="2"/>
    <n v="4.5"/>
    <n v="1.9316287017611302"/>
    <n v="6.9007403418046085"/>
    <n v="0.87342958295834972"/>
    <x v="0"/>
    <x v="0"/>
  </r>
  <r>
    <x v="8"/>
    <n v="15"/>
    <n v="1"/>
    <n v="0"/>
    <n v="7.99"/>
    <n v="4"/>
    <n v="4.8"/>
    <n v="2.3865437132903442"/>
    <n v="10.875838889786129"/>
    <n v="0.91579542217770782"/>
    <x v="0"/>
    <x v="0"/>
  </r>
  <r>
    <x v="9"/>
    <n v="168"/>
    <n v="1"/>
    <n v="0"/>
    <n v="19.989999999999998"/>
    <n v="45"/>
    <n v="4.2"/>
    <n v="9.3390115903379325"/>
    <n v="11373.161340268014"/>
    <n v="0.99991208142999877"/>
    <x v="0"/>
    <x v="0"/>
  </r>
  <r>
    <x v="10"/>
    <n v="28"/>
    <n v="1"/>
    <n v="0"/>
    <n v="19.989999999999998"/>
    <n v="11"/>
    <n v="4"/>
    <n v="3.3282890329452006"/>
    <n v="27.890580991170228"/>
    <n v="0.96538664278487063"/>
    <x v="0"/>
    <x v="0"/>
  </r>
  <r>
    <x v="11"/>
    <n v="30"/>
    <n v="1"/>
    <n v="0"/>
    <n v="29.99"/>
    <n v="5"/>
    <n v="4.8"/>
    <n v="2.5612614444038111"/>
    <n v="12.952145426241259"/>
    <n v="0.92832643515031066"/>
    <x v="0"/>
    <x v="0"/>
  </r>
  <r>
    <x v="12"/>
    <n v="15"/>
    <n v="1"/>
    <n v="0"/>
    <n v="9.99"/>
    <n v="6"/>
    <n v="4.7"/>
    <n v="2.7008193257498516"/>
    <n v="14.891928067932589"/>
    <n v="0.93707497317346644"/>
    <x v="0"/>
    <x v="0"/>
  </r>
  <r>
    <x v="13"/>
    <n v="94"/>
    <n v="1"/>
    <n v="0"/>
    <n v="29.99"/>
    <n v="10"/>
    <n v="4.5"/>
    <n v="3.3293705506688664"/>
    <n v="27.920761466253079"/>
    <n v="0.96542276381045933"/>
    <x v="0"/>
    <x v="0"/>
  </r>
  <r>
    <x v="14"/>
    <n v="46"/>
    <n v="1"/>
    <n v="0"/>
    <n v="19.989999999999998"/>
    <n v="59"/>
    <n v="2.7"/>
    <n v="11.257662079415072"/>
    <n v="77471.242302544022"/>
    <n v="0.99998709215106885"/>
    <x v="0"/>
    <x v="0"/>
  </r>
  <r>
    <x v="15"/>
    <n v="5"/>
    <n v="1"/>
    <n v="0"/>
    <n v="19.989999999999998"/>
    <n v="7"/>
    <n v="3.3"/>
    <n v="2.3832991601193463"/>
    <n v="10.840608836026258"/>
    <n v="0.91554488338831042"/>
    <x v="0"/>
    <x v="0"/>
  </r>
  <r>
    <x v="16"/>
    <n v="122"/>
    <n v="1"/>
    <n v="0"/>
    <n v="29.99"/>
    <n v="17"/>
    <n v="4.4000000000000004"/>
    <n v="4.5172348186957088"/>
    <n v="91.582006674110332"/>
    <n v="0.98919876511728666"/>
    <x v="0"/>
    <x v="0"/>
  </r>
  <r>
    <x v="17"/>
    <n v="191"/>
    <n v="1"/>
    <n v="0"/>
    <n v="29.99"/>
    <n v="2"/>
    <n v="5"/>
    <n v="2.1074279505982632"/>
    <n v="8.2270536600541586"/>
    <n v="0.89162304275641002"/>
    <x v="0"/>
    <x v="0"/>
  </r>
  <r>
    <x v="18"/>
    <n v="2"/>
    <n v="0"/>
    <n v="0"/>
    <n v="19.989999999999998"/>
    <n v="4"/>
    <n v="5"/>
    <n v="2.4568634128251974"/>
    <n v="11.668155895085961"/>
    <n v="0.92106191238237722"/>
    <x v="0"/>
    <x v="1"/>
  </r>
  <r>
    <x v="19"/>
    <n v="15"/>
    <n v="1"/>
    <n v="0"/>
    <n v="14.99"/>
    <n v="0"/>
    <n v="0"/>
    <n v="0"/>
    <n v="1"/>
    <n v="0.5"/>
    <x v="1"/>
    <x v="0"/>
  </r>
  <r>
    <x v="20"/>
    <n v="2"/>
    <n v="0"/>
    <n v="0"/>
    <n v="4.99"/>
    <n v="1"/>
    <n v="4"/>
    <n v="1.5811117218105304"/>
    <n v="4.8603561727956084"/>
    <n v="0.82936190727756354"/>
    <x v="0"/>
    <x v="1"/>
  </r>
  <r>
    <x v="21"/>
    <n v="33"/>
    <n v="1"/>
    <n v="0"/>
    <n v="8.99"/>
    <n v="8"/>
    <n v="4"/>
    <n v="2.8041358396047995"/>
    <n v="16.51280003082756"/>
    <n v="0.94289890832763967"/>
    <x v="0"/>
    <x v="0"/>
  </r>
  <r>
    <x v="22"/>
    <n v="43"/>
    <n v="1"/>
    <n v="0"/>
    <n v="29.99"/>
    <n v="24"/>
    <n v="4.5"/>
    <n v="5.7754187862574051"/>
    <n v="322.27937263373616"/>
    <n v="0.99690670025788197"/>
    <x v="0"/>
    <x v="0"/>
  </r>
  <r>
    <x v="23"/>
    <n v="9"/>
    <n v="1"/>
    <n v="0"/>
    <n v="29.99"/>
    <n v="6"/>
    <n v="4.2"/>
    <n v="2.5250200769127185"/>
    <n v="12.491146044738239"/>
    <n v="0.92587731266981455"/>
    <x v="0"/>
    <x v="0"/>
  </r>
  <r>
    <x v="24"/>
    <n v="46"/>
    <n v="1"/>
    <n v="0"/>
    <n v="19.989999999999998"/>
    <n v="58"/>
    <n v="4"/>
    <n v="11.540022395278152"/>
    <n v="102746.73906674271"/>
    <n v="0.99999026742574504"/>
    <x v="0"/>
    <x v="0"/>
  </r>
  <r>
    <x v="25"/>
    <n v="42"/>
    <n v="1"/>
    <n v="0"/>
    <n v="19.989999999999998"/>
    <n v="9"/>
    <n v="4.5999999999999996"/>
    <n v="3.1898126693228259"/>
    <n v="24.283877901681787"/>
    <n v="0.96044910500325253"/>
    <x v="0"/>
    <x v="0"/>
  </r>
  <r>
    <x v="26"/>
    <n v="15"/>
    <n v="1"/>
    <n v="0"/>
    <n v="19.989999999999998"/>
    <n v="21"/>
    <n v="4.3"/>
    <n v="5.1809458933821508"/>
    <n v="177.85095950114831"/>
    <n v="0.99440875238920046"/>
    <x v="0"/>
    <x v="0"/>
  </r>
  <r>
    <x v="27"/>
    <n v="173"/>
    <n v="1"/>
    <n v="0"/>
    <n v="19.989999999999998"/>
    <n v="143"/>
    <n v="4.7"/>
    <n v="26.637148488294834"/>
    <n v="370140495580.34113"/>
    <n v="0.99999999999729827"/>
    <x v="0"/>
    <x v="0"/>
  </r>
  <r>
    <x v="28"/>
    <n v="178"/>
    <n v="1"/>
    <n v="0"/>
    <n v="39.99"/>
    <n v="14"/>
    <n v="4.5999999999999996"/>
    <n v="4.0634013248901608"/>
    <n v="58.171836279481667"/>
    <n v="0.9831000681595079"/>
    <x v="0"/>
    <x v="0"/>
  </r>
  <r>
    <x v="29"/>
    <n v="3"/>
    <n v="0"/>
    <n v="0"/>
    <n v="27.99"/>
    <n v="1"/>
    <n v="1"/>
    <n v="0.52631622878773288"/>
    <n v="1.6926853439471443"/>
    <n v="0.62862352177617475"/>
    <x v="0"/>
    <x v="1"/>
  </r>
  <r>
    <x v="30"/>
    <n v="37"/>
    <n v="1"/>
    <n v="1"/>
    <n v="29.99"/>
    <n v="19"/>
    <n v="3.9"/>
    <n v="1.7948624576363623"/>
    <n v="6.0186468459614604"/>
    <n v="0.85752239399601626"/>
    <x v="0"/>
    <x v="0"/>
  </r>
  <r>
    <x v="31"/>
    <n v="49"/>
    <n v="1"/>
    <n v="0"/>
    <n v="19.989999999999998"/>
    <n v="3"/>
    <n v="5"/>
    <n v="2.2821456817117305"/>
    <n v="9.7976805756643"/>
    <n v="0.90738751781065008"/>
    <x v="0"/>
    <x v="0"/>
  </r>
  <r>
    <x v="32"/>
    <n v="1"/>
    <n v="0"/>
    <n v="0"/>
    <n v="24.5"/>
    <n v="1"/>
    <n v="4"/>
    <n v="1.5811117218105304"/>
    <n v="4.8603561727956084"/>
    <n v="0.82936190727756354"/>
    <x v="0"/>
    <x v="1"/>
  </r>
  <r>
    <x v="33"/>
    <n v="4"/>
    <n v="0"/>
    <n v="0"/>
    <n v="19.989999999999998"/>
    <n v="22"/>
    <n v="1.6"/>
    <n v="4.4063476807750996"/>
    <n v="81.969537207716286"/>
    <n v="0.9879473836584568"/>
    <x v="0"/>
    <x v="1"/>
  </r>
  <r>
    <x v="34"/>
    <n v="1"/>
    <n v="0"/>
    <n v="0"/>
    <n v="7.99"/>
    <n v="10"/>
    <n v="2"/>
    <n v="2.450374306483202"/>
    <n v="11.59268512442593"/>
    <n v="0.92058881881670274"/>
    <x v="0"/>
    <x v="1"/>
  </r>
  <r>
    <x v="35"/>
    <n v="3"/>
    <n v="0"/>
    <n v="0"/>
    <n v="12.99"/>
    <n v="0"/>
    <n v="0"/>
    <n v="0"/>
    <n v="1"/>
    <n v="0.5"/>
    <x v="1"/>
    <x v="1"/>
  </r>
  <r>
    <x v="36"/>
    <n v="569"/>
    <n v="1"/>
    <n v="0"/>
    <n v="19.989999999999998"/>
    <n v="20"/>
    <n v="4.5"/>
    <n v="5.0765478618035367"/>
    <n v="160.21999856067421"/>
    <n v="0.99379729556551477"/>
    <x v="0"/>
    <x v="0"/>
  </r>
  <r>
    <x v="37"/>
    <n v="46"/>
    <n v="1"/>
    <n v="0"/>
    <n v="12.99"/>
    <n v="2"/>
    <n v="4"/>
    <n v="1.7558294529239973"/>
    <n v="5.7882468296306335"/>
    <n v="0.85268655882767708"/>
    <x v="0"/>
    <x v="0"/>
  </r>
  <r>
    <x v="38"/>
    <n v="318"/>
    <n v="1"/>
    <n v="0"/>
    <n v="29.99"/>
    <n v="15"/>
    <n v="4.8"/>
    <n v="4.3084387555384813"/>
    <n v="74.324359815839401"/>
    <n v="0.98672408232283815"/>
    <x v="0"/>
    <x v="0"/>
  </r>
  <r>
    <x v="39"/>
    <n v="32"/>
    <n v="1"/>
    <n v="0"/>
    <n v="2.99"/>
    <n v="19"/>
    <n v="3.1"/>
    <n v="4.409592233946098"/>
    <n v="82.235923648383988"/>
    <n v="0.98798595658979738"/>
    <x v="0"/>
    <x v="0"/>
  </r>
  <r>
    <x v="40"/>
    <n v="10"/>
    <n v="0"/>
    <n v="0"/>
    <n v="29.99"/>
    <n v="3"/>
    <n v="1.3"/>
    <n v="0.98123124031694675"/>
    <n v="2.6677388483011861"/>
    <n v="0.72735245300706797"/>
    <x v="0"/>
    <x v="1"/>
  </r>
  <r>
    <x v="41"/>
    <n v="1343"/>
    <n v="1"/>
    <n v="0"/>
    <n v="59.99"/>
    <n v="47"/>
    <n v="4.5"/>
    <n v="9.7939266018671454"/>
    <n v="17924.55074058794"/>
    <n v="0.99994421370843933"/>
    <x v="0"/>
    <x v="0"/>
  </r>
  <r>
    <x v="42"/>
    <n v="391"/>
    <n v="1"/>
    <n v="0"/>
    <n v="59.99"/>
    <n v="88"/>
    <n v="4.9000000000000004"/>
    <n v="17.097992976589001"/>
    <n v="26641826.846091032"/>
    <n v="0.99999996246503786"/>
    <x v="0"/>
    <x v="0"/>
  </r>
  <r>
    <x v="43"/>
    <n v="8"/>
    <n v="0"/>
    <n v="0"/>
    <n v="19.989999999999998"/>
    <n v="2"/>
    <n v="3.5"/>
    <n v="1.5800302040868643"/>
    <n v="4.8551024529590574"/>
    <n v="0.82920879557032878"/>
    <x v="0"/>
    <x v="1"/>
  </r>
  <r>
    <x v="44"/>
    <n v="2607"/>
    <n v="1"/>
    <n v="0"/>
    <n v="24.99"/>
    <n v="88"/>
    <n v="4.3"/>
    <n v="16.887033877984443"/>
    <n v="21574742.893350329"/>
    <n v="0.99999995364950778"/>
    <x v="0"/>
    <x v="0"/>
  </r>
  <r>
    <x v="45"/>
    <n v="5"/>
    <n v="0"/>
    <n v="0"/>
    <n v="39.99"/>
    <n v="0"/>
    <n v="0"/>
    <n v="0"/>
    <n v="1"/>
    <n v="0.5"/>
    <x v="1"/>
    <x v="1"/>
  </r>
  <r>
    <x v="46"/>
    <n v="2"/>
    <n v="0"/>
    <n v="0"/>
    <n v="39.99"/>
    <n v="1"/>
    <n v="1"/>
    <n v="0.52631622878773288"/>
    <n v="1.6926853439471443"/>
    <n v="0.62862352177617475"/>
    <x v="0"/>
    <x v="1"/>
  </r>
  <r>
    <x v="47"/>
    <n v="1"/>
    <n v="0"/>
    <n v="0"/>
    <n v="14.5"/>
    <n v="0"/>
    <n v="0"/>
    <n v="0"/>
    <n v="1"/>
    <n v="0.5"/>
    <x v="1"/>
    <x v="1"/>
  </r>
  <r>
    <x v="48"/>
    <n v="48"/>
    <n v="1"/>
    <n v="0"/>
    <n v="29.99"/>
    <n v="16"/>
    <n v="4.9000000000000004"/>
    <n v="4.5183163364193746"/>
    <n v="91.681107817659125"/>
    <n v="0.98921031455550357"/>
    <x v="0"/>
    <x v="0"/>
  </r>
  <r>
    <x v="49"/>
    <n v="2075"/>
    <n v="1"/>
    <n v="0"/>
    <n v="39.99"/>
    <n v="70"/>
    <n v="4.9000000000000004"/>
    <n v="13.953073816546594"/>
    <n v="1147474.2912731406"/>
    <n v="0.99999912852153972"/>
    <x v="0"/>
    <x v="0"/>
  </r>
  <r>
    <x v="50"/>
    <n v="13"/>
    <n v="0"/>
    <n v="0"/>
    <n v="29.99"/>
    <n v="2"/>
    <n v="4.5"/>
    <n v="1.9316287017611302"/>
    <n v="6.9007403418046085"/>
    <n v="0.87342958295834972"/>
    <x v="0"/>
    <x v="1"/>
  </r>
  <r>
    <x v="51"/>
    <n v="88"/>
    <n v="1"/>
    <n v="0"/>
    <n v="29.99"/>
    <n v="2"/>
    <n v="4.5"/>
    <n v="1.9316287017611302"/>
    <n v="6.9007403418046085"/>
    <n v="0.87342958295834972"/>
    <x v="0"/>
    <x v="0"/>
  </r>
  <r>
    <x v="52"/>
    <n v="63"/>
    <n v="1"/>
    <n v="0"/>
    <n v="69.989999999999995"/>
    <n v="7"/>
    <n v="4.9000000000000004"/>
    <n v="2.9458567563981717"/>
    <n v="19.026956872307309"/>
    <n v="0.95006730146891305"/>
    <x v="0"/>
    <x v="0"/>
  </r>
  <r>
    <x v="53"/>
    <n v="87"/>
    <n v="1"/>
    <n v="0"/>
    <n v="39.99"/>
    <n v="1"/>
    <n v="5"/>
    <n v="1.9327102194847963"/>
    <n v="6.908207652077027"/>
    <n v="0.8735490968377192"/>
    <x v="0"/>
    <x v="0"/>
  </r>
  <r>
    <x v="54"/>
    <n v="17"/>
    <n v="1"/>
    <n v="0"/>
    <n v="29.99"/>
    <n v="0"/>
    <n v="0"/>
    <n v="0"/>
    <n v="1"/>
    <n v="0.5"/>
    <x v="1"/>
    <x v="0"/>
  </r>
  <r>
    <x v="55"/>
    <n v="5"/>
    <n v="0"/>
    <n v="1"/>
    <n v="29.99"/>
    <n v="10"/>
    <n v="3.9"/>
    <n v="0.22240287761515898"/>
    <n v="1.249074500665005"/>
    <n v="0.55537266564343668"/>
    <x v="0"/>
    <x v="1"/>
  </r>
  <r>
    <x v="56"/>
    <n v="17"/>
    <n v="1"/>
    <n v="0"/>
    <n v="29.99"/>
    <n v="4"/>
    <n v="4.3"/>
    <n v="2.210744464453211"/>
    <n v="9.1225052465769991"/>
    <n v="0.90121022655551031"/>
    <x v="0"/>
    <x v="0"/>
  </r>
  <r>
    <x v="57"/>
    <n v="176"/>
    <n v="1"/>
    <n v="0"/>
    <n v="49.99"/>
    <n v="34"/>
    <n v="4.5"/>
    <n v="7.5225960973920749"/>
    <n v="1849.3621917125167"/>
    <n v="0.9994595652653957"/>
    <x v="0"/>
    <x v="0"/>
  </r>
  <r>
    <x v="58"/>
    <n v="213"/>
    <n v="1"/>
    <n v="0"/>
    <n v="29.99"/>
    <n v="16"/>
    <n v="3.6"/>
    <n v="4.0612382894428292"/>
    <n v="58.046144522442134"/>
    <n v="0.9830640932089999"/>
    <x v="0"/>
    <x v="0"/>
  </r>
  <r>
    <x v="59"/>
    <n v="990"/>
    <n v="1"/>
    <n v="0"/>
    <n v="39.99"/>
    <n v="26"/>
    <n v="3.4"/>
    <n v="5.7380959010426462"/>
    <n v="310.47267709948926"/>
    <n v="0.99678944551633786"/>
    <x v="0"/>
    <x v="0"/>
  </r>
  <r>
    <x v="60"/>
    <n v="5"/>
    <n v="0"/>
    <n v="0"/>
    <n v="19.989999999999998"/>
    <n v="1"/>
    <n v="5"/>
    <n v="1.9327102194847963"/>
    <n v="6.908207652077027"/>
    <n v="0.8735490968377192"/>
    <x v="0"/>
    <x v="1"/>
  </r>
  <r>
    <x v="61"/>
    <n v="16"/>
    <n v="1"/>
    <n v="0"/>
    <n v="19.989999999999998"/>
    <n v="3"/>
    <n v="2.2999999999999998"/>
    <n v="1.3328297379912124"/>
    <n v="3.791757902173893"/>
    <n v="0.79130832141032692"/>
    <x v="0"/>
    <x v="0"/>
  </r>
  <r>
    <x v="62"/>
    <n v="20"/>
    <n v="1"/>
    <n v="0"/>
    <n v="39.99"/>
    <n v="0"/>
    <n v="0"/>
    <n v="0"/>
    <n v="1"/>
    <n v="0.5"/>
    <x v="1"/>
    <x v="0"/>
  </r>
  <r>
    <x v="63"/>
    <n v="117"/>
    <n v="1"/>
    <n v="0"/>
    <n v="29.99"/>
    <n v="18"/>
    <n v="3"/>
    <n v="4.1997146530652039"/>
    <n v="66.667305015407948"/>
    <n v="0.98522181429019084"/>
    <x v="0"/>
    <x v="0"/>
  </r>
  <r>
    <x v="64"/>
    <n v="1039"/>
    <n v="1"/>
    <n v="0"/>
    <n v="79.989999999999995"/>
    <n v="18"/>
    <n v="5"/>
    <n v="4.9029116484137356"/>
    <n v="134.68135409580478"/>
    <n v="0.99262979053633338"/>
    <x v="0"/>
    <x v="0"/>
  </r>
  <r>
    <x v="65"/>
    <n v="757"/>
    <n v="1"/>
    <n v="0"/>
    <n v="99.99"/>
    <n v="10"/>
    <n v="5"/>
    <n v="3.5051697995059996"/>
    <n v="33.287095504939167"/>
    <n v="0.97083450828152107"/>
    <x v="0"/>
    <x v="0"/>
  </r>
  <r>
    <x v="66"/>
    <n v="43"/>
    <n v="1"/>
    <n v="0"/>
    <n v="19.989999999999998"/>
    <n v="3"/>
    <n v="4.7"/>
    <n v="2.1766661324094505"/>
    <n v="8.8168629523024258"/>
    <n v="0.89813446465956193"/>
    <x v="0"/>
    <x v="0"/>
  </r>
  <r>
    <x v="67"/>
    <n v="5"/>
    <n v="0"/>
    <n v="0"/>
    <n v="29.99"/>
    <n v="2"/>
    <n v="1"/>
    <n v="0.70103395990119988"/>
    <n v="2.0158359238164247"/>
    <n v="0.66841697451015891"/>
    <x v="0"/>
    <x v="1"/>
  </r>
  <r>
    <x v="68"/>
    <n v="14"/>
    <n v="0"/>
    <n v="0"/>
    <n v="39.99"/>
    <n v="3"/>
    <n v="2"/>
    <n v="1.2273501886889329"/>
    <n v="3.4121759240462146"/>
    <n v="0.77335445883967746"/>
    <x v="0"/>
    <x v="1"/>
  </r>
  <r>
    <x v="69"/>
    <n v="34"/>
    <n v="1"/>
    <n v="0"/>
    <n v="11.99"/>
    <n v="7"/>
    <n v="4.9000000000000004"/>
    <n v="2.9458567563981717"/>
    <n v="19.026956872307309"/>
    <n v="0.95006730146891305"/>
    <x v="0"/>
    <x v="0"/>
  </r>
  <r>
    <x v="70"/>
    <n v="2557"/>
    <n v="1"/>
    <n v="0"/>
    <n v="29.99"/>
    <n v="24"/>
    <n v="4.5"/>
    <n v="5.7754187862574051"/>
    <n v="322.27937263373616"/>
    <n v="0.99690670025788197"/>
    <x v="0"/>
    <x v="0"/>
  </r>
  <r>
    <x v="71"/>
    <n v="13"/>
    <n v="0"/>
    <n v="0"/>
    <n v="9.99"/>
    <n v="0"/>
    <n v="0"/>
    <n v="0"/>
    <n v="1"/>
    <n v="0.5"/>
    <x v="1"/>
    <x v="1"/>
  </r>
  <r>
    <x v="72"/>
    <n v="20"/>
    <n v="1"/>
    <n v="0"/>
    <n v="59.99"/>
    <n v="1"/>
    <n v="4"/>
    <n v="1.5811117218105304"/>
    <n v="4.8603561727956084"/>
    <n v="0.82936190727756354"/>
    <x v="0"/>
    <x v="0"/>
  </r>
  <r>
    <x v="73"/>
    <n v="6"/>
    <n v="0"/>
    <n v="0"/>
    <n v="19.989999999999998"/>
    <n v="0"/>
    <n v="0"/>
    <n v="0"/>
    <n v="1"/>
    <n v="0.5"/>
    <x v="1"/>
    <x v="1"/>
  </r>
  <r>
    <x v="74"/>
    <n v="2"/>
    <n v="0"/>
    <n v="0"/>
    <n v="39.99"/>
    <n v="1"/>
    <n v="4"/>
    <n v="1.5811117218105304"/>
    <n v="4.8603561727956084"/>
    <n v="0.82936190727756354"/>
    <x v="0"/>
    <x v="1"/>
  </r>
  <r>
    <x v="75"/>
    <n v="25"/>
    <n v="1"/>
    <n v="0"/>
    <n v="34.99"/>
    <n v="3"/>
    <n v="4.7"/>
    <n v="2.1766661324094505"/>
    <n v="8.8168629523024258"/>
    <n v="0.89813446465956193"/>
    <x v="0"/>
    <x v="0"/>
  </r>
  <r>
    <x v="76"/>
    <n v="64"/>
    <n v="1"/>
    <n v="0"/>
    <n v="19.989999999999998"/>
    <n v="12"/>
    <n v="3.7"/>
    <n v="3.397527214756388"/>
    <n v="29.890096797742324"/>
    <n v="0.96762716521907799"/>
    <x v="0"/>
    <x v="0"/>
  </r>
  <r>
    <x v="77"/>
    <n v="14"/>
    <n v="0"/>
    <n v="0"/>
    <n v="14.99"/>
    <n v="0"/>
    <n v="0"/>
    <n v="0"/>
    <n v="1"/>
    <n v="0.5"/>
    <x v="1"/>
    <x v="1"/>
  </r>
  <r>
    <x v="78"/>
    <n v="234"/>
    <n v="1"/>
    <n v="0"/>
    <n v="39.99"/>
    <n v="39"/>
    <n v="4.3"/>
    <n v="8.3258650534245575"/>
    <n v="4129.3077356735803"/>
    <n v="0.99975788728976223"/>
    <x v="0"/>
    <x v="0"/>
  </r>
  <r>
    <x v="79"/>
    <n v="309"/>
    <n v="1"/>
    <n v="0"/>
    <n v="29.99"/>
    <n v="8"/>
    <n v="4.5999999999999996"/>
    <n v="3.0150949382093586"/>
    <n v="20.391026736222592"/>
    <n v="0.95325142582769784"/>
    <x v="0"/>
    <x v="0"/>
  </r>
  <r>
    <x v="80"/>
    <n v="684"/>
    <n v="1"/>
    <n v="0"/>
    <n v="59.99"/>
    <n v="33"/>
    <n v="4.2"/>
    <n v="7.242398816976328"/>
    <n v="1397.4421613929576"/>
    <n v="0.9992849185846886"/>
    <x v="0"/>
    <x v="0"/>
  </r>
  <r>
    <x v="81"/>
    <n v="509"/>
    <n v="1"/>
    <n v="0"/>
    <n v="59.99"/>
    <n v="28"/>
    <n v="4.8"/>
    <n v="6.5797692600135527"/>
    <n v="720.37309119371525"/>
    <n v="0.99861375477931225"/>
    <x v="0"/>
    <x v="0"/>
  </r>
  <r>
    <x v="82"/>
    <n v="25"/>
    <n v="1"/>
    <n v="0"/>
    <n v="14.99"/>
    <n v="0"/>
    <n v="0"/>
    <n v="0"/>
    <n v="1"/>
    <n v="0.5"/>
    <x v="1"/>
    <x v="0"/>
  </r>
  <r>
    <x v="83"/>
    <n v="13"/>
    <n v="0"/>
    <n v="0"/>
    <n v="19.989999999999998"/>
    <n v="4"/>
    <n v="4"/>
    <n v="2.1052649151509315"/>
    <n v="8.2092774835411362"/>
    <n v="0.89141384850361993"/>
    <x v="0"/>
    <x v="1"/>
  </r>
  <r>
    <x v="84"/>
    <n v="70"/>
    <n v="1"/>
    <n v="0"/>
    <n v="29.99"/>
    <n v="4"/>
    <n v="4.8"/>
    <n v="2.3865437132903442"/>
    <n v="10.875838889786129"/>
    <n v="0.91579542217770782"/>
    <x v="0"/>
    <x v="0"/>
  </r>
  <r>
    <x v="85"/>
    <n v="2321"/>
    <n v="1"/>
    <n v="0"/>
    <n v="59.99"/>
    <n v="219"/>
    <n v="3.7"/>
    <n v="39.564097555244061"/>
    <n v="1.5221913501141411E+17"/>
    <n v="1"/>
    <x v="0"/>
    <x v="0"/>
  </r>
  <r>
    <x v="86"/>
    <n v="143"/>
    <n v="1"/>
    <n v="0"/>
    <n v="59.99"/>
    <n v="4"/>
    <n v="3.5"/>
    <n v="1.9294656663137983"/>
    <n v="6.885829927523238"/>
    <n v="0.87319026542662481"/>
    <x v="0"/>
    <x v="0"/>
  </r>
  <r>
    <x v="87"/>
    <n v="3"/>
    <n v="0"/>
    <n v="0"/>
    <n v="29.99"/>
    <n v="1"/>
    <n v="5"/>
    <n v="1.9327102194847963"/>
    <n v="6.908207652077027"/>
    <n v="0.8735490968377192"/>
    <x v="0"/>
    <x v="1"/>
  </r>
  <r>
    <x v="88"/>
    <n v="17"/>
    <n v="1"/>
    <n v="0"/>
    <n v="19.989999999999998"/>
    <n v="5"/>
    <n v="4.5999999999999996"/>
    <n v="2.4909417448689579"/>
    <n v="12.072640115496368"/>
    <n v="0.92350435786765095"/>
    <x v="0"/>
    <x v="0"/>
  </r>
  <r>
    <x v="89"/>
    <n v="46"/>
    <n v="1"/>
    <n v="0"/>
    <n v="29.99"/>
    <n v="26"/>
    <n v="3.5"/>
    <n v="5.7732557508100726"/>
    <n v="321.5830243113395"/>
    <n v="0.99690002286346335"/>
    <x v="0"/>
    <x v="0"/>
  </r>
  <r>
    <x v="90"/>
    <n v="40"/>
    <n v="1"/>
    <n v="0"/>
    <n v="29.99"/>
    <n v="4"/>
    <n v="4.8"/>
    <n v="2.3865437132903442"/>
    <n v="10.875838889786129"/>
    <n v="0.91579542217770782"/>
    <x v="0"/>
    <x v="0"/>
  </r>
  <r>
    <x v="91"/>
    <n v="5"/>
    <n v="0"/>
    <n v="0"/>
    <n v="49.99"/>
    <n v="0"/>
    <n v="0"/>
    <n v="0"/>
    <n v="1"/>
    <n v="0.5"/>
    <x v="1"/>
    <x v="1"/>
  </r>
  <r>
    <x v="92"/>
    <n v="4"/>
    <n v="0"/>
    <n v="0"/>
    <n v="39.99"/>
    <n v="0"/>
    <n v="0"/>
    <n v="0"/>
    <n v="1"/>
    <n v="0.5"/>
    <x v="1"/>
    <x v="1"/>
  </r>
  <r>
    <x v="93"/>
    <n v="59"/>
    <n v="1"/>
    <n v="0"/>
    <n v="19.989999999999998"/>
    <n v="0"/>
    <n v="0"/>
    <n v="0"/>
    <n v="1"/>
    <n v="0.5"/>
    <x v="1"/>
    <x v="0"/>
  </r>
  <r>
    <x v="94"/>
    <n v="21"/>
    <n v="1"/>
    <n v="0"/>
    <n v="49.99"/>
    <n v="21"/>
    <n v="2.9"/>
    <n v="4.6887079966381791"/>
    <n v="108.71263194686512"/>
    <n v="0.99088527927682646"/>
    <x v="0"/>
    <x v="0"/>
  </r>
  <r>
    <x v="95"/>
    <n v="202"/>
    <n v="1"/>
    <n v="0"/>
    <n v="19.989999999999998"/>
    <n v="5"/>
    <n v="4.8"/>
    <n v="2.5612614444038111"/>
    <n v="12.952145426241259"/>
    <n v="0.92832643515031066"/>
    <x v="0"/>
    <x v="0"/>
  </r>
  <r>
    <x v="96"/>
    <n v="116"/>
    <n v="1"/>
    <n v="0"/>
    <n v="29.99"/>
    <n v="4"/>
    <n v="2.8"/>
    <n v="1.6833467179418125"/>
    <n v="5.3835430556188077"/>
    <n v="0.84334718332951508"/>
    <x v="0"/>
    <x v="0"/>
  </r>
  <r>
    <x v="97"/>
    <n v="331"/>
    <n v="1"/>
    <n v="0"/>
    <n v="29.99"/>
    <n v="8"/>
    <n v="4.8"/>
    <n v="3.0854146377442122"/>
    <n v="21.876535799234329"/>
    <n v="0.95628708783637295"/>
    <x v="0"/>
    <x v="0"/>
  </r>
  <r>
    <x v="98"/>
    <n v="9"/>
    <n v="0"/>
    <n v="0"/>
    <n v="9.99"/>
    <n v="1"/>
    <n v="5"/>
    <n v="1.9327102194847963"/>
    <n v="6.908207652077027"/>
    <n v="0.8735490968377192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74C64-1186-664E-B0E0-B378CA5E3106}" name="PivotTable17" cacheId="7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12">
    <pivotField dataFiel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  <pivotField showAll="0"/>
    <pivotField numFmtId="168" showAll="0"/>
    <pivotField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sku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2"/>
  <sheetViews>
    <sheetView topLeftCell="A3" workbookViewId="0">
      <selection activeCell="A3" sqref="A3:L102"/>
    </sheetView>
  </sheetViews>
  <sheetFormatPr baseColWidth="10" defaultColWidth="8.83203125" defaultRowHeight="15" x14ac:dyDescent="0.2"/>
  <cols>
    <col min="1" max="2" width="8.1640625" bestFit="1" customWidth="1"/>
    <col min="3" max="3" width="8.6640625" bestFit="1" customWidth="1"/>
    <col min="4" max="4" width="4.33203125" bestFit="1" customWidth="1"/>
    <col min="5" max="5" width="6.1640625" bestFit="1" customWidth="1"/>
    <col min="6" max="6" width="11.5" bestFit="1" customWidth="1"/>
    <col min="7" max="7" width="9.5" bestFit="1" customWidth="1"/>
    <col min="8" max="8" width="7.6640625" style="12" bestFit="1" customWidth="1"/>
    <col min="9" max="10" width="12.1640625" bestFit="1" customWidth="1"/>
    <col min="11" max="11" width="12.83203125" bestFit="1" customWidth="1"/>
    <col min="12" max="12" width="14.1640625" bestFit="1" customWidth="1"/>
  </cols>
  <sheetData>
    <row r="2" spans="1:12" x14ac:dyDescent="0.2">
      <c r="H2" s="12" t="s">
        <v>72</v>
      </c>
    </row>
    <row r="3" spans="1:12" x14ac:dyDescent="0.2">
      <c r="A3" t="s">
        <v>0</v>
      </c>
      <c r="B3" t="s">
        <v>1</v>
      </c>
      <c r="C3" t="s">
        <v>2</v>
      </c>
      <c r="D3" s="46" t="s">
        <v>3</v>
      </c>
      <c r="E3" t="s">
        <v>4</v>
      </c>
      <c r="F3" s="46" t="s">
        <v>5</v>
      </c>
      <c r="G3" s="46" t="s">
        <v>6</v>
      </c>
      <c r="H3" s="12" t="s">
        <v>69</v>
      </c>
      <c r="I3" t="s">
        <v>70</v>
      </c>
      <c r="J3" t="s">
        <v>71</v>
      </c>
      <c r="K3" t="s">
        <v>73</v>
      </c>
      <c r="L3" t="s">
        <v>74</v>
      </c>
    </row>
    <row r="4" spans="1:12" x14ac:dyDescent="0.2">
      <c r="A4">
        <v>1004622</v>
      </c>
      <c r="B4">
        <v>53</v>
      </c>
      <c r="C4">
        <v>1</v>
      </c>
      <c r="D4">
        <v>0</v>
      </c>
      <c r="E4">
        <v>19.989999999999998</v>
      </c>
      <c r="F4">
        <v>7</v>
      </c>
      <c r="G4">
        <v>3.4</v>
      </c>
      <c r="H4" s="47">
        <f>D4*Log!C$70+bestbuylogit!F4*Log!C$72+bestbuylogit!G4*Log!C$73</f>
        <v>2.4184590098867726</v>
      </c>
      <c r="I4">
        <f>EXP(H4)</f>
        <v>11.228542902499708</v>
      </c>
      <c r="J4">
        <f>I4/(1+I4)</f>
        <v>0.91822410830356704</v>
      </c>
      <c r="K4">
        <f>1*(J4&gt;0.5)+0*(J4&lt;=0.5)</f>
        <v>1</v>
      </c>
      <c r="L4">
        <f>C4</f>
        <v>1</v>
      </c>
    </row>
    <row r="5" spans="1:12" x14ac:dyDescent="0.2">
      <c r="A5">
        <v>1010544</v>
      </c>
      <c r="B5">
        <v>12</v>
      </c>
      <c r="C5">
        <v>1</v>
      </c>
      <c r="D5">
        <v>0</v>
      </c>
      <c r="E5">
        <v>29.99</v>
      </c>
      <c r="F5">
        <v>3</v>
      </c>
      <c r="G5">
        <v>4</v>
      </c>
      <c r="H5" s="47">
        <f>D5*Log!C$70+bestbuylogit!F5*Log!C$72+bestbuylogit!G5*Log!C$73</f>
        <v>1.9305471840374644</v>
      </c>
      <c r="I5">
        <f t="shared" ref="I5:I68" si="0">EXP(H5)</f>
        <v>6.8932811031949885</v>
      </c>
      <c r="J5">
        <f t="shared" ref="J5:J68" si="1">I5/(1+I5)</f>
        <v>0.87330997250367448</v>
      </c>
      <c r="K5">
        <f t="shared" ref="K5:K68" si="2">1*(J5&gt;0.5)+0*(J5&lt;=0.5)</f>
        <v>1</v>
      </c>
      <c r="L5">
        <f t="shared" ref="L5:L68" si="3">C5</f>
        <v>1</v>
      </c>
    </row>
    <row r="6" spans="1:12" x14ac:dyDescent="0.2">
      <c r="A6">
        <v>1011067</v>
      </c>
      <c r="B6">
        <v>3</v>
      </c>
      <c r="C6">
        <v>1</v>
      </c>
      <c r="D6">
        <v>0</v>
      </c>
      <c r="E6">
        <v>19.989999999999998</v>
      </c>
      <c r="F6">
        <v>1</v>
      </c>
      <c r="G6">
        <v>2</v>
      </c>
      <c r="H6" s="47">
        <f>D6*Log!C$70+bestbuylogit!F6*Log!C$72+bestbuylogit!G6*Log!C$73</f>
        <v>0.87791472646199864</v>
      </c>
      <c r="I6">
        <f t="shared" si="0"/>
        <v>2.4058775591518851</v>
      </c>
      <c r="J6">
        <f t="shared" si="1"/>
        <v>0.70638991489493974</v>
      </c>
      <c r="K6">
        <f t="shared" si="2"/>
        <v>1</v>
      </c>
      <c r="L6">
        <f t="shared" si="3"/>
        <v>1</v>
      </c>
    </row>
    <row r="7" spans="1:12" x14ac:dyDescent="0.2">
      <c r="A7">
        <v>1011491</v>
      </c>
      <c r="B7">
        <v>85</v>
      </c>
      <c r="C7">
        <v>1</v>
      </c>
      <c r="D7">
        <v>0</v>
      </c>
      <c r="E7">
        <v>12.99</v>
      </c>
      <c r="F7">
        <v>18</v>
      </c>
      <c r="G7">
        <v>4.5999999999999996</v>
      </c>
      <c r="H7" s="47">
        <f>D7*Log!C$70+bestbuylogit!F7*Log!C$72+bestbuylogit!G7*Log!C$73</f>
        <v>4.7622722493440293</v>
      </c>
      <c r="I7">
        <f t="shared" si="0"/>
        <v>117.01150336737886</v>
      </c>
      <c r="J7">
        <f t="shared" si="1"/>
        <v>0.99152624980221693</v>
      </c>
      <c r="K7">
        <f t="shared" si="2"/>
        <v>1</v>
      </c>
      <c r="L7">
        <f t="shared" si="3"/>
        <v>1</v>
      </c>
    </row>
    <row r="8" spans="1:12" x14ac:dyDescent="0.2">
      <c r="A8">
        <v>1011831</v>
      </c>
      <c r="B8">
        <v>6</v>
      </c>
      <c r="C8">
        <v>1</v>
      </c>
      <c r="D8">
        <v>0</v>
      </c>
      <c r="E8">
        <v>9.99</v>
      </c>
      <c r="F8">
        <v>2</v>
      </c>
      <c r="G8">
        <v>3.5</v>
      </c>
      <c r="H8" s="47">
        <f>D8*Log!C$70+bestbuylogit!F8*Log!C$72+bestbuylogit!G8*Log!C$73</f>
        <v>1.5800302040868643</v>
      </c>
      <c r="I8">
        <f t="shared" si="0"/>
        <v>4.8551024529590574</v>
      </c>
      <c r="J8">
        <f t="shared" si="1"/>
        <v>0.82920879557032878</v>
      </c>
      <c r="K8">
        <f t="shared" si="2"/>
        <v>1</v>
      </c>
      <c r="L8">
        <f t="shared" si="3"/>
        <v>1</v>
      </c>
    </row>
    <row r="9" spans="1:12" x14ac:dyDescent="0.2">
      <c r="A9">
        <v>1012721</v>
      </c>
      <c r="B9">
        <v>140</v>
      </c>
      <c r="C9">
        <v>1</v>
      </c>
      <c r="D9">
        <v>0</v>
      </c>
      <c r="E9">
        <v>19.989999999999998</v>
      </c>
      <c r="F9">
        <v>13</v>
      </c>
      <c r="G9">
        <v>3.8</v>
      </c>
      <c r="H9" s="47">
        <f>D9*Log!C$70+bestbuylogit!F9*Log!C$72+bestbuylogit!G9*Log!C$73</f>
        <v>3.6074047956372812</v>
      </c>
      <c r="I9">
        <f t="shared" si="0"/>
        <v>36.870242730433574</v>
      </c>
      <c r="J9">
        <f t="shared" si="1"/>
        <v>0.97359404302955865</v>
      </c>
      <c r="K9">
        <f t="shared" si="2"/>
        <v>1</v>
      </c>
      <c r="L9">
        <f t="shared" si="3"/>
        <v>1</v>
      </c>
    </row>
    <row r="10" spans="1:12" x14ac:dyDescent="0.2">
      <c r="A10">
        <v>1012876</v>
      </c>
      <c r="B10">
        <v>5</v>
      </c>
      <c r="C10">
        <v>1</v>
      </c>
      <c r="D10">
        <v>0</v>
      </c>
      <c r="E10">
        <v>39.99</v>
      </c>
      <c r="F10">
        <v>8</v>
      </c>
      <c r="G10">
        <v>3.4</v>
      </c>
      <c r="H10" s="47">
        <f>D10*Log!C$70+bestbuylogit!F10*Log!C$72+bestbuylogit!G10*Log!C$73</f>
        <v>2.59317674100024</v>
      </c>
      <c r="I10">
        <f t="shared" si="0"/>
        <v>13.372184166367818</v>
      </c>
      <c r="J10">
        <f t="shared" si="1"/>
        <v>0.93042115322039298</v>
      </c>
      <c r="K10">
        <f t="shared" si="2"/>
        <v>1</v>
      </c>
      <c r="L10">
        <f t="shared" si="3"/>
        <v>1</v>
      </c>
    </row>
    <row r="11" spans="1:12" x14ac:dyDescent="0.2">
      <c r="A11">
        <v>1013666</v>
      </c>
      <c r="B11">
        <v>41</v>
      </c>
      <c r="C11">
        <v>1</v>
      </c>
      <c r="D11">
        <v>0</v>
      </c>
      <c r="E11">
        <v>68.180000000000007</v>
      </c>
      <c r="F11">
        <v>2</v>
      </c>
      <c r="G11">
        <v>4.5</v>
      </c>
      <c r="H11" s="47">
        <f>D11*Log!C$70+bestbuylogit!F11*Log!C$72+bestbuylogit!G11*Log!C$73</f>
        <v>1.9316287017611302</v>
      </c>
      <c r="I11">
        <f t="shared" si="0"/>
        <v>6.9007403418046085</v>
      </c>
      <c r="J11">
        <f t="shared" si="1"/>
        <v>0.87342958295834972</v>
      </c>
      <c r="K11">
        <f t="shared" si="2"/>
        <v>1</v>
      </c>
      <c r="L11">
        <f t="shared" si="3"/>
        <v>1</v>
      </c>
    </row>
    <row r="12" spans="1:12" x14ac:dyDescent="0.2">
      <c r="A12">
        <v>1014064</v>
      </c>
      <c r="B12">
        <v>15</v>
      </c>
      <c r="C12">
        <v>1</v>
      </c>
      <c r="D12">
        <v>0</v>
      </c>
      <c r="E12">
        <v>7.99</v>
      </c>
      <c r="F12">
        <v>4</v>
      </c>
      <c r="G12">
        <v>4.8</v>
      </c>
      <c r="H12" s="47">
        <f>D12*Log!C$70+bestbuylogit!F12*Log!C$72+bestbuylogit!G12*Log!C$73</f>
        <v>2.3865437132903442</v>
      </c>
      <c r="I12">
        <f t="shared" si="0"/>
        <v>10.875838889786129</v>
      </c>
      <c r="J12">
        <f t="shared" si="1"/>
        <v>0.91579542217770782</v>
      </c>
      <c r="K12">
        <f t="shared" si="2"/>
        <v>1</v>
      </c>
      <c r="L12">
        <f t="shared" si="3"/>
        <v>1</v>
      </c>
    </row>
    <row r="13" spans="1:12" x14ac:dyDescent="0.2">
      <c r="A13">
        <v>1032361</v>
      </c>
      <c r="B13">
        <v>168</v>
      </c>
      <c r="C13">
        <v>1</v>
      </c>
      <c r="D13">
        <v>0</v>
      </c>
      <c r="E13">
        <v>19.989999999999998</v>
      </c>
      <c r="F13">
        <v>45</v>
      </c>
      <c r="G13">
        <v>4.2</v>
      </c>
      <c r="H13" s="47">
        <f>D13*Log!C$70+bestbuylogit!F13*Log!C$72+bestbuylogit!G13*Log!C$73</f>
        <v>9.3390115903379325</v>
      </c>
      <c r="I13">
        <f t="shared" si="0"/>
        <v>11373.161340268014</v>
      </c>
      <c r="J13">
        <f t="shared" si="1"/>
        <v>0.99991208142999877</v>
      </c>
      <c r="K13">
        <f t="shared" si="2"/>
        <v>1</v>
      </c>
      <c r="L13">
        <f t="shared" si="3"/>
        <v>1</v>
      </c>
    </row>
    <row r="14" spans="1:12" x14ac:dyDescent="0.2">
      <c r="A14">
        <v>1052221</v>
      </c>
      <c r="B14">
        <v>28</v>
      </c>
      <c r="C14">
        <v>1</v>
      </c>
      <c r="D14">
        <v>0</v>
      </c>
      <c r="E14">
        <v>19.989999999999998</v>
      </c>
      <c r="F14">
        <v>11</v>
      </c>
      <c r="G14">
        <v>4</v>
      </c>
      <c r="H14" s="47">
        <f>D14*Log!C$70+bestbuylogit!F14*Log!C$72+bestbuylogit!G14*Log!C$73</f>
        <v>3.3282890329452006</v>
      </c>
      <c r="I14">
        <f t="shared" si="0"/>
        <v>27.890580991170228</v>
      </c>
      <c r="J14">
        <f t="shared" si="1"/>
        <v>0.96538664278487063</v>
      </c>
      <c r="K14">
        <f t="shared" si="2"/>
        <v>1</v>
      </c>
      <c r="L14">
        <f t="shared" si="3"/>
        <v>1</v>
      </c>
    </row>
    <row r="15" spans="1:12" x14ac:dyDescent="0.2">
      <c r="A15">
        <v>1066233</v>
      </c>
      <c r="B15">
        <v>30</v>
      </c>
      <c r="C15">
        <v>1</v>
      </c>
      <c r="D15">
        <v>0</v>
      </c>
      <c r="E15">
        <v>29.99</v>
      </c>
      <c r="F15">
        <v>5</v>
      </c>
      <c r="G15">
        <v>4.8</v>
      </c>
      <c r="H15" s="47">
        <f>D15*Log!C$70+bestbuylogit!F15*Log!C$72+bestbuylogit!G15*Log!C$73</f>
        <v>2.5612614444038111</v>
      </c>
      <c r="I15">
        <f t="shared" si="0"/>
        <v>12.952145426241259</v>
      </c>
      <c r="J15">
        <f t="shared" si="1"/>
        <v>0.92832643515031066</v>
      </c>
      <c r="K15">
        <f t="shared" si="2"/>
        <v>1</v>
      </c>
      <c r="L15">
        <f t="shared" si="3"/>
        <v>1</v>
      </c>
    </row>
    <row r="16" spans="1:12" x14ac:dyDescent="0.2">
      <c r="A16">
        <v>1066515</v>
      </c>
      <c r="B16">
        <v>15</v>
      </c>
      <c r="C16">
        <v>1</v>
      </c>
      <c r="D16">
        <v>0</v>
      </c>
      <c r="E16">
        <v>9.99</v>
      </c>
      <c r="F16">
        <v>6</v>
      </c>
      <c r="G16">
        <v>4.7</v>
      </c>
      <c r="H16" s="47">
        <f>D16*Log!C$70+bestbuylogit!F16*Log!C$72+bestbuylogit!G16*Log!C$73</f>
        <v>2.7008193257498516</v>
      </c>
      <c r="I16">
        <f t="shared" si="0"/>
        <v>14.891928067932589</v>
      </c>
      <c r="J16">
        <f t="shared" si="1"/>
        <v>0.93707497317346644</v>
      </c>
      <c r="K16">
        <f t="shared" si="2"/>
        <v>1</v>
      </c>
      <c r="L16">
        <f t="shared" si="3"/>
        <v>1</v>
      </c>
    </row>
    <row r="17" spans="1:12" x14ac:dyDescent="0.2">
      <c r="A17">
        <v>1066551</v>
      </c>
      <c r="B17">
        <v>94</v>
      </c>
      <c r="C17">
        <v>1</v>
      </c>
      <c r="D17">
        <v>0</v>
      </c>
      <c r="E17">
        <v>29.99</v>
      </c>
      <c r="F17">
        <v>10</v>
      </c>
      <c r="G17">
        <v>4.5</v>
      </c>
      <c r="H17" s="47">
        <f>D17*Log!C$70+bestbuylogit!F17*Log!C$72+bestbuylogit!G17*Log!C$73</f>
        <v>3.3293705506688664</v>
      </c>
      <c r="I17">
        <f t="shared" si="0"/>
        <v>27.920761466253079</v>
      </c>
      <c r="J17">
        <f t="shared" si="1"/>
        <v>0.96542276381045933</v>
      </c>
      <c r="K17">
        <f t="shared" si="2"/>
        <v>1</v>
      </c>
      <c r="L17">
        <f t="shared" si="3"/>
        <v>1</v>
      </c>
    </row>
    <row r="18" spans="1:12" x14ac:dyDescent="0.2">
      <c r="A18">
        <v>1067848</v>
      </c>
      <c r="B18">
        <v>46</v>
      </c>
      <c r="C18">
        <v>1</v>
      </c>
      <c r="D18">
        <v>0</v>
      </c>
      <c r="E18">
        <v>19.989999999999998</v>
      </c>
      <c r="F18">
        <v>59</v>
      </c>
      <c r="G18">
        <v>2.7</v>
      </c>
      <c r="H18" s="47">
        <f>D18*Log!C$70+bestbuylogit!F18*Log!C$72+bestbuylogit!G18*Log!C$73</f>
        <v>11.257662079415072</v>
      </c>
      <c r="I18">
        <f t="shared" si="0"/>
        <v>77471.242302544022</v>
      </c>
      <c r="J18">
        <f t="shared" si="1"/>
        <v>0.99998709215106885</v>
      </c>
      <c r="K18">
        <f t="shared" si="2"/>
        <v>1</v>
      </c>
      <c r="L18">
        <f t="shared" si="3"/>
        <v>1</v>
      </c>
    </row>
    <row r="19" spans="1:12" x14ac:dyDescent="0.2">
      <c r="A19">
        <v>1067948</v>
      </c>
      <c r="B19">
        <v>5</v>
      </c>
      <c r="C19">
        <v>1</v>
      </c>
      <c r="D19">
        <v>0</v>
      </c>
      <c r="E19">
        <v>19.989999999999998</v>
      </c>
      <c r="F19">
        <v>7</v>
      </c>
      <c r="G19">
        <v>3.3</v>
      </c>
      <c r="H19" s="47">
        <f>D19*Log!C$70+bestbuylogit!F19*Log!C$72+bestbuylogit!G19*Log!C$73</f>
        <v>2.3832991601193463</v>
      </c>
      <c r="I19">
        <f t="shared" si="0"/>
        <v>10.840608836026258</v>
      </c>
      <c r="J19">
        <f t="shared" si="1"/>
        <v>0.91554488338831042</v>
      </c>
      <c r="K19">
        <f t="shared" si="2"/>
        <v>1</v>
      </c>
      <c r="L19">
        <f t="shared" si="3"/>
        <v>1</v>
      </c>
    </row>
    <row r="20" spans="1:12" x14ac:dyDescent="0.2">
      <c r="A20">
        <v>1078792</v>
      </c>
      <c r="B20">
        <v>122</v>
      </c>
      <c r="C20">
        <v>1</v>
      </c>
      <c r="D20">
        <v>0</v>
      </c>
      <c r="E20">
        <v>29.99</v>
      </c>
      <c r="F20">
        <v>17</v>
      </c>
      <c r="G20">
        <v>4.4000000000000004</v>
      </c>
      <c r="H20" s="47">
        <f>D20*Log!C$70+bestbuylogit!F20*Log!C$72+bestbuylogit!G20*Log!C$73</f>
        <v>4.5172348186957088</v>
      </c>
      <c r="I20">
        <f t="shared" si="0"/>
        <v>91.582006674110332</v>
      </c>
      <c r="J20">
        <f t="shared" si="1"/>
        <v>0.98919876511728666</v>
      </c>
      <c r="K20">
        <f t="shared" si="2"/>
        <v>1</v>
      </c>
      <c r="L20">
        <f t="shared" si="3"/>
        <v>1</v>
      </c>
    </row>
    <row r="21" spans="1:12" x14ac:dyDescent="0.2">
      <c r="A21">
        <v>1092494</v>
      </c>
      <c r="B21">
        <v>191</v>
      </c>
      <c r="C21">
        <v>1</v>
      </c>
      <c r="D21">
        <v>0</v>
      </c>
      <c r="E21">
        <v>29.99</v>
      </c>
      <c r="F21">
        <v>2</v>
      </c>
      <c r="G21">
        <v>5</v>
      </c>
      <c r="H21" s="47">
        <f>D21*Log!C$70+bestbuylogit!F21*Log!C$72+bestbuylogit!G21*Log!C$73</f>
        <v>2.1074279505982632</v>
      </c>
      <c r="I21">
        <f t="shared" si="0"/>
        <v>8.2270536600541586</v>
      </c>
      <c r="J21">
        <f t="shared" si="1"/>
        <v>0.89162304275641002</v>
      </c>
      <c r="K21">
        <f t="shared" si="2"/>
        <v>1</v>
      </c>
      <c r="L21">
        <f t="shared" si="3"/>
        <v>1</v>
      </c>
    </row>
    <row r="22" spans="1:12" x14ac:dyDescent="0.2">
      <c r="A22">
        <v>1094401</v>
      </c>
      <c r="B22">
        <v>2</v>
      </c>
      <c r="C22">
        <v>0</v>
      </c>
      <c r="D22">
        <v>0</v>
      </c>
      <c r="E22">
        <v>19.989999999999998</v>
      </c>
      <c r="F22">
        <v>4</v>
      </c>
      <c r="G22">
        <v>5</v>
      </c>
      <c r="H22" s="47">
        <f>D22*Log!C$70+bestbuylogit!F22*Log!C$72+bestbuylogit!G22*Log!C$73</f>
        <v>2.4568634128251974</v>
      </c>
      <c r="I22">
        <f t="shared" si="0"/>
        <v>11.668155895085961</v>
      </c>
      <c r="J22">
        <f t="shared" si="1"/>
        <v>0.92106191238237722</v>
      </c>
      <c r="K22">
        <f t="shared" si="2"/>
        <v>1</v>
      </c>
      <c r="L22">
        <f t="shared" si="3"/>
        <v>0</v>
      </c>
    </row>
    <row r="23" spans="1:12" x14ac:dyDescent="0.2">
      <c r="A23">
        <v>1121355</v>
      </c>
      <c r="B23">
        <v>15</v>
      </c>
      <c r="C23">
        <v>1</v>
      </c>
      <c r="D23">
        <v>0</v>
      </c>
      <c r="E23">
        <v>14.99</v>
      </c>
      <c r="F23">
        <v>0</v>
      </c>
      <c r="G23">
        <v>0</v>
      </c>
      <c r="H23" s="47">
        <f>D23*Log!C$70+bestbuylogit!F23*Log!C$72+bestbuylogit!G23*Log!C$73</f>
        <v>0</v>
      </c>
      <c r="I23">
        <f t="shared" si="0"/>
        <v>1</v>
      </c>
      <c r="J23">
        <f t="shared" si="1"/>
        <v>0.5</v>
      </c>
      <c r="K23">
        <f t="shared" si="2"/>
        <v>0</v>
      </c>
      <c r="L23">
        <f t="shared" si="3"/>
        <v>1</v>
      </c>
    </row>
    <row r="24" spans="1:12" x14ac:dyDescent="0.2">
      <c r="A24">
        <v>1142357</v>
      </c>
      <c r="B24">
        <v>2</v>
      </c>
      <c r="C24">
        <v>0</v>
      </c>
      <c r="D24">
        <v>0</v>
      </c>
      <c r="E24">
        <v>4.99</v>
      </c>
      <c r="F24">
        <v>1</v>
      </c>
      <c r="G24">
        <v>4</v>
      </c>
      <c r="H24" s="47">
        <f>D24*Log!C$70+bestbuylogit!F24*Log!C$72+bestbuylogit!G24*Log!C$73</f>
        <v>1.5811117218105304</v>
      </c>
      <c r="I24">
        <f t="shared" si="0"/>
        <v>4.8603561727956084</v>
      </c>
      <c r="J24">
        <f t="shared" si="1"/>
        <v>0.82936190727756354</v>
      </c>
      <c r="K24">
        <f t="shared" si="2"/>
        <v>1</v>
      </c>
      <c r="L24">
        <f t="shared" si="3"/>
        <v>0</v>
      </c>
    </row>
    <row r="25" spans="1:12" x14ac:dyDescent="0.2">
      <c r="A25">
        <v>1154546</v>
      </c>
      <c r="B25">
        <v>33</v>
      </c>
      <c r="C25">
        <v>1</v>
      </c>
      <c r="D25">
        <v>0</v>
      </c>
      <c r="E25">
        <v>8.99</v>
      </c>
      <c r="F25">
        <v>8</v>
      </c>
      <c r="G25">
        <v>4</v>
      </c>
      <c r="H25" s="47">
        <f>D25*Log!C$70+bestbuylogit!F25*Log!C$72+bestbuylogit!G25*Log!C$73</f>
        <v>2.8041358396047995</v>
      </c>
      <c r="I25">
        <f t="shared" si="0"/>
        <v>16.51280003082756</v>
      </c>
      <c r="J25">
        <f t="shared" si="1"/>
        <v>0.94289890832763967</v>
      </c>
      <c r="K25">
        <f t="shared" si="2"/>
        <v>1</v>
      </c>
      <c r="L25">
        <f t="shared" si="3"/>
        <v>1</v>
      </c>
    </row>
    <row r="26" spans="1:12" x14ac:dyDescent="0.2">
      <c r="A26">
        <v>1161734</v>
      </c>
      <c r="B26">
        <v>43</v>
      </c>
      <c r="C26">
        <v>1</v>
      </c>
      <c r="D26">
        <v>0</v>
      </c>
      <c r="E26">
        <v>29.99</v>
      </c>
      <c r="F26">
        <v>24</v>
      </c>
      <c r="G26">
        <v>4.5</v>
      </c>
      <c r="H26" s="47">
        <f>D26*Log!C$70+bestbuylogit!F26*Log!C$72+bestbuylogit!G26*Log!C$73</f>
        <v>5.7754187862574051</v>
      </c>
      <c r="I26">
        <f t="shared" si="0"/>
        <v>322.27937263373616</v>
      </c>
      <c r="J26">
        <f t="shared" si="1"/>
        <v>0.99690670025788197</v>
      </c>
      <c r="K26">
        <f t="shared" si="2"/>
        <v>1</v>
      </c>
      <c r="L26">
        <f t="shared" si="3"/>
        <v>1</v>
      </c>
    </row>
    <row r="27" spans="1:12" x14ac:dyDescent="0.2">
      <c r="A27">
        <v>1170735</v>
      </c>
      <c r="B27">
        <v>9</v>
      </c>
      <c r="C27">
        <v>1</v>
      </c>
      <c r="D27">
        <v>0</v>
      </c>
      <c r="E27">
        <v>29.99</v>
      </c>
      <c r="F27">
        <v>6</v>
      </c>
      <c r="G27">
        <v>4.2</v>
      </c>
      <c r="H27" s="47">
        <f>D27*Log!C$70+bestbuylogit!F27*Log!C$72+bestbuylogit!G27*Log!C$73</f>
        <v>2.5250200769127185</v>
      </c>
      <c r="I27">
        <f t="shared" si="0"/>
        <v>12.491146044738239</v>
      </c>
      <c r="J27">
        <f t="shared" si="1"/>
        <v>0.92587731266981455</v>
      </c>
      <c r="K27">
        <f t="shared" si="2"/>
        <v>1</v>
      </c>
      <c r="L27">
        <f t="shared" si="3"/>
        <v>1</v>
      </c>
    </row>
    <row r="28" spans="1:12" x14ac:dyDescent="0.2">
      <c r="A28">
        <v>1179927</v>
      </c>
      <c r="B28">
        <v>46</v>
      </c>
      <c r="C28">
        <v>1</v>
      </c>
      <c r="D28">
        <v>0</v>
      </c>
      <c r="E28">
        <v>19.989999999999998</v>
      </c>
      <c r="F28">
        <v>58</v>
      </c>
      <c r="G28">
        <v>4</v>
      </c>
      <c r="H28" s="47">
        <f>D28*Log!C$70+bestbuylogit!F28*Log!C$72+bestbuylogit!G28*Log!C$73</f>
        <v>11.540022395278152</v>
      </c>
      <c r="I28">
        <f t="shared" si="0"/>
        <v>102746.73906674271</v>
      </c>
      <c r="J28">
        <f t="shared" si="1"/>
        <v>0.99999026742574504</v>
      </c>
      <c r="K28">
        <f t="shared" si="2"/>
        <v>1</v>
      </c>
      <c r="L28">
        <f t="shared" si="3"/>
        <v>1</v>
      </c>
    </row>
    <row r="29" spans="1:12" x14ac:dyDescent="0.2">
      <c r="A29">
        <v>1179963</v>
      </c>
      <c r="B29">
        <v>42</v>
      </c>
      <c r="C29">
        <v>1</v>
      </c>
      <c r="D29">
        <v>0</v>
      </c>
      <c r="E29">
        <v>19.989999999999998</v>
      </c>
      <c r="F29">
        <v>9</v>
      </c>
      <c r="G29">
        <v>4.5999999999999996</v>
      </c>
      <c r="H29" s="47">
        <f>D29*Log!C$70+bestbuylogit!F29*Log!C$72+bestbuylogit!G29*Log!C$73</f>
        <v>3.1898126693228259</v>
      </c>
      <c r="I29">
        <f t="shared" si="0"/>
        <v>24.283877901681787</v>
      </c>
      <c r="J29">
        <f t="shared" si="1"/>
        <v>0.96044910500325253</v>
      </c>
      <c r="K29">
        <f t="shared" si="2"/>
        <v>1</v>
      </c>
      <c r="L29">
        <f t="shared" si="3"/>
        <v>1</v>
      </c>
    </row>
    <row r="30" spans="1:12" x14ac:dyDescent="0.2">
      <c r="A30">
        <v>1180061</v>
      </c>
      <c r="B30">
        <v>15</v>
      </c>
      <c r="C30">
        <v>1</v>
      </c>
      <c r="D30">
        <v>0</v>
      </c>
      <c r="E30">
        <v>19.989999999999998</v>
      </c>
      <c r="F30">
        <v>21</v>
      </c>
      <c r="G30">
        <v>4.3</v>
      </c>
      <c r="H30" s="47">
        <f>D30*Log!C$70+bestbuylogit!F30*Log!C$72+bestbuylogit!G30*Log!C$73</f>
        <v>5.1809458933821508</v>
      </c>
      <c r="I30">
        <f t="shared" si="0"/>
        <v>177.85095950114831</v>
      </c>
      <c r="J30">
        <f t="shared" si="1"/>
        <v>0.99440875238920046</v>
      </c>
      <c r="K30">
        <f t="shared" si="2"/>
        <v>1</v>
      </c>
      <c r="L30">
        <f t="shared" si="3"/>
        <v>1</v>
      </c>
    </row>
    <row r="31" spans="1:12" x14ac:dyDescent="0.2">
      <c r="A31">
        <v>1180104</v>
      </c>
      <c r="B31">
        <v>173</v>
      </c>
      <c r="C31">
        <v>1</v>
      </c>
      <c r="D31">
        <v>0</v>
      </c>
      <c r="E31">
        <v>19.989999999999998</v>
      </c>
      <c r="F31">
        <v>143</v>
      </c>
      <c r="G31">
        <v>4.7</v>
      </c>
      <c r="H31" s="47">
        <f>D31*Log!C$70+bestbuylogit!F31*Log!C$72+bestbuylogit!G31*Log!C$73</f>
        <v>26.637148488294834</v>
      </c>
      <c r="I31">
        <f t="shared" si="0"/>
        <v>370140495580.34113</v>
      </c>
      <c r="J31">
        <f t="shared" si="1"/>
        <v>0.99999999999729827</v>
      </c>
      <c r="K31">
        <f t="shared" si="2"/>
        <v>1</v>
      </c>
      <c r="L31">
        <f t="shared" si="3"/>
        <v>1</v>
      </c>
    </row>
    <row r="32" spans="1:12" x14ac:dyDescent="0.2">
      <c r="A32">
        <v>1182175</v>
      </c>
      <c r="B32">
        <v>178</v>
      </c>
      <c r="C32">
        <v>1</v>
      </c>
      <c r="D32">
        <v>0</v>
      </c>
      <c r="E32">
        <v>39.99</v>
      </c>
      <c r="F32">
        <v>14</v>
      </c>
      <c r="G32">
        <v>4.5999999999999996</v>
      </c>
      <c r="H32" s="47">
        <f>D32*Log!C$70+bestbuylogit!F32*Log!C$72+bestbuylogit!G32*Log!C$73</f>
        <v>4.0634013248901608</v>
      </c>
      <c r="I32">
        <f t="shared" si="0"/>
        <v>58.171836279481667</v>
      </c>
      <c r="J32">
        <f t="shared" si="1"/>
        <v>0.9831000681595079</v>
      </c>
      <c r="K32">
        <f t="shared" si="2"/>
        <v>1</v>
      </c>
      <c r="L32">
        <f t="shared" si="3"/>
        <v>1</v>
      </c>
    </row>
    <row r="33" spans="1:12" x14ac:dyDescent="0.2">
      <c r="A33">
        <v>1184298</v>
      </c>
      <c r="B33">
        <v>3</v>
      </c>
      <c r="C33">
        <v>0</v>
      </c>
      <c r="D33">
        <v>0</v>
      </c>
      <c r="E33">
        <v>27.99</v>
      </c>
      <c r="F33">
        <v>1</v>
      </c>
      <c r="G33">
        <v>1</v>
      </c>
      <c r="H33" s="47">
        <f>D33*Log!C$70+bestbuylogit!F33*Log!C$72+bestbuylogit!G33*Log!C$73</f>
        <v>0.52631622878773288</v>
      </c>
      <c r="I33">
        <f t="shared" si="0"/>
        <v>1.6926853439471443</v>
      </c>
      <c r="J33">
        <f t="shared" si="1"/>
        <v>0.62862352177617475</v>
      </c>
      <c r="K33">
        <f t="shared" si="2"/>
        <v>1</v>
      </c>
      <c r="L33">
        <f t="shared" si="3"/>
        <v>0</v>
      </c>
    </row>
    <row r="34" spans="1:12" x14ac:dyDescent="0.2">
      <c r="A34">
        <v>1199284</v>
      </c>
      <c r="B34">
        <v>37</v>
      </c>
      <c r="C34">
        <v>1</v>
      </c>
      <c r="D34">
        <v>1</v>
      </c>
      <c r="E34">
        <v>29.99</v>
      </c>
      <c r="F34">
        <v>19</v>
      </c>
      <c r="G34">
        <v>3.9</v>
      </c>
      <c r="H34" s="47">
        <f>D34*Log!C$70+bestbuylogit!F34*Log!C$72+bestbuylogit!G34*Log!C$73</f>
        <v>1.7948624576363623</v>
      </c>
      <c r="I34">
        <f t="shared" si="0"/>
        <v>6.0186468459614604</v>
      </c>
      <c r="J34">
        <f t="shared" si="1"/>
        <v>0.85752239399601626</v>
      </c>
      <c r="K34">
        <f t="shared" si="2"/>
        <v>1</v>
      </c>
      <c r="L34">
        <f t="shared" si="3"/>
        <v>1</v>
      </c>
    </row>
    <row r="35" spans="1:12" x14ac:dyDescent="0.2">
      <c r="A35">
        <v>1207275</v>
      </c>
      <c r="B35">
        <v>49</v>
      </c>
      <c r="C35">
        <v>1</v>
      </c>
      <c r="D35">
        <v>0</v>
      </c>
      <c r="E35">
        <v>19.989999999999998</v>
      </c>
      <c r="F35">
        <v>3</v>
      </c>
      <c r="G35">
        <v>5</v>
      </c>
      <c r="H35" s="47">
        <f>D35*Log!C$70+bestbuylogit!F35*Log!C$72+bestbuylogit!G35*Log!C$73</f>
        <v>2.2821456817117305</v>
      </c>
      <c r="I35">
        <f t="shared" si="0"/>
        <v>9.7976805756643</v>
      </c>
      <c r="J35">
        <f t="shared" si="1"/>
        <v>0.90738751781065008</v>
      </c>
      <c r="K35">
        <f t="shared" si="2"/>
        <v>1</v>
      </c>
      <c r="L35">
        <f t="shared" si="3"/>
        <v>1</v>
      </c>
    </row>
    <row r="36" spans="1:12" x14ac:dyDescent="0.2">
      <c r="A36">
        <v>1208344</v>
      </c>
      <c r="B36">
        <v>1</v>
      </c>
      <c r="C36">
        <v>0</v>
      </c>
      <c r="D36">
        <v>0</v>
      </c>
      <c r="E36">
        <v>24.5</v>
      </c>
      <c r="F36">
        <v>1</v>
      </c>
      <c r="G36">
        <v>4</v>
      </c>
      <c r="H36" s="47">
        <f>D36*Log!C$70+bestbuylogit!F36*Log!C$72+bestbuylogit!G36*Log!C$73</f>
        <v>1.5811117218105304</v>
      </c>
      <c r="I36">
        <f t="shared" si="0"/>
        <v>4.8603561727956084</v>
      </c>
      <c r="J36">
        <f t="shared" si="1"/>
        <v>0.82936190727756354</v>
      </c>
      <c r="K36">
        <f t="shared" si="2"/>
        <v>1</v>
      </c>
      <c r="L36">
        <f t="shared" si="3"/>
        <v>0</v>
      </c>
    </row>
    <row r="37" spans="1:12" x14ac:dyDescent="0.2">
      <c r="A37">
        <v>1208468</v>
      </c>
      <c r="B37">
        <v>4</v>
      </c>
      <c r="C37">
        <v>0</v>
      </c>
      <c r="D37">
        <v>0</v>
      </c>
      <c r="E37">
        <v>19.989999999999998</v>
      </c>
      <c r="F37">
        <v>22</v>
      </c>
      <c r="G37">
        <v>1.6</v>
      </c>
      <c r="H37" s="47">
        <f>D37*Log!C$70+bestbuylogit!F37*Log!C$72+bestbuylogit!G37*Log!C$73</f>
        <v>4.4063476807750996</v>
      </c>
      <c r="I37">
        <f t="shared" si="0"/>
        <v>81.969537207716286</v>
      </c>
      <c r="J37">
        <f t="shared" si="1"/>
        <v>0.9879473836584568</v>
      </c>
      <c r="K37">
        <f t="shared" si="2"/>
        <v>1</v>
      </c>
      <c r="L37">
        <f t="shared" si="3"/>
        <v>0</v>
      </c>
    </row>
    <row r="38" spans="1:12" x14ac:dyDescent="0.2">
      <c r="A38">
        <v>1208486</v>
      </c>
      <c r="B38">
        <v>1</v>
      </c>
      <c r="C38">
        <v>0</v>
      </c>
      <c r="D38">
        <v>0</v>
      </c>
      <c r="E38">
        <v>7.99</v>
      </c>
      <c r="F38">
        <v>10</v>
      </c>
      <c r="G38">
        <v>2</v>
      </c>
      <c r="H38" s="47">
        <f>D38*Log!C$70+bestbuylogit!F38*Log!C$72+bestbuylogit!G38*Log!C$73</f>
        <v>2.450374306483202</v>
      </c>
      <c r="I38">
        <f t="shared" si="0"/>
        <v>11.59268512442593</v>
      </c>
      <c r="J38">
        <f t="shared" si="1"/>
        <v>0.92058881881670274</v>
      </c>
      <c r="K38">
        <f t="shared" si="2"/>
        <v>1</v>
      </c>
      <c r="L38">
        <f t="shared" si="3"/>
        <v>0</v>
      </c>
    </row>
    <row r="39" spans="1:12" x14ac:dyDescent="0.2">
      <c r="A39">
        <v>1208753</v>
      </c>
      <c r="B39">
        <v>3</v>
      </c>
      <c r="C39">
        <v>0</v>
      </c>
      <c r="D39">
        <v>0</v>
      </c>
      <c r="E39">
        <v>12.99</v>
      </c>
      <c r="F39">
        <v>0</v>
      </c>
      <c r="G39">
        <v>0</v>
      </c>
      <c r="H39" s="47">
        <f>D39*Log!C$70+bestbuylogit!F39*Log!C$72+bestbuylogit!G39*Log!C$73</f>
        <v>0</v>
      </c>
      <c r="I39">
        <f t="shared" si="0"/>
        <v>1</v>
      </c>
      <c r="J39">
        <f t="shared" si="1"/>
        <v>0.5</v>
      </c>
      <c r="K39">
        <f t="shared" si="2"/>
        <v>0</v>
      </c>
      <c r="L39">
        <f t="shared" si="3"/>
        <v>0</v>
      </c>
    </row>
    <row r="40" spans="1:12" x14ac:dyDescent="0.2">
      <c r="A40">
        <v>1228939</v>
      </c>
      <c r="B40">
        <v>569</v>
      </c>
      <c r="C40">
        <v>1</v>
      </c>
      <c r="D40">
        <v>0</v>
      </c>
      <c r="E40">
        <v>19.989999999999998</v>
      </c>
      <c r="F40">
        <v>20</v>
      </c>
      <c r="G40">
        <v>4.5</v>
      </c>
      <c r="H40" s="47">
        <f>D40*Log!C$70+bestbuylogit!F40*Log!C$72+bestbuylogit!G40*Log!C$73</f>
        <v>5.0765478618035367</v>
      </c>
      <c r="I40">
        <f t="shared" si="0"/>
        <v>160.21999856067421</v>
      </c>
      <c r="J40">
        <f t="shared" si="1"/>
        <v>0.99379729556551477</v>
      </c>
      <c r="K40">
        <f t="shared" si="2"/>
        <v>1</v>
      </c>
      <c r="L40">
        <f t="shared" si="3"/>
        <v>1</v>
      </c>
    </row>
    <row r="41" spans="1:12" x14ac:dyDescent="0.2">
      <c r="A41">
        <v>1228993</v>
      </c>
      <c r="B41">
        <v>46</v>
      </c>
      <c r="C41">
        <v>1</v>
      </c>
      <c r="D41">
        <v>0</v>
      </c>
      <c r="E41">
        <v>12.99</v>
      </c>
      <c r="F41">
        <v>2</v>
      </c>
      <c r="G41">
        <v>4</v>
      </c>
      <c r="H41" s="47">
        <f>D41*Log!C$70+bestbuylogit!F41*Log!C$72+bestbuylogit!G41*Log!C$73</f>
        <v>1.7558294529239973</v>
      </c>
      <c r="I41">
        <f t="shared" si="0"/>
        <v>5.7882468296306335</v>
      </c>
      <c r="J41">
        <f t="shared" si="1"/>
        <v>0.85268655882767708</v>
      </c>
      <c r="K41">
        <f t="shared" si="2"/>
        <v>1</v>
      </c>
      <c r="L41">
        <f t="shared" si="3"/>
        <v>1</v>
      </c>
    </row>
    <row r="42" spans="1:12" x14ac:dyDescent="0.2">
      <c r="A42">
        <v>2032076</v>
      </c>
      <c r="B42">
        <v>318</v>
      </c>
      <c r="C42">
        <v>1</v>
      </c>
      <c r="D42">
        <v>0</v>
      </c>
      <c r="E42">
        <v>29.99</v>
      </c>
      <c r="F42">
        <v>15</v>
      </c>
      <c r="G42">
        <v>4.8</v>
      </c>
      <c r="H42" s="47">
        <f>D42*Log!C$70+bestbuylogit!F42*Log!C$72+bestbuylogit!G42*Log!C$73</f>
        <v>4.3084387555384813</v>
      </c>
      <c r="I42">
        <f t="shared" si="0"/>
        <v>74.324359815839401</v>
      </c>
      <c r="J42">
        <f t="shared" si="1"/>
        <v>0.98672408232283815</v>
      </c>
      <c r="K42">
        <f t="shared" si="2"/>
        <v>1</v>
      </c>
      <c r="L42">
        <f t="shared" si="3"/>
        <v>1</v>
      </c>
    </row>
    <row r="43" spans="1:12" x14ac:dyDescent="0.2">
      <c r="A43">
        <v>2051131</v>
      </c>
      <c r="B43">
        <v>32</v>
      </c>
      <c r="C43">
        <v>1</v>
      </c>
      <c r="D43">
        <v>0</v>
      </c>
      <c r="E43">
        <v>2.99</v>
      </c>
      <c r="F43">
        <v>19</v>
      </c>
      <c r="G43">
        <v>3.1</v>
      </c>
      <c r="H43" s="47">
        <f>D43*Log!C$70+bestbuylogit!F43*Log!C$72+bestbuylogit!G43*Log!C$73</f>
        <v>4.409592233946098</v>
      </c>
      <c r="I43">
        <f t="shared" si="0"/>
        <v>82.235923648383988</v>
      </c>
      <c r="J43">
        <f t="shared" si="1"/>
        <v>0.98798595658979738</v>
      </c>
      <c r="K43">
        <f t="shared" si="2"/>
        <v>1</v>
      </c>
      <c r="L43">
        <f t="shared" si="3"/>
        <v>1</v>
      </c>
    </row>
    <row r="44" spans="1:12" x14ac:dyDescent="0.2">
      <c r="A44">
        <v>2075383</v>
      </c>
      <c r="B44">
        <v>10</v>
      </c>
      <c r="C44">
        <v>0</v>
      </c>
      <c r="D44">
        <v>0</v>
      </c>
      <c r="E44">
        <v>29.99</v>
      </c>
      <c r="F44">
        <v>3</v>
      </c>
      <c r="G44">
        <v>1.3</v>
      </c>
      <c r="H44" s="47">
        <f>D44*Log!C$70+bestbuylogit!F44*Log!C$72+bestbuylogit!G44*Log!C$73</f>
        <v>0.98123124031694675</v>
      </c>
      <c r="I44">
        <f t="shared" si="0"/>
        <v>2.6677388483011861</v>
      </c>
      <c r="J44">
        <f t="shared" si="1"/>
        <v>0.72735245300706797</v>
      </c>
      <c r="K44">
        <f t="shared" si="2"/>
        <v>1</v>
      </c>
      <c r="L44">
        <f t="shared" si="3"/>
        <v>0</v>
      </c>
    </row>
    <row r="45" spans="1:12" x14ac:dyDescent="0.2">
      <c r="A45">
        <v>2078113</v>
      </c>
      <c r="B45">
        <v>1343</v>
      </c>
      <c r="C45">
        <v>1</v>
      </c>
      <c r="D45">
        <v>0</v>
      </c>
      <c r="E45">
        <v>59.99</v>
      </c>
      <c r="F45">
        <v>47</v>
      </c>
      <c r="G45">
        <v>4.5</v>
      </c>
      <c r="H45" s="47">
        <f>D45*Log!C$70+bestbuylogit!F45*Log!C$72+bestbuylogit!G45*Log!C$73</f>
        <v>9.7939266018671454</v>
      </c>
      <c r="I45">
        <f t="shared" si="0"/>
        <v>17924.55074058794</v>
      </c>
      <c r="J45">
        <f t="shared" si="1"/>
        <v>0.99994421370843933</v>
      </c>
      <c r="K45">
        <f t="shared" si="2"/>
        <v>1</v>
      </c>
      <c r="L45">
        <f t="shared" si="3"/>
        <v>1</v>
      </c>
    </row>
    <row r="46" spans="1:12" x14ac:dyDescent="0.2">
      <c r="A46">
        <v>2095189</v>
      </c>
      <c r="B46">
        <v>391</v>
      </c>
      <c r="C46">
        <v>1</v>
      </c>
      <c r="D46">
        <v>0</v>
      </c>
      <c r="E46">
        <v>59.99</v>
      </c>
      <c r="F46">
        <v>88</v>
      </c>
      <c r="G46">
        <v>4.9000000000000004</v>
      </c>
      <c r="H46" s="47">
        <f>D46*Log!C$70+bestbuylogit!F46*Log!C$72+bestbuylogit!G46*Log!C$73</f>
        <v>17.097992976589001</v>
      </c>
      <c r="I46">
        <f t="shared" si="0"/>
        <v>26641826.846091032</v>
      </c>
      <c r="J46">
        <f t="shared" si="1"/>
        <v>0.99999996246503786</v>
      </c>
      <c r="K46">
        <f t="shared" si="2"/>
        <v>1</v>
      </c>
      <c r="L46">
        <f t="shared" si="3"/>
        <v>1</v>
      </c>
    </row>
    <row r="47" spans="1:12" x14ac:dyDescent="0.2">
      <c r="A47">
        <v>2106238</v>
      </c>
      <c r="B47">
        <v>8</v>
      </c>
      <c r="C47">
        <v>0</v>
      </c>
      <c r="D47">
        <v>0</v>
      </c>
      <c r="E47">
        <v>19.989999999999998</v>
      </c>
      <c r="F47">
        <v>2</v>
      </c>
      <c r="G47">
        <v>3.5</v>
      </c>
      <c r="H47" s="47">
        <f>D47*Log!C$70+bestbuylogit!F47*Log!C$72+bestbuylogit!G47*Log!C$73</f>
        <v>1.5800302040868643</v>
      </c>
      <c r="I47">
        <f t="shared" si="0"/>
        <v>4.8551024529590574</v>
      </c>
      <c r="J47">
        <f t="shared" si="1"/>
        <v>0.82920879557032878</v>
      </c>
      <c r="K47">
        <f t="shared" si="2"/>
        <v>1</v>
      </c>
      <c r="L47">
        <f t="shared" si="3"/>
        <v>0</v>
      </c>
    </row>
    <row r="48" spans="1:12" x14ac:dyDescent="0.2">
      <c r="A48">
        <v>2107458</v>
      </c>
      <c r="B48">
        <v>2607</v>
      </c>
      <c r="C48">
        <v>1</v>
      </c>
      <c r="D48">
        <v>0</v>
      </c>
      <c r="E48">
        <v>24.99</v>
      </c>
      <c r="F48">
        <v>88</v>
      </c>
      <c r="G48">
        <v>4.3</v>
      </c>
      <c r="H48" s="47">
        <f>D48*Log!C$70+bestbuylogit!F48*Log!C$72+bestbuylogit!G48*Log!C$73</f>
        <v>16.887033877984443</v>
      </c>
      <c r="I48">
        <f t="shared" si="0"/>
        <v>21574742.893350329</v>
      </c>
      <c r="J48">
        <f t="shared" si="1"/>
        <v>0.99999995364950778</v>
      </c>
      <c r="K48">
        <f t="shared" si="2"/>
        <v>1</v>
      </c>
      <c r="L48">
        <f t="shared" si="3"/>
        <v>1</v>
      </c>
    </row>
    <row r="49" spans="1:12" x14ac:dyDescent="0.2">
      <c r="A49">
        <v>2138219</v>
      </c>
      <c r="B49">
        <v>5</v>
      </c>
      <c r="C49">
        <v>0</v>
      </c>
      <c r="D49">
        <v>0</v>
      </c>
      <c r="E49">
        <v>39.99</v>
      </c>
      <c r="F49">
        <v>0</v>
      </c>
      <c r="G49">
        <v>0</v>
      </c>
      <c r="H49" s="47">
        <f>D49*Log!C$70+bestbuylogit!F49*Log!C$72+bestbuylogit!G49*Log!C$73</f>
        <v>0</v>
      </c>
      <c r="I49">
        <f t="shared" si="0"/>
        <v>1</v>
      </c>
      <c r="J49">
        <f t="shared" si="1"/>
        <v>0.5</v>
      </c>
      <c r="K49">
        <f t="shared" si="2"/>
        <v>0</v>
      </c>
      <c r="L49">
        <f t="shared" si="3"/>
        <v>0</v>
      </c>
    </row>
    <row r="50" spans="1:12" x14ac:dyDescent="0.2">
      <c r="A50">
        <v>2138398</v>
      </c>
      <c r="B50">
        <v>2</v>
      </c>
      <c r="C50">
        <v>0</v>
      </c>
      <c r="D50">
        <v>0</v>
      </c>
      <c r="E50">
        <v>39.99</v>
      </c>
      <c r="F50">
        <v>1</v>
      </c>
      <c r="G50">
        <v>1</v>
      </c>
      <c r="H50" s="47">
        <f>D50*Log!C$70+bestbuylogit!F50*Log!C$72+bestbuylogit!G50*Log!C$73</f>
        <v>0.52631622878773288</v>
      </c>
      <c r="I50">
        <f t="shared" si="0"/>
        <v>1.6926853439471443</v>
      </c>
      <c r="J50">
        <f t="shared" si="1"/>
        <v>0.62862352177617475</v>
      </c>
      <c r="K50">
        <f t="shared" si="2"/>
        <v>1</v>
      </c>
      <c r="L50">
        <f t="shared" si="3"/>
        <v>0</v>
      </c>
    </row>
    <row r="51" spans="1:12" x14ac:dyDescent="0.2">
      <c r="A51">
        <v>2141045</v>
      </c>
      <c r="B51">
        <v>1</v>
      </c>
      <c r="C51">
        <v>0</v>
      </c>
      <c r="D51">
        <v>0</v>
      </c>
      <c r="E51">
        <v>14.5</v>
      </c>
      <c r="F51">
        <v>0</v>
      </c>
      <c r="G51">
        <v>0</v>
      </c>
      <c r="H51" s="47">
        <f>D51*Log!C$70+bestbuylogit!F51*Log!C$72+bestbuylogit!G51*Log!C$73</f>
        <v>0</v>
      </c>
      <c r="I51">
        <f t="shared" si="0"/>
        <v>1</v>
      </c>
      <c r="J51">
        <f t="shared" si="1"/>
        <v>0.5</v>
      </c>
      <c r="K51">
        <f t="shared" si="2"/>
        <v>0</v>
      </c>
      <c r="L51">
        <f t="shared" si="3"/>
        <v>0</v>
      </c>
    </row>
    <row r="52" spans="1:12" x14ac:dyDescent="0.2">
      <c r="A52">
        <v>2146641</v>
      </c>
      <c r="B52">
        <v>48</v>
      </c>
      <c r="C52">
        <v>1</v>
      </c>
      <c r="D52">
        <v>0</v>
      </c>
      <c r="E52">
        <v>29.99</v>
      </c>
      <c r="F52">
        <v>16</v>
      </c>
      <c r="G52">
        <v>4.9000000000000004</v>
      </c>
      <c r="H52" s="47">
        <f>D52*Log!C$70+bestbuylogit!F52*Log!C$72+bestbuylogit!G52*Log!C$73</f>
        <v>4.5183163364193746</v>
      </c>
      <c r="I52">
        <f t="shared" si="0"/>
        <v>91.681107817659125</v>
      </c>
      <c r="J52">
        <f t="shared" si="1"/>
        <v>0.98921031455550357</v>
      </c>
      <c r="K52">
        <f t="shared" si="2"/>
        <v>1</v>
      </c>
      <c r="L52">
        <f t="shared" si="3"/>
        <v>1</v>
      </c>
    </row>
    <row r="53" spans="1:12" x14ac:dyDescent="0.2">
      <c r="A53">
        <v>2173065</v>
      </c>
      <c r="B53">
        <v>2075</v>
      </c>
      <c r="C53">
        <v>1</v>
      </c>
      <c r="D53">
        <v>0</v>
      </c>
      <c r="E53">
        <v>39.99</v>
      </c>
      <c r="F53">
        <v>70</v>
      </c>
      <c r="G53">
        <v>4.9000000000000004</v>
      </c>
      <c r="H53" s="47">
        <f>D53*Log!C$70+bestbuylogit!F53*Log!C$72+bestbuylogit!G53*Log!C$73</f>
        <v>13.953073816546594</v>
      </c>
      <c r="I53">
        <f t="shared" si="0"/>
        <v>1147474.2912731406</v>
      </c>
      <c r="J53">
        <f t="shared" si="1"/>
        <v>0.99999912852153972</v>
      </c>
      <c r="K53">
        <f t="shared" si="2"/>
        <v>1</v>
      </c>
      <c r="L53">
        <f t="shared" si="3"/>
        <v>1</v>
      </c>
    </row>
    <row r="54" spans="1:12" x14ac:dyDescent="0.2">
      <c r="A54">
        <v>2173135</v>
      </c>
      <c r="B54">
        <v>13</v>
      </c>
      <c r="C54">
        <v>0</v>
      </c>
      <c r="D54">
        <v>0</v>
      </c>
      <c r="E54">
        <v>29.99</v>
      </c>
      <c r="F54">
        <v>2</v>
      </c>
      <c r="G54">
        <v>4.5</v>
      </c>
      <c r="H54" s="47">
        <f>D54*Log!C$70+bestbuylogit!F54*Log!C$72+bestbuylogit!G54*Log!C$73</f>
        <v>1.9316287017611302</v>
      </c>
      <c r="I54">
        <f t="shared" si="0"/>
        <v>6.9007403418046085</v>
      </c>
      <c r="J54">
        <f t="shared" si="1"/>
        <v>0.87342958295834972</v>
      </c>
      <c r="K54">
        <f t="shared" si="2"/>
        <v>1</v>
      </c>
      <c r="L54">
        <f t="shared" si="3"/>
        <v>0</v>
      </c>
    </row>
    <row r="55" spans="1:12" x14ac:dyDescent="0.2">
      <c r="A55">
        <v>2202037</v>
      </c>
      <c r="B55">
        <v>88</v>
      </c>
      <c r="C55">
        <v>1</v>
      </c>
      <c r="D55">
        <v>0</v>
      </c>
      <c r="E55">
        <v>29.99</v>
      </c>
      <c r="F55">
        <v>2</v>
      </c>
      <c r="G55">
        <v>4.5</v>
      </c>
      <c r="H55" s="47">
        <f>D55*Log!C$70+bestbuylogit!F55*Log!C$72+bestbuylogit!G55*Log!C$73</f>
        <v>1.9316287017611302</v>
      </c>
      <c r="I55">
        <f t="shared" si="0"/>
        <v>6.9007403418046085</v>
      </c>
      <c r="J55">
        <f t="shared" si="1"/>
        <v>0.87342958295834972</v>
      </c>
      <c r="K55">
        <f t="shared" si="2"/>
        <v>1</v>
      </c>
      <c r="L55">
        <f t="shared" si="3"/>
        <v>1</v>
      </c>
    </row>
    <row r="56" spans="1:12" x14ac:dyDescent="0.2">
      <c r="A56">
        <v>2212043</v>
      </c>
      <c r="B56">
        <v>63</v>
      </c>
      <c r="C56">
        <v>1</v>
      </c>
      <c r="D56">
        <v>0</v>
      </c>
      <c r="E56">
        <v>69.989999999999995</v>
      </c>
      <c r="F56">
        <v>7</v>
      </c>
      <c r="G56">
        <v>4.9000000000000004</v>
      </c>
      <c r="H56" s="47">
        <f>D56*Log!C$70+bestbuylogit!F56*Log!C$72+bestbuylogit!G56*Log!C$73</f>
        <v>2.9458567563981717</v>
      </c>
      <c r="I56">
        <f t="shared" si="0"/>
        <v>19.026956872307309</v>
      </c>
      <c r="J56">
        <f t="shared" si="1"/>
        <v>0.95006730146891305</v>
      </c>
      <c r="K56">
        <f t="shared" si="2"/>
        <v>1</v>
      </c>
      <c r="L56">
        <f t="shared" si="3"/>
        <v>1</v>
      </c>
    </row>
    <row r="57" spans="1:12" x14ac:dyDescent="0.2">
      <c r="A57">
        <v>2248278</v>
      </c>
      <c r="B57">
        <v>87</v>
      </c>
      <c r="C57">
        <v>1</v>
      </c>
      <c r="D57">
        <v>0</v>
      </c>
      <c r="E57">
        <v>39.99</v>
      </c>
      <c r="F57">
        <v>1</v>
      </c>
      <c r="G57">
        <v>5</v>
      </c>
      <c r="H57" s="47">
        <f>D57*Log!C$70+bestbuylogit!F57*Log!C$72+bestbuylogit!G57*Log!C$73</f>
        <v>1.9327102194847963</v>
      </c>
      <c r="I57">
        <f t="shared" si="0"/>
        <v>6.908207652077027</v>
      </c>
      <c r="J57">
        <f t="shared" si="1"/>
        <v>0.8735490968377192</v>
      </c>
      <c r="K57">
        <f t="shared" si="2"/>
        <v>1</v>
      </c>
      <c r="L57">
        <f t="shared" si="3"/>
        <v>1</v>
      </c>
    </row>
    <row r="58" spans="1:12" x14ac:dyDescent="0.2">
      <c r="A58">
        <v>2281794</v>
      </c>
      <c r="B58">
        <v>17</v>
      </c>
      <c r="C58">
        <v>1</v>
      </c>
      <c r="D58">
        <v>0</v>
      </c>
      <c r="E58">
        <v>29.99</v>
      </c>
      <c r="F58">
        <v>0</v>
      </c>
      <c r="G58">
        <v>0</v>
      </c>
      <c r="H58" s="47">
        <f>D58*Log!C$70+bestbuylogit!F58*Log!C$72+bestbuylogit!G58*Log!C$73</f>
        <v>0</v>
      </c>
      <c r="I58">
        <f t="shared" si="0"/>
        <v>1</v>
      </c>
      <c r="J58">
        <f t="shared" si="1"/>
        <v>0.5</v>
      </c>
      <c r="K58">
        <f t="shared" si="2"/>
        <v>0</v>
      </c>
      <c r="L58">
        <f t="shared" si="3"/>
        <v>1</v>
      </c>
    </row>
    <row r="59" spans="1:12" x14ac:dyDescent="0.2">
      <c r="A59">
        <v>2284728</v>
      </c>
      <c r="B59">
        <v>5</v>
      </c>
      <c r="C59">
        <v>0</v>
      </c>
      <c r="D59">
        <v>1</v>
      </c>
      <c r="E59">
        <v>29.99</v>
      </c>
      <c r="F59">
        <v>10</v>
      </c>
      <c r="G59">
        <v>3.9</v>
      </c>
      <c r="H59" s="47">
        <f>D59*Log!C$70+bestbuylogit!F59*Log!C$72+bestbuylogit!G59*Log!C$73</f>
        <v>0.22240287761515898</v>
      </c>
      <c r="I59">
        <f t="shared" si="0"/>
        <v>1.249074500665005</v>
      </c>
      <c r="J59">
        <f t="shared" si="1"/>
        <v>0.55537266564343668</v>
      </c>
      <c r="K59">
        <f t="shared" si="2"/>
        <v>1</v>
      </c>
      <c r="L59">
        <f t="shared" si="3"/>
        <v>0</v>
      </c>
    </row>
    <row r="60" spans="1:12" x14ac:dyDescent="0.2">
      <c r="A60">
        <v>2319319</v>
      </c>
      <c r="B60">
        <v>17</v>
      </c>
      <c r="C60">
        <v>1</v>
      </c>
      <c r="D60">
        <v>0</v>
      </c>
      <c r="E60">
        <v>29.99</v>
      </c>
      <c r="F60">
        <v>4</v>
      </c>
      <c r="G60">
        <v>4.3</v>
      </c>
      <c r="H60" s="47">
        <f>D60*Log!C$70+bestbuylogit!F60*Log!C$72+bestbuylogit!G60*Log!C$73</f>
        <v>2.210744464453211</v>
      </c>
      <c r="I60">
        <f t="shared" si="0"/>
        <v>9.1225052465769991</v>
      </c>
      <c r="J60">
        <f t="shared" si="1"/>
        <v>0.90121022655551031</v>
      </c>
      <c r="K60">
        <f t="shared" si="2"/>
        <v>1</v>
      </c>
      <c r="L60">
        <f t="shared" si="3"/>
        <v>1</v>
      </c>
    </row>
    <row r="61" spans="1:12" x14ac:dyDescent="0.2">
      <c r="A61">
        <v>2330703</v>
      </c>
      <c r="B61">
        <v>176</v>
      </c>
      <c r="C61">
        <v>1</v>
      </c>
      <c r="D61">
        <v>0</v>
      </c>
      <c r="E61">
        <v>49.99</v>
      </c>
      <c r="F61">
        <v>34</v>
      </c>
      <c r="G61">
        <v>4.5</v>
      </c>
      <c r="H61" s="47">
        <f>D61*Log!C$70+bestbuylogit!F61*Log!C$72+bestbuylogit!G61*Log!C$73</f>
        <v>7.5225960973920749</v>
      </c>
      <c r="I61">
        <f t="shared" si="0"/>
        <v>1849.3621917125167</v>
      </c>
      <c r="J61">
        <f t="shared" si="1"/>
        <v>0.9994595652653957</v>
      </c>
      <c r="K61">
        <f t="shared" si="2"/>
        <v>1</v>
      </c>
      <c r="L61">
        <f t="shared" si="3"/>
        <v>1</v>
      </c>
    </row>
    <row r="62" spans="1:12" x14ac:dyDescent="0.2">
      <c r="A62">
        <v>2340293</v>
      </c>
      <c r="B62">
        <v>213</v>
      </c>
      <c r="C62">
        <v>1</v>
      </c>
      <c r="D62">
        <v>0</v>
      </c>
      <c r="E62">
        <v>29.99</v>
      </c>
      <c r="F62">
        <v>16</v>
      </c>
      <c r="G62">
        <v>3.6</v>
      </c>
      <c r="H62" s="47">
        <f>D62*Log!C$70+bestbuylogit!F62*Log!C$72+bestbuylogit!G62*Log!C$73</f>
        <v>4.0612382894428292</v>
      </c>
      <c r="I62">
        <f t="shared" si="0"/>
        <v>58.046144522442134</v>
      </c>
      <c r="J62">
        <f t="shared" si="1"/>
        <v>0.9830640932089999</v>
      </c>
      <c r="K62">
        <f t="shared" si="2"/>
        <v>1</v>
      </c>
      <c r="L62">
        <f t="shared" si="3"/>
        <v>1</v>
      </c>
    </row>
    <row r="63" spans="1:12" x14ac:dyDescent="0.2">
      <c r="A63">
        <v>2375195</v>
      </c>
      <c r="B63">
        <v>990</v>
      </c>
      <c r="C63">
        <v>1</v>
      </c>
      <c r="D63">
        <v>0</v>
      </c>
      <c r="E63">
        <v>39.99</v>
      </c>
      <c r="F63">
        <v>26</v>
      </c>
      <c r="G63">
        <v>3.4</v>
      </c>
      <c r="H63" s="47">
        <f>D63*Log!C$70+bestbuylogit!F63*Log!C$72+bestbuylogit!G63*Log!C$73</f>
        <v>5.7380959010426462</v>
      </c>
      <c r="I63">
        <f t="shared" si="0"/>
        <v>310.47267709948926</v>
      </c>
      <c r="J63">
        <f t="shared" si="1"/>
        <v>0.99678944551633786</v>
      </c>
      <c r="K63">
        <f t="shared" si="2"/>
        <v>1</v>
      </c>
      <c r="L63">
        <f t="shared" si="3"/>
        <v>1</v>
      </c>
    </row>
    <row r="64" spans="1:12" x14ac:dyDescent="0.2">
      <c r="A64">
        <v>2396097</v>
      </c>
      <c r="B64">
        <v>5</v>
      </c>
      <c r="C64">
        <v>0</v>
      </c>
      <c r="D64">
        <v>0</v>
      </c>
      <c r="E64">
        <v>19.989999999999998</v>
      </c>
      <c r="F64">
        <v>1</v>
      </c>
      <c r="G64">
        <v>5</v>
      </c>
      <c r="H64" s="47">
        <f>D64*Log!C$70+bestbuylogit!F64*Log!C$72+bestbuylogit!G64*Log!C$73</f>
        <v>1.9327102194847963</v>
      </c>
      <c r="I64">
        <f t="shared" si="0"/>
        <v>6.908207652077027</v>
      </c>
      <c r="J64">
        <f t="shared" si="1"/>
        <v>0.8735490968377192</v>
      </c>
      <c r="K64">
        <f t="shared" si="2"/>
        <v>1</v>
      </c>
      <c r="L64">
        <f t="shared" si="3"/>
        <v>0</v>
      </c>
    </row>
    <row r="65" spans="1:12" x14ac:dyDescent="0.2">
      <c r="A65">
        <v>2432045</v>
      </c>
      <c r="B65">
        <v>16</v>
      </c>
      <c r="C65">
        <v>1</v>
      </c>
      <c r="D65">
        <v>0</v>
      </c>
      <c r="E65">
        <v>19.989999999999998</v>
      </c>
      <c r="F65">
        <v>3</v>
      </c>
      <c r="G65">
        <v>2.2999999999999998</v>
      </c>
      <c r="H65" s="47">
        <f>D65*Log!C$70+bestbuylogit!F65*Log!C$72+bestbuylogit!G65*Log!C$73</f>
        <v>1.3328297379912124</v>
      </c>
      <c r="I65">
        <f t="shared" si="0"/>
        <v>3.791757902173893</v>
      </c>
      <c r="J65">
        <f t="shared" si="1"/>
        <v>0.79130832141032692</v>
      </c>
      <c r="K65">
        <f t="shared" si="2"/>
        <v>1</v>
      </c>
      <c r="L65">
        <f t="shared" si="3"/>
        <v>1</v>
      </c>
    </row>
    <row r="66" spans="1:12" x14ac:dyDescent="0.2">
      <c r="A66">
        <v>2432142</v>
      </c>
      <c r="B66">
        <v>20</v>
      </c>
      <c r="C66">
        <v>1</v>
      </c>
      <c r="D66">
        <v>0</v>
      </c>
      <c r="E66">
        <v>39.99</v>
      </c>
      <c r="F66">
        <v>0</v>
      </c>
      <c r="G66">
        <v>0</v>
      </c>
      <c r="H66" s="47">
        <f>D66*Log!C$70+bestbuylogit!F66*Log!C$72+bestbuylogit!G66*Log!C$73</f>
        <v>0</v>
      </c>
      <c r="I66">
        <f t="shared" si="0"/>
        <v>1</v>
      </c>
      <c r="J66">
        <f t="shared" si="1"/>
        <v>0.5</v>
      </c>
      <c r="K66">
        <f t="shared" si="2"/>
        <v>0</v>
      </c>
      <c r="L66">
        <f t="shared" si="3"/>
        <v>1</v>
      </c>
    </row>
    <row r="67" spans="1:12" x14ac:dyDescent="0.2">
      <c r="A67">
        <v>2432276</v>
      </c>
      <c r="B67">
        <v>117</v>
      </c>
      <c r="C67">
        <v>1</v>
      </c>
      <c r="D67">
        <v>0</v>
      </c>
      <c r="E67">
        <v>29.99</v>
      </c>
      <c r="F67">
        <v>18</v>
      </c>
      <c r="G67">
        <v>3</v>
      </c>
      <c r="H67" s="47">
        <f>D67*Log!C$70+bestbuylogit!F67*Log!C$72+bestbuylogit!G67*Log!C$73</f>
        <v>4.1997146530652039</v>
      </c>
      <c r="I67">
        <f t="shared" si="0"/>
        <v>66.667305015407948</v>
      </c>
      <c r="J67">
        <f t="shared" si="1"/>
        <v>0.98522181429019084</v>
      </c>
      <c r="K67">
        <f t="shared" si="2"/>
        <v>1</v>
      </c>
      <c r="L67">
        <f t="shared" si="3"/>
        <v>1</v>
      </c>
    </row>
    <row r="68" spans="1:12" x14ac:dyDescent="0.2">
      <c r="A68">
        <v>2467129</v>
      </c>
      <c r="B68">
        <v>1039</v>
      </c>
      <c r="C68">
        <v>1</v>
      </c>
      <c r="D68">
        <v>0</v>
      </c>
      <c r="E68">
        <v>79.989999999999995</v>
      </c>
      <c r="F68">
        <v>18</v>
      </c>
      <c r="G68">
        <v>5</v>
      </c>
      <c r="H68" s="47">
        <f>D68*Log!C$70+bestbuylogit!F68*Log!C$72+bestbuylogit!G68*Log!C$73</f>
        <v>4.9029116484137356</v>
      </c>
      <c r="I68">
        <f t="shared" si="0"/>
        <v>134.68135409580478</v>
      </c>
      <c r="J68">
        <f t="shared" si="1"/>
        <v>0.99262979053633338</v>
      </c>
      <c r="K68">
        <f t="shared" si="2"/>
        <v>1</v>
      </c>
      <c r="L68">
        <f t="shared" si="3"/>
        <v>1</v>
      </c>
    </row>
    <row r="69" spans="1:12" x14ac:dyDescent="0.2">
      <c r="A69">
        <v>2467183</v>
      </c>
      <c r="B69">
        <v>757</v>
      </c>
      <c r="C69">
        <v>1</v>
      </c>
      <c r="D69">
        <v>0</v>
      </c>
      <c r="E69">
        <v>99.99</v>
      </c>
      <c r="F69">
        <v>10</v>
      </c>
      <c r="G69">
        <v>5</v>
      </c>
      <c r="H69" s="47">
        <f>D69*Log!C$70+bestbuylogit!F69*Log!C$72+bestbuylogit!G69*Log!C$73</f>
        <v>3.5051697995059996</v>
      </c>
      <c r="I69">
        <f t="shared" ref="I69:I102" si="4">EXP(H69)</f>
        <v>33.287095504939167</v>
      </c>
      <c r="J69">
        <f t="shared" ref="J69:J102" si="5">I69/(1+I69)</f>
        <v>0.97083450828152107</v>
      </c>
      <c r="K69">
        <f t="shared" ref="K69:K102" si="6">1*(J69&gt;0.5)+0*(J69&lt;=0.5)</f>
        <v>1</v>
      </c>
      <c r="L69">
        <f t="shared" ref="L69:L102" si="7">C69</f>
        <v>1</v>
      </c>
    </row>
    <row r="70" spans="1:12" x14ac:dyDescent="0.2">
      <c r="A70">
        <v>2480232</v>
      </c>
      <c r="B70">
        <v>43</v>
      </c>
      <c r="C70">
        <v>1</v>
      </c>
      <c r="D70">
        <v>0</v>
      </c>
      <c r="E70">
        <v>19.989999999999998</v>
      </c>
      <c r="F70">
        <v>3</v>
      </c>
      <c r="G70">
        <v>4.7</v>
      </c>
      <c r="H70" s="47">
        <f>D70*Log!C$70+bestbuylogit!F70*Log!C$72+bestbuylogit!G70*Log!C$73</f>
        <v>2.1766661324094505</v>
      </c>
      <c r="I70">
        <f t="shared" si="4"/>
        <v>8.8168629523024258</v>
      </c>
      <c r="J70">
        <f t="shared" si="5"/>
        <v>0.89813446465956193</v>
      </c>
      <c r="K70">
        <f t="shared" si="6"/>
        <v>1</v>
      </c>
      <c r="L70">
        <f t="shared" si="7"/>
        <v>1</v>
      </c>
    </row>
    <row r="71" spans="1:12" x14ac:dyDescent="0.2">
      <c r="A71">
        <v>2524106</v>
      </c>
      <c r="B71">
        <v>5</v>
      </c>
      <c r="C71">
        <v>0</v>
      </c>
      <c r="D71">
        <v>0</v>
      </c>
      <c r="E71">
        <v>29.99</v>
      </c>
      <c r="F71">
        <v>2</v>
      </c>
      <c r="G71">
        <v>1</v>
      </c>
      <c r="H71" s="47">
        <f>D71*Log!C$70+bestbuylogit!F71*Log!C$72+bestbuylogit!G71*Log!C$73</f>
        <v>0.70103395990119988</v>
      </c>
      <c r="I71">
        <f t="shared" si="4"/>
        <v>2.0158359238164247</v>
      </c>
      <c r="J71">
        <f t="shared" si="5"/>
        <v>0.66841697451015891</v>
      </c>
      <c r="K71">
        <f t="shared" si="6"/>
        <v>1</v>
      </c>
      <c r="L71">
        <f t="shared" si="7"/>
        <v>0</v>
      </c>
    </row>
    <row r="72" spans="1:12" x14ac:dyDescent="0.2">
      <c r="A72">
        <v>2525293</v>
      </c>
      <c r="B72">
        <v>14</v>
      </c>
      <c r="C72">
        <v>0</v>
      </c>
      <c r="D72">
        <v>0</v>
      </c>
      <c r="E72">
        <v>39.99</v>
      </c>
      <c r="F72">
        <v>3</v>
      </c>
      <c r="G72">
        <v>2</v>
      </c>
      <c r="H72" s="47">
        <f>D72*Log!C$70+bestbuylogit!F72*Log!C$72+bestbuylogit!G72*Log!C$73</f>
        <v>1.2273501886889329</v>
      </c>
      <c r="I72">
        <f t="shared" si="4"/>
        <v>3.4121759240462146</v>
      </c>
      <c r="J72">
        <f t="shared" si="5"/>
        <v>0.77335445883967746</v>
      </c>
      <c r="K72">
        <f t="shared" si="6"/>
        <v>1</v>
      </c>
      <c r="L72">
        <f t="shared" si="7"/>
        <v>0</v>
      </c>
    </row>
    <row r="73" spans="1:12" x14ac:dyDescent="0.2">
      <c r="A73">
        <v>2540079</v>
      </c>
      <c r="B73">
        <v>34</v>
      </c>
      <c r="C73">
        <v>1</v>
      </c>
      <c r="D73">
        <v>0</v>
      </c>
      <c r="E73">
        <v>11.99</v>
      </c>
      <c r="F73">
        <v>7</v>
      </c>
      <c r="G73">
        <v>4.9000000000000004</v>
      </c>
      <c r="H73" s="47">
        <f>D73*Log!C$70+bestbuylogit!F73*Log!C$72+bestbuylogit!G73*Log!C$73</f>
        <v>2.9458567563981717</v>
      </c>
      <c r="I73">
        <f t="shared" si="4"/>
        <v>19.026956872307309</v>
      </c>
      <c r="J73">
        <f t="shared" si="5"/>
        <v>0.95006730146891305</v>
      </c>
      <c r="K73">
        <f t="shared" si="6"/>
        <v>1</v>
      </c>
      <c r="L73">
        <f t="shared" si="7"/>
        <v>1</v>
      </c>
    </row>
    <row r="74" spans="1:12" x14ac:dyDescent="0.2">
      <c r="A74">
        <v>2541184</v>
      </c>
      <c r="B74">
        <v>2557</v>
      </c>
      <c r="C74">
        <v>1</v>
      </c>
      <c r="D74">
        <v>0</v>
      </c>
      <c r="E74">
        <v>29.99</v>
      </c>
      <c r="F74">
        <v>24</v>
      </c>
      <c r="G74">
        <v>4.5</v>
      </c>
      <c r="H74" s="47">
        <f>D74*Log!C$70+bestbuylogit!F74*Log!C$72+bestbuylogit!G74*Log!C$73</f>
        <v>5.7754187862574051</v>
      </c>
      <c r="I74">
        <f t="shared" si="4"/>
        <v>322.27937263373616</v>
      </c>
      <c r="J74">
        <f t="shared" si="5"/>
        <v>0.99690670025788197</v>
      </c>
      <c r="K74">
        <f t="shared" si="6"/>
        <v>1</v>
      </c>
      <c r="L74">
        <f t="shared" si="7"/>
        <v>1</v>
      </c>
    </row>
    <row r="75" spans="1:12" x14ac:dyDescent="0.2">
      <c r="A75">
        <v>2542262</v>
      </c>
      <c r="B75">
        <v>13</v>
      </c>
      <c r="C75">
        <v>0</v>
      </c>
      <c r="D75">
        <v>0</v>
      </c>
      <c r="E75">
        <v>9.99</v>
      </c>
      <c r="F75">
        <v>0</v>
      </c>
      <c r="G75">
        <v>0</v>
      </c>
      <c r="H75" s="47">
        <f>D75*Log!C$70+bestbuylogit!F75*Log!C$72+bestbuylogit!G75*Log!C$73</f>
        <v>0</v>
      </c>
      <c r="I75">
        <f t="shared" si="4"/>
        <v>1</v>
      </c>
      <c r="J75">
        <f t="shared" si="5"/>
        <v>0.5</v>
      </c>
      <c r="K75">
        <f t="shared" si="6"/>
        <v>0</v>
      </c>
      <c r="L75">
        <f t="shared" si="7"/>
        <v>0</v>
      </c>
    </row>
    <row r="76" spans="1:12" x14ac:dyDescent="0.2">
      <c r="A76">
        <v>2542914</v>
      </c>
      <c r="B76">
        <v>20</v>
      </c>
      <c r="C76">
        <v>1</v>
      </c>
      <c r="D76">
        <v>0</v>
      </c>
      <c r="E76">
        <v>59.99</v>
      </c>
      <c r="F76">
        <v>1</v>
      </c>
      <c r="G76">
        <v>4</v>
      </c>
      <c r="H76" s="47">
        <f>D76*Log!C$70+bestbuylogit!F76*Log!C$72+bestbuylogit!G76*Log!C$73</f>
        <v>1.5811117218105304</v>
      </c>
      <c r="I76">
        <f t="shared" si="4"/>
        <v>4.8603561727956084</v>
      </c>
      <c r="J76">
        <f t="shared" si="5"/>
        <v>0.82936190727756354</v>
      </c>
      <c r="K76">
        <f t="shared" si="6"/>
        <v>1</v>
      </c>
      <c r="L76">
        <f t="shared" si="7"/>
        <v>1</v>
      </c>
    </row>
    <row r="77" spans="1:12" x14ac:dyDescent="0.2">
      <c r="A77">
        <v>2548405</v>
      </c>
      <c r="B77">
        <v>6</v>
      </c>
      <c r="C77">
        <v>0</v>
      </c>
      <c r="D77">
        <v>0</v>
      </c>
      <c r="E77">
        <v>19.989999999999998</v>
      </c>
      <c r="F77">
        <v>0</v>
      </c>
      <c r="G77">
        <v>0</v>
      </c>
      <c r="H77" s="47">
        <f>D77*Log!C$70+bestbuylogit!F77*Log!C$72+bestbuylogit!G77*Log!C$73</f>
        <v>0</v>
      </c>
      <c r="I77">
        <f t="shared" si="4"/>
        <v>1</v>
      </c>
      <c r="J77">
        <f t="shared" si="5"/>
        <v>0.5</v>
      </c>
      <c r="K77">
        <f t="shared" si="6"/>
        <v>0</v>
      </c>
      <c r="L77">
        <f t="shared" si="7"/>
        <v>0</v>
      </c>
    </row>
    <row r="78" spans="1:12" x14ac:dyDescent="0.2">
      <c r="A78">
        <v>2550207</v>
      </c>
      <c r="B78">
        <v>2</v>
      </c>
      <c r="C78">
        <v>0</v>
      </c>
      <c r="D78">
        <v>0</v>
      </c>
      <c r="E78">
        <v>39.99</v>
      </c>
      <c r="F78">
        <v>1</v>
      </c>
      <c r="G78">
        <v>4</v>
      </c>
      <c r="H78" s="47">
        <f>D78*Log!C$70+bestbuylogit!F78*Log!C$72+bestbuylogit!G78*Log!C$73</f>
        <v>1.5811117218105304</v>
      </c>
      <c r="I78">
        <f t="shared" si="4"/>
        <v>4.8603561727956084</v>
      </c>
      <c r="J78">
        <f t="shared" si="5"/>
        <v>0.82936190727756354</v>
      </c>
      <c r="K78">
        <f t="shared" si="6"/>
        <v>1</v>
      </c>
      <c r="L78">
        <f t="shared" si="7"/>
        <v>0</v>
      </c>
    </row>
    <row r="79" spans="1:12" x14ac:dyDescent="0.2">
      <c r="A79">
        <v>2576068</v>
      </c>
      <c r="B79">
        <v>25</v>
      </c>
      <c r="C79">
        <v>1</v>
      </c>
      <c r="D79">
        <v>0</v>
      </c>
      <c r="E79">
        <v>34.99</v>
      </c>
      <c r="F79">
        <v>3</v>
      </c>
      <c r="G79">
        <v>4.7</v>
      </c>
      <c r="H79" s="47">
        <f>D79*Log!C$70+bestbuylogit!F79*Log!C$72+bestbuylogit!G79*Log!C$73</f>
        <v>2.1766661324094505</v>
      </c>
      <c r="I79">
        <f t="shared" si="4"/>
        <v>8.8168629523024258</v>
      </c>
      <c r="J79">
        <f t="shared" si="5"/>
        <v>0.89813446465956193</v>
      </c>
      <c r="K79">
        <f t="shared" si="6"/>
        <v>1</v>
      </c>
      <c r="L79">
        <f t="shared" si="7"/>
        <v>1</v>
      </c>
    </row>
    <row r="80" spans="1:12" x14ac:dyDescent="0.2">
      <c r="A80">
        <v>2598445</v>
      </c>
      <c r="B80">
        <v>64</v>
      </c>
      <c r="C80">
        <v>1</v>
      </c>
      <c r="D80">
        <v>0</v>
      </c>
      <c r="E80">
        <v>19.989999999999998</v>
      </c>
      <c r="F80">
        <v>12</v>
      </c>
      <c r="G80">
        <v>3.7</v>
      </c>
      <c r="H80" s="47">
        <f>D80*Log!C$70+bestbuylogit!F80*Log!C$72+bestbuylogit!G80*Log!C$73</f>
        <v>3.397527214756388</v>
      </c>
      <c r="I80">
        <f t="shared" si="4"/>
        <v>29.890096797742324</v>
      </c>
      <c r="J80">
        <f t="shared" si="5"/>
        <v>0.96762716521907799</v>
      </c>
      <c r="K80">
        <f t="shared" si="6"/>
        <v>1</v>
      </c>
      <c r="L80">
        <f t="shared" si="7"/>
        <v>1</v>
      </c>
    </row>
    <row r="81" spans="1:12" x14ac:dyDescent="0.2">
      <c r="A81">
        <v>2598588</v>
      </c>
      <c r="B81">
        <v>14</v>
      </c>
      <c r="C81">
        <v>0</v>
      </c>
      <c r="D81">
        <v>0</v>
      </c>
      <c r="E81">
        <v>14.99</v>
      </c>
      <c r="F81">
        <v>0</v>
      </c>
      <c r="G81">
        <v>0</v>
      </c>
      <c r="H81" s="47">
        <f>D81*Log!C$70+bestbuylogit!F81*Log!C$72+bestbuylogit!G81*Log!C$73</f>
        <v>0</v>
      </c>
      <c r="I81">
        <f t="shared" si="4"/>
        <v>1</v>
      </c>
      <c r="J81">
        <f t="shared" si="5"/>
        <v>0.5</v>
      </c>
      <c r="K81">
        <f t="shared" si="6"/>
        <v>0</v>
      </c>
      <c r="L81">
        <f t="shared" si="7"/>
        <v>0</v>
      </c>
    </row>
    <row r="82" spans="1:12" x14ac:dyDescent="0.2">
      <c r="A82">
        <v>2613542</v>
      </c>
      <c r="B82">
        <v>234</v>
      </c>
      <c r="C82">
        <v>1</v>
      </c>
      <c r="D82">
        <v>0</v>
      </c>
      <c r="E82">
        <v>39.99</v>
      </c>
      <c r="F82">
        <v>39</v>
      </c>
      <c r="G82">
        <v>4.3</v>
      </c>
      <c r="H82" s="47">
        <f>D82*Log!C$70+bestbuylogit!F82*Log!C$72+bestbuylogit!G82*Log!C$73</f>
        <v>8.3258650534245575</v>
      </c>
      <c r="I82">
        <f t="shared" si="4"/>
        <v>4129.3077356735803</v>
      </c>
      <c r="J82">
        <f t="shared" si="5"/>
        <v>0.99975788728976223</v>
      </c>
      <c r="K82">
        <f t="shared" si="6"/>
        <v>1</v>
      </c>
      <c r="L82">
        <f t="shared" si="7"/>
        <v>1</v>
      </c>
    </row>
    <row r="83" spans="1:12" x14ac:dyDescent="0.2">
      <c r="A83">
        <v>2628429</v>
      </c>
      <c r="B83">
        <v>309</v>
      </c>
      <c r="C83">
        <v>1</v>
      </c>
      <c r="D83">
        <v>0</v>
      </c>
      <c r="E83">
        <v>29.99</v>
      </c>
      <c r="F83">
        <v>8</v>
      </c>
      <c r="G83">
        <v>4.5999999999999996</v>
      </c>
      <c r="H83" s="47">
        <f>D83*Log!C$70+bestbuylogit!F83*Log!C$72+bestbuylogit!G83*Log!C$73</f>
        <v>3.0150949382093586</v>
      </c>
      <c r="I83">
        <f t="shared" si="4"/>
        <v>20.391026736222592</v>
      </c>
      <c r="J83">
        <f t="shared" si="5"/>
        <v>0.95325142582769784</v>
      </c>
      <c r="K83">
        <f t="shared" si="6"/>
        <v>1</v>
      </c>
      <c r="L83">
        <f t="shared" si="7"/>
        <v>1</v>
      </c>
    </row>
    <row r="84" spans="1:12" x14ac:dyDescent="0.2">
      <c r="A84">
        <v>2633103</v>
      </c>
      <c r="B84">
        <v>684</v>
      </c>
      <c r="C84">
        <v>1</v>
      </c>
      <c r="D84">
        <v>0</v>
      </c>
      <c r="E84">
        <v>59.99</v>
      </c>
      <c r="F84">
        <v>33</v>
      </c>
      <c r="G84">
        <v>4.2</v>
      </c>
      <c r="H84" s="47">
        <f>D84*Log!C$70+bestbuylogit!F84*Log!C$72+bestbuylogit!G84*Log!C$73</f>
        <v>7.242398816976328</v>
      </c>
      <c r="I84">
        <f t="shared" si="4"/>
        <v>1397.4421613929576</v>
      </c>
      <c r="J84">
        <f t="shared" si="5"/>
        <v>0.9992849185846886</v>
      </c>
      <c r="K84">
        <f t="shared" si="6"/>
        <v>1</v>
      </c>
      <c r="L84">
        <f t="shared" si="7"/>
        <v>1</v>
      </c>
    </row>
    <row r="85" spans="1:12" x14ac:dyDescent="0.2">
      <c r="A85">
        <v>2633149</v>
      </c>
      <c r="B85">
        <v>509</v>
      </c>
      <c r="C85">
        <v>1</v>
      </c>
      <c r="D85">
        <v>0</v>
      </c>
      <c r="E85">
        <v>59.99</v>
      </c>
      <c r="F85">
        <v>28</v>
      </c>
      <c r="G85">
        <v>4.8</v>
      </c>
      <c r="H85" s="47">
        <f>D85*Log!C$70+bestbuylogit!F85*Log!C$72+bestbuylogit!G85*Log!C$73</f>
        <v>6.5797692600135527</v>
      </c>
      <c r="I85">
        <f t="shared" si="4"/>
        <v>720.37309119371525</v>
      </c>
      <c r="J85">
        <f t="shared" si="5"/>
        <v>0.99861375477931225</v>
      </c>
      <c r="K85">
        <f t="shared" si="6"/>
        <v>1</v>
      </c>
      <c r="L85">
        <f t="shared" si="7"/>
        <v>1</v>
      </c>
    </row>
    <row r="86" spans="1:12" x14ac:dyDescent="0.2">
      <c r="A86">
        <v>2633158</v>
      </c>
      <c r="B86">
        <v>25</v>
      </c>
      <c r="C86">
        <v>1</v>
      </c>
      <c r="D86">
        <v>0</v>
      </c>
      <c r="E86">
        <v>14.99</v>
      </c>
      <c r="F86">
        <v>0</v>
      </c>
      <c r="G86">
        <v>0</v>
      </c>
      <c r="H86" s="47">
        <f>D86*Log!C$70+bestbuylogit!F86*Log!C$72+bestbuylogit!G86*Log!C$73</f>
        <v>0</v>
      </c>
      <c r="I86">
        <f t="shared" si="4"/>
        <v>1</v>
      </c>
      <c r="J86">
        <f t="shared" si="5"/>
        <v>0.5</v>
      </c>
      <c r="K86">
        <f t="shared" si="6"/>
        <v>0</v>
      </c>
      <c r="L86">
        <f t="shared" si="7"/>
        <v>1</v>
      </c>
    </row>
    <row r="87" spans="1:12" x14ac:dyDescent="0.2">
      <c r="A87">
        <v>2643215</v>
      </c>
      <c r="B87">
        <v>13</v>
      </c>
      <c r="C87">
        <v>0</v>
      </c>
      <c r="D87">
        <v>0</v>
      </c>
      <c r="E87">
        <v>19.989999999999998</v>
      </c>
      <c r="F87">
        <v>4</v>
      </c>
      <c r="G87">
        <v>4</v>
      </c>
      <c r="H87" s="47">
        <f>D87*Log!C$70+bestbuylogit!F87*Log!C$72+bestbuylogit!G87*Log!C$73</f>
        <v>2.1052649151509315</v>
      </c>
      <c r="I87">
        <f t="shared" si="4"/>
        <v>8.2092774835411362</v>
      </c>
      <c r="J87">
        <f t="shared" si="5"/>
        <v>0.89141384850361993</v>
      </c>
      <c r="K87">
        <f t="shared" si="6"/>
        <v>1</v>
      </c>
      <c r="L87">
        <f t="shared" si="7"/>
        <v>0</v>
      </c>
    </row>
    <row r="88" spans="1:12" x14ac:dyDescent="0.2">
      <c r="A88">
        <v>2663112</v>
      </c>
      <c r="B88">
        <v>70</v>
      </c>
      <c r="C88">
        <v>1</v>
      </c>
      <c r="D88">
        <v>0</v>
      </c>
      <c r="E88">
        <v>29.99</v>
      </c>
      <c r="F88">
        <v>4</v>
      </c>
      <c r="G88">
        <v>4.8</v>
      </c>
      <c r="H88" s="47">
        <f>D88*Log!C$70+bestbuylogit!F88*Log!C$72+bestbuylogit!G88*Log!C$73</f>
        <v>2.3865437132903442</v>
      </c>
      <c r="I88">
        <f t="shared" si="4"/>
        <v>10.875838889786129</v>
      </c>
      <c r="J88">
        <f t="shared" si="5"/>
        <v>0.91579542217770782</v>
      </c>
      <c r="K88">
        <f t="shared" si="6"/>
        <v>1</v>
      </c>
      <c r="L88">
        <f t="shared" si="7"/>
        <v>1</v>
      </c>
    </row>
    <row r="89" spans="1:12" x14ac:dyDescent="0.2">
      <c r="A89">
        <v>2670133</v>
      </c>
      <c r="B89">
        <v>2321</v>
      </c>
      <c r="C89">
        <v>1</v>
      </c>
      <c r="D89">
        <v>0</v>
      </c>
      <c r="E89">
        <v>59.99</v>
      </c>
      <c r="F89">
        <v>219</v>
      </c>
      <c r="G89">
        <v>3.7</v>
      </c>
      <c r="H89" s="47">
        <f>D89*Log!C$70+bestbuylogit!F89*Log!C$72+bestbuylogit!G89*Log!C$73</f>
        <v>39.564097555244061</v>
      </c>
      <c r="I89">
        <f t="shared" si="4"/>
        <v>1.5221913501141411E+17</v>
      </c>
      <c r="J89">
        <f t="shared" si="5"/>
        <v>1</v>
      </c>
      <c r="K89">
        <f t="shared" si="6"/>
        <v>1</v>
      </c>
      <c r="L89">
        <f t="shared" si="7"/>
        <v>1</v>
      </c>
    </row>
    <row r="90" spans="1:12" x14ac:dyDescent="0.2">
      <c r="A90">
        <v>2671044</v>
      </c>
      <c r="B90">
        <v>143</v>
      </c>
      <c r="C90">
        <v>1</v>
      </c>
      <c r="D90">
        <v>0</v>
      </c>
      <c r="E90">
        <v>59.99</v>
      </c>
      <c r="F90">
        <v>4</v>
      </c>
      <c r="G90">
        <v>3.5</v>
      </c>
      <c r="H90" s="47">
        <f>D90*Log!C$70+bestbuylogit!F90*Log!C$72+bestbuylogit!G90*Log!C$73</f>
        <v>1.9294656663137983</v>
      </c>
      <c r="I90">
        <f t="shared" si="4"/>
        <v>6.885829927523238</v>
      </c>
      <c r="J90">
        <f t="shared" si="5"/>
        <v>0.87319026542662481</v>
      </c>
      <c r="K90">
        <f t="shared" si="6"/>
        <v>1</v>
      </c>
      <c r="L90">
        <f t="shared" si="7"/>
        <v>1</v>
      </c>
    </row>
    <row r="91" spans="1:12" x14ac:dyDescent="0.2">
      <c r="A91">
        <v>2677215</v>
      </c>
      <c r="B91">
        <v>3</v>
      </c>
      <c r="C91">
        <v>0</v>
      </c>
      <c r="D91">
        <v>0</v>
      </c>
      <c r="E91">
        <v>29.99</v>
      </c>
      <c r="F91">
        <v>1</v>
      </c>
      <c r="G91">
        <v>5</v>
      </c>
      <c r="H91" s="47">
        <f>D91*Log!C$70+bestbuylogit!F91*Log!C$72+bestbuylogit!G91*Log!C$73</f>
        <v>1.9327102194847963</v>
      </c>
      <c r="I91">
        <f t="shared" si="4"/>
        <v>6.908207652077027</v>
      </c>
      <c r="J91">
        <f t="shared" si="5"/>
        <v>0.8735490968377192</v>
      </c>
      <c r="K91">
        <f t="shared" si="6"/>
        <v>1</v>
      </c>
      <c r="L91">
        <f t="shared" si="7"/>
        <v>0</v>
      </c>
    </row>
    <row r="92" spans="1:12" x14ac:dyDescent="0.2">
      <c r="A92">
        <v>2678108</v>
      </c>
      <c r="B92">
        <v>17</v>
      </c>
      <c r="C92">
        <v>1</v>
      </c>
      <c r="D92">
        <v>0</v>
      </c>
      <c r="E92">
        <v>19.989999999999998</v>
      </c>
      <c r="F92">
        <v>5</v>
      </c>
      <c r="G92">
        <v>4.5999999999999996</v>
      </c>
      <c r="H92" s="47">
        <f>D92*Log!C$70+bestbuylogit!F92*Log!C$72+bestbuylogit!G92*Log!C$73</f>
        <v>2.4909417448689579</v>
      </c>
      <c r="I92">
        <f t="shared" si="4"/>
        <v>12.072640115496368</v>
      </c>
      <c r="J92">
        <f t="shared" si="5"/>
        <v>0.92350435786765095</v>
      </c>
      <c r="K92">
        <f t="shared" si="6"/>
        <v>1</v>
      </c>
      <c r="L92">
        <f t="shared" si="7"/>
        <v>1</v>
      </c>
    </row>
    <row r="93" spans="1:12" x14ac:dyDescent="0.2">
      <c r="A93">
        <v>2678241</v>
      </c>
      <c r="B93">
        <v>46</v>
      </c>
      <c r="C93">
        <v>1</v>
      </c>
      <c r="D93">
        <v>0</v>
      </c>
      <c r="E93">
        <v>29.99</v>
      </c>
      <c r="F93">
        <v>26</v>
      </c>
      <c r="G93">
        <v>3.5</v>
      </c>
      <c r="H93" s="47">
        <f>D93*Log!C$70+bestbuylogit!F93*Log!C$72+bestbuylogit!G93*Log!C$73</f>
        <v>5.7732557508100726</v>
      </c>
      <c r="I93">
        <f t="shared" si="4"/>
        <v>321.5830243113395</v>
      </c>
      <c r="J93">
        <f t="shared" si="5"/>
        <v>0.99690002286346335</v>
      </c>
      <c r="K93">
        <f t="shared" si="6"/>
        <v>1</v>
      </c>
      <c r="L93">
        <f t="shared" si="7"/>
        <v>1</v>
      </c>
    </row>
    <row r="94" spans="1:12" x14ac:dyDescent="0.2">
      <c r="A94">
        <v>2678578</v>
      </c>
      <c r="B94">
        <v>40</v>
      </c>
      <c r="C94">
        <v>1</v>
      </c>
      <c r="D94">
        <v>0</v>
      </c>
      <c r="E94">
        <v>29.99</v>
      </c>
      <c r="F94">
        <v>4</v>
      </c>
      <c r="G94">
        <v>4.8</v>
      </c>
      <c r="H94" s="47">
        <f>D94*Log!C$70+bestbuylogit!F94*Log!C$72+bestbuylogit!G94*Log!C$73</f>
        <v>2.3865437132903442</v>
      </c>
      <c r="I94">
        <f t="shared" si="4"/>
        <v>10.875838889786129</v>
      </c>
      <c r="J94">
        <f t="shared" si="5"/>
        <v>0.91579542217770782</v>
      </c>
      <c r="K94">
        <f t="shared" si="6"/>
        <v>1</v>
      </c>
      <c r="L94">
        <f t="shared" si="7"/>
        <v>1</v>
      </c>
    </row>
    <row r="95" spans="1:12" x14ac:dyDescent="0.2">
      <c r="A95">
        <v>2730972</v>
      </c>
      <c r="B95">
        <v>5</v>
      </c>
      <c r="C95">
        <v>0</v>
      </c>
      <c r="D95">
        <v>0</v>
      </c>
      <c r="E95">
        <v>49.99</v>
      </c>
      <c r="F95">
        <v>0</v>
      </c>
      <c r="G95">
        <v>0</v>
      </c>
      <c r="H95" s="47">
        <f>D95*Log!C$70+bestbuylogit!F95*Log!C$72+bestbuylogit!G95*Log!C$73</f>
        <v>0</v>
      </c>
      <c r="I95">
        <f t="shared" si="4"/>
        <v>1</v>
      </c>
      <c r="J95">
        <f t="shared" si="5"/>
        <v>0.5</v>
      </c>
      <c r="K95">
        <f t="shared" si="6"/>
        <v>0</v>
      </c>
      <c r="L95">
        <f t="shared" si="7"/>
        <v>0</v>
      </c>
    </row>
    <row r="96" spans="1:12" x14ac:dyDescent="0.2">
      <c r="A96">
        <v>2731025</v>
      </c>
      <c r="B96">
        <v>4</v>
      </c>
      <c r="C96">
        <v>0</v>
      </c>
      <c r="D96">
        <v>0</v>
      </c>
      <c r="E96">
        <v>39.99</v>
      </c>
      <c r="F96">
        <v>0</v>
      </c>
      <c r="G96">
        <v>0</v>
      </c>
      <c r="H96" s="47">
        <f>D96*Log!C$70+bestbuylogit!F96*Log!C$72+bestbuylogit!G96*Log!C$73</f>
        <v>0</v>
      </c>
      <c r="I96">
        <f t="shared" si="4"/>
        <v>1</v>
      </c>
      <c r="J96">
        <f t="shared" si="5"/>
        <v>0.5</v>
      </c>
      <c r="K96">
        <f t="shared" si="6"/>
        <v>0</v>
      </c>
      <c r="L96">
        <f t="shared" si="7"/>
        <v>0</v>
      </c>
    </row>
    <row r="97" spans="1:12" x14ac:dyDescent="0.2">
      <c r="A97">
        <v>2737083</v>
      </c>
      <c r="B97">
        <v>59</v>
      </c>
      <c r="C97">
        <v>1</v>
      </c>
      <c r="D97">
        <v>0</v>
      </c>
      <c r="E97">
        <v>19.989999999999998</v>
      </c>
      <c r="F97">
        <v>0</v>
      </c>
      <c r="G97">
        <v>0</v>
      </c>
      <c r="H97" s="47">
        <f>D97*Log!C$70+bestbuylogit!F97*Log!C$72+bestbuylogit!G97*Log!C$73</f>
        <v>0</v>
      </c>
      <c r="I97">
        <f t="shared" si="4"/>
        <v>1</v>
      </c>
      <c r="J97">
        <f t="shared" si="5"/>
        <v>0.5</v>
      </c>
      <c r="K97">
        <f t="shared" si="6"/>
        <v>0</v>
      </c>
      <c r="L97">
        <f t="shared" si="7"/>
        <v>1</v>
      </c>
    </row>
    <row r="98" spans="1:12" x14ac:dyDescent="0.2">
      <c r="A98">
        <v>2737171</v>
      </c>
      <c r="B98">
        <v>21</v>
      </c>
      <c r="C98">
        <v>1</v>
      </c>
      <c r="D98">
        <v>0</v>
      </c>
      <c r="E98">
        <v>49.99</v>
      </c>
      <c r="F98">
        <v>21</v>
      </c>
      <c r="G98">
        <v>2.9</v>
      </c>
      <c r="H98" s="47">
        <f>D98*Log!C$70+bestbuylogit!F98*Log!C$72+bestbuylogit!G98*Log!C$73</f>
        <v>4.6887079966381791</v>
      </c>
      <c r="I98">
        <f t="shared" si="4"/>
        <v>108.71263194686512</v>
      </c>
      <c r="J98">
        <f t="shared" si="5"/>
        <v>0.99088527927682646</v>
      </c>
      <c r="K98">
        <f t="shared" si="6"/>
        <v>1</v>
      </c>
      <c r="L98">
        <f t="shared" si="7"/>
        <v>1</v>
      </c>
    </row>
    <row r="99" spans="1:12" x14ac:dyDescent="0.2">
      <c r="A99">
        <v>2749041</v>
      </c>
      <c r="B99">
        <v>202</v>
      </c>
      <c r="C99">
        <v>1</v>
      </c>
      <c r="D99">
        <v>0</v>
      </c>
      <c r="E99">
        <v>19.989999999999998</v>
      </c>
      <c r="F99">
        <v>5</v>
      </c>
      <c r="G99">
        <v>4.8</v>
      </c>
      <c r="H99" s="47">
        <f>D99*Log!C$70+bestbuylogit!F99*Log!C$72+bestbuylogit!G99*Log!C$73</f>
        <v>2.5612614444038111</v>
      </c>
      <c r="I99">
        <f t="shared" si="4"/>
        <v>12.952145426241259</v>
      </c>
      <c r="J99">
        <f t="shared" si="5"/>
        <v>0.92832643515031066</v>
      </c>
      <c r="K99">
        <f t="shared" si="6"/>
        <v>1</v>
      </c>
      <c r="L99">
        <f t="shared" si="7"/>
        <v>1</v>
      </c>
    </row>
    <row r="100" spans="1:12" x14ac:dyDescent="0.2">
      <c r="A100">
        <v>2755149</v>
      </c>
      <c r="B100">
        <v>116</v>
      </c>
      <c r="C100">
        <v>1</v>
      </c>
      <c r="D100">
        <v>0</v>
      </c>
      <c r="E100">
        <v>29.99</v>
      </c>
      <c r="F100">
        <v>4</v>
      </c>
      <c r="G100">
        <v>2.8</v>
      </c>
      <c r="H100" s="47">
        <f>D100*Log!C$70+bestbuylogit!F100*Log!C$72+bestbuylogit!G100*Log!C$73</f>
        <v>1.6833467179418125</v>
      </c>
      <c r="I100">
        <f t="shared" si="4"/>
        <v>5.3835430556188077</v>
      </c>
      <c r="J100">
        <f t="shared" si="5"/>
        <v>0.84334718332951508</v>
      </c>
      <c r="K100">
        <f t="shared" si="6"/>
        <v>1</v>
      </c>
      <c r="L100">
        <f t="shared" si="7"/>
        <v>1</v>
      </c>
    </row>
    <row r="101" spans="1:12" x14ac:dyDescent="0.2">
      <c r="A101">
        <v>2758085</v>
      </c>
      <c r="B101">
        <v>331</v>
      </c>
      <c r="C101">
        <v>1</v>
      </c>
      <c r="D101">
        <v>0</v>
      </c>
      <c r="E101">
        <v>29.99</v>
      </c>
      <c r="F101">
        <v>8</v>
      </c>
      <c r="G101">
        <v>4.8</v>
      </c>
      <c r="H101" s="47">
        <f>D101*Log!C$70+bestbuylogit!F101*Log!C$72+bestbuylogit!G101*Log!C$73</f>
        <v>3.0854146377442122</v>
      </c>
      <c r="I101">
        <f t="shared" si="4"/>
        <v>21.876535799234329</v>
      </c>
      <c r="J101">
        <f t="shared" si="5"/>
        <v>0.95628708783637295</v>
      </c>
      <c r="K101">
        <f t="shared" si="6"/>
        <v>1</v>
      </c>
      <c r="L101">
        <f t="shared" si="7"/>
        <v>1</v>
      </c>
    </row>
    <row r="102" spans="1:12" x14ac:dyDescent="0.2">
      <c r="A102">
        <v>2758119</v>
      </c>
      <c r="B102">
        <v>9</v>
      </c>
      <c r="C102">
        <v>0</v>
      </c>
      <c r="D102">
        <v>0</v>
      </c>
      <c r="E102">
        <v>9.99</v>
      </c>
      <c r="F102">
        <v>1</v>
      </c>
      <c r="G102">
        <v>5</v>
      </c>
      <c r="H102" s="47">
        <f>D102*Log!C$70+bestbuylogit!F102*Log!C$72+bestbuylogit!G102*Log!C$73</f>
        <v>1.9327102194847963</v>
      </c>
      <c r="I102">
        <f t="shared" si="4"/>
        <v>6.908207652077027</v>
      </c>
      <c r="J102">
        <f t="shared" si="5"/>
        <v>0.8735490968377192</v>
      </c>
      <c r="K102">
        <f t="shared" si="6"/>
        <v>1</v>
      </c>
      <c r="L102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6"/>
  <sheetViews>
    <sheetView topLeftCell="A52" zoomScaleNormal="100" workbookViewId="0">
      <selection activeCell="C73" sqref="C73"/>
    </sheetView>
  </sheetViews>
  <sheetFormatPr baseColWidth="10" defaultColWidth="8.83203125" defaultRowHeight="15" x14ac:dyDescent="0.2"/>
  <cols>
    <col min="1" max="1" width="5" customWidth="1"/>
    <col min="2" max="2" width="28.6640625" customWidth="1"/>
    <col min="3" max="3" width="11" bestFit="1" customWidth="1"/>
    <col min="4" max="4" width="18.1640625" bestFit="1" customWidth="1"/>
    <col min="5" max="5" width="20.83203125" bestFit="1" customWidth="1"/>
    <col min="6" max="6" width="9.5" bestFit="1" customWidth="1"/>
    <col min="7" max="8" width="20.33203125" bestFit="1" customWidth="1"/>
    <col min="9" max="9" width="11.6640625" bestFit="1" customWidth="1"/>
    <col min="10" max="11" width="24.33203125" bestFit="1" customWidth="1"/>
  </cols>
  <sheetData>
    <row r="1" spans="2:5" x14ac:dyDescent="0.2">
      <c r="B1" t="s">
        <v>66</v>
      </c>
    </row>
    <row r="2" spans="2:5" x14ac:dyDescent="0.2">
      <c r="B2" t="s">
        <v>7</v>
      </c>
    </row>
    <row r="3" spans="2:5" x14ac:dyDescent="0.2">
      <c r="B3" t="s">
        <v>8</v>
      </c>
    </row>
    <row r="4" spans="2:5" x14ac:dyDescent="0.2">
      <c r="B4" t="s">
        <v>9</v>
      </c>
    </row>
    <row r="5" spans="2:5" x14ac:dyDescent="0.2">
      <c r="B5" t="s">
        <v>10</v>
      </c>
    </row>
    <row r="6" spans="2:5" x14ac:dyDescent="0.2">
      <c r="B6" t="s">
        <v>11</v>
      </c>
    </row>
    <row r="7" spans="2:5" x14ac:dyDescent="0.2">
      <c r="B7" t="s">
        <v>12</v>
      </c>
    </row>
    <row r="8" spans="2:5" x14ac:dyDescent="0.2">
      <c r="B8" t="s">
        <v>13</v>
      </c>
    </row>
    <row r="9" spans="2:5" ht="34.25" customHeight="1" x14ac:dyDescent="0.2"/>
    <row r="10" spans="2:5" x14ac:dyDescent="0.2">
      <c r="B10" s="2"/>
    </row>
    <row r="13" spans="2:5" x14ac:dyDescent="0.2">
      <c r="B13" t="s">
        <v>14</v>
      </c>
    </row>
    <row r="14" spans="2:5" ht="16" thickBot="1" x14ac:dyDescent="0.25"/>
    <row r="15" spans="2:5" x14ac:dyDescent="0.2">
      <c r="B15" s="3" t="s">
        <v>18</v>
      </c>
      <c r="C15" s="3" t="s">
        <v>19</v>
      </c>
      <c r="D15" s="3" t="s">
        <v>20</v>
      </c>
      <c r="E15" s="3" t="s">
        <v>21</v>
      </c>
    </row>
    <row r="16" spans="2:5" x14ac:dyDescent="0.2">
      <c r="B16" s="8" t="s">
        <v>2</v>
      </c>
      <c r="C16" s="4" t="s">
        <v>15</v>
      </c>
      <c r="D16" s="6">
        <v>26</v>
      </c>
      <c r="E16" s="10">
        <v>26.262626262626263</v>
      </c>
    </row>
    <row r="17" spans="2:9" ht="16" thickBot="1" x14ac:dyDescent="0.25">
      <c r="B17" s="9" t="s">
        <v>16</v>
      </c>
      <c r="C17" s="5" t="s">
        <v>17</v>
      </c>
      <c r="D17" s="7">
        <v>73</v>
      </c>
      <c r="E17" s="11">
        <v>73.737373737373744</v>
      </c>
    </row>
    <row r="19" spans="2:9" ht="16" thickBot="1" x14ac:dyDescent="0.25"/>
    <row r="20" spans="2:9" x14ac:dyDescent="0.2">
      <c r="B20" s="14" t="s">
        <v>18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</row>
    <row r="21" spans="2:9" x14ac:dyDescent="0.2">
      <c r="B21" s="15" t="s">
        <v>3</v>
      </c>
      <c r="C21" s="6">
        <v>99</v>
      </c>
      <c r="D21" s="6">
        <v>0</v>
      </c>
      <c r="E21" s="6">
        <v>99</v>
      </c>
      <c r="F21" s="10">
        <v>0</v>
      </c>
      <c r="G21" s="10">
        <v>1</v>
      </c>
      <c r="H21" s="10">
        <v>2.0202020202020207E-2</v>
      </c>
      <c r="I21" s="10">
        <v>0.14140677897022574</v>
      </c>
    </row>
    <row r="22" spans="2:9" x14ac:dyDescent="0.2">
      <c r="B22" s="13" t="s">
        <v>4</v>
      </c>
      <c r="C22" s="17">
        <v>99</v>
      </c>
      <c r="D22" s="17">
        <v>0</v>
      </c>
      <c r="E22" s="17">
        <v>99</v>
      </c>
      <c r="F22" s="18">
        <v>2.99</v>
      </c>
      <c r="G22" s="18">
        <v>99.99</v>
      </c>
      <c r="H22" s="18">
        <v>30.032525252525247</v>
      </c>
      <c r="I22" s="18">
        <v>16.966767418080963</v>
      </c>
    </row>
    <row r="23" spans="2:9" x14ac:dyDescent="0.2">
      <c r="B23" s="13" t="s">
        <v>5</v>
      </c>
      <c r="C23" s="17">
        <v>99</v>
      </c>
      <c r="D23" s="17">
        <v>0</v>
      </c>
      <c r="E23" s="17">
        <v>99</v>
      </c>
      <c r="F23" s="18">
        <v>0</v>
      </c>
      <c r="G23" s="18">
        <v>219</v>
      </c>
      <c r="H23" s="18">
        <v>15.727272727272721</v>
      </c>
      <c r="I23" s="18">
        <v>30.114346090281771</v>
      </c>
    </row>
    <row r="24" spans="2:9" ht="16" thickBot="1" x14ac:dyDescent="0.25">
      <c r="B24" s="16" t="s">
        <v>6</v>
      </c>
      <c r="C24" s="7">
        <v>99</v>
      </c>
      <c r="D24" s="7">
        <v>0</v>
      </c>
      <c r="E24" s="7">
        <v>99</v>
      </c>
      <c r="F24" s="11">
        <v>0</v>
      </c>
      <c r="G24" s="11">
        <v>5</v>
      </c>
      <c r="H24" s="11">
        <v>3.4666666666666663</v>
      </c>
      <c r="I24" s="11">
        <v>1.6559108720962397</v>
      </c>
    </row>
    <row r="27" spans="2:9" x14ac:dyDescent="0.2">
      <c r="B27" t="s">
        <v>29</v>
      </c>
    </row>
    <row r="28" spans="2:9" ht="16" thickBot="1" x14ac:dyDescent="0.25"/>
    <row r="29" spans="2:9" x14ac:dyDescent="0.2">
      <c r="B29" s="14" t="s">
        <v>30</v>
      </c>
      <c r="C29" s="3" t="s">
        <v>3</v>
      </c>
      <c r="D29" s="3" t="s">
        <v>4</v>
      </c>
      <c r="E29" s="3" t="s">
        <v>5</v>
      </c>
      <c r="F29" s="3" t="s">
        <v>6</v>
      </c>
    </row>
    <row r="30" spans="2:9" x14ac:dyDescent="0.2">
      <c r="B30" s="15" t="s">
        <v>3</v>
      </c>
      <c r="C30" s="19">
        <v>1</v>
      </c>
      <c r="D30" s="10">
        <v>-3.6172746501711146E-4</v>
      </c>
      <c r="E30" s="10">
        <v>-5.8816792382951778E-3</v>
      </c>
      <c r="F30" s="10">
        <v>3.7767551506948785E-2</v>
      </c>
    </row>
    <row r="31" spans="2:9" x14ac:dyDescent="0.2">
      <c r="B31" s="13" t="s">
        <v>4</v>
      </c>
      <c r="C31" s="18">
        <v>-3.6172746501711146E-4</v>
      </c>
      <c r="D31" s="20">
        <v>1</v>
      </c>
      <c r="E31" s="18">
        <v>0.21064844192122456</v>
      </c>
      <c r="F31" s="18">
        <v>0.17455083387191259</v>
      </c>
    </row>
    <row r="32" spans="2:9" x14ac:dyDescent="0.2">
      <c r="B32" s="13" t="s">
        <v>5</v>
      </c>
      <c r="C32" s="18">
        <v>-5.8816792382951778E-3</v>
      </c>
      <c r="D32" s="18">
        <v>0.21064844192122456</v>
      </c>
      <c r="E32" s="20">
        <v>1</v>
      </c>
      <c r="F32" s="18">
        <v>0.20835149556025595</v>
      </c>
    </row>
    <row r="33" spans="2:6" ht="16" thickBot="1" x14ac:dyDescent="0.25">
      <c r="B33" s="16" t="s">
        <v>6</v>
      </c>
      <c r="C33" s="11">
        <v>3.7767551506948785E-2</v>
      </c>
      <c r="D33" s="11">
        <v>0.17455083387191259</v>
      </c>
      <c r="E33" s="11">
        <v>0.20835149556025595</v>
      </c>
      <c r="F33" s="21">
        <v>1</v>
      </c>
    </row>
    <row r="36" spans="2:6" x14ac:dyDescent="0.2">
      <c r="B36" s="1" t="s">
        <v>31</v>
      </c>
    </row>
    <row r="38" spans="2:6" x14ac:dyDescent="0.2">
      <c r="B38" t="s">
        <v>32</v>
      </c>
    </row>
    <row r="39" spans="2:6" ht="16" thickBot="1" x14ac:dyDescent="0.25"/>
    <row r="40" spans="2:6" x14ac:dyDescent="0.2">
      <c r="B40" s="3" t="s">
        <v>19</v>
      </c>
      <c r="C40" s="3" t="s">
        <v>33</v>
      </c>
    </row>
    <row r="41" spans="2:6" x14ac:dyDescent="0.2">
      <c r="B41" s="22" t="s">
        <v>15</v>
      </c>
      <c r="C41" s="22" t="s">
        <v>15</v>
      </c>
    </row>
    <row r="42" spans="2:6" ht="16" thickBot="1" x14ac:dyDescent="0.25">
      <c r="B42" s="23" t="s">
        <v>17</v>
      </c>
      <c r="C42" s="23" t="s">
        <v>17</v>
      </c>
    </row>
    <row r="45" spans="2:6" x14ac:dyDescent="0.2">
      <c r="B45" t="s">
        <v>34</v>
      </c>
    </row>
    <row r="46" spans="2:6" ht="16" thickBot="1" x14ac:dyDescent="0.25"/>
    <row r="47" spans="2:6" x14ac:dyDescent="0.2">
      <c r="B47" s="14" t="s">
        <v>35</v>
      </c>
      <c r="C47" s="3" t="s">
        <v>36</v>
      </c>
      <c r="D47" s="3" t="s">
        <v>37</v>
      </c>
    </row>
    <row r="48" spans="2:6" x14ac:dyDescent="0.2">
      <c r="B48" s="15" t="s">
        <v>22</v>
      </c>
      <c r="C48" s="6">
        <v>99</v>
      </c>
      <c r="D48" s="6">
        <v>99</v>
      </c>
    </row>
    <row r="49" spans="2:5" x14ac:dyDescent="0.2">
      <c r="B49" s="13" t="s">
        <v>38</v>
      </c>
      <c r="C49" s="18">
        <v>99</v>
      </c>
      <c r="D49" s="18">
        <v>99</v>
      </c>
    </row>
    <row r="50" spans="2:5" x14ac:dyDescent="0.2">
      <c r="B50" s="13" t="s">
        <v>39</v>
      </c>
      <c r="C50" s="17">
        <v>98</v>
      </c>
      <c r="D50" s="17">
        <v>94</v>
      </c>
    </row>
    <row r="51" spans="2:5" x14ac:dyDescent="0.2">
      <c r="B51" s="13" t="s">
        <v>40</v>
      </c>
      <c r="C51" s="18">
        <v>114.00563194186631</v>
      </c>
      <c r="D51" s="18">
        <v>78.556798752817599</v>
      </c>
    </row>
    <row r="52" spans="2:5" x14ac:dyDescent="0.2">
      <c r="B52" s="13" t="s">
        <v>41</v>
      </c>
      <c r="C52" s="18">
        <v>0</v>
      </c>
      <c r="D52" s="18">
        <v>0.31093931576226652</v>
      </c>
    </row>
    <row r="53" spans="2:5" x14ac:dyDescent="0.2">
      <c r="B53" s="40" t="s">
        <v>42</v>
      </c>
      <c r="C53" s="41">
        <v>0</v>
      </c>
      <c r="D53" s="41">
        <v>0.30097517482810432</v>
      </c>
    </row>
    <row r="54" spans="2:5" x14ac:dyDescent="0.2">
      <c r="B54" s="13" t="s">
        <v>43</v>
      </c>
      <c r="C54" s="18">
        <v>0</v>
      </c>
      <c r="D54" s="18">
        <v>0.44011187740282176</v>
      </c>
    </row>
    <row r="55" spans="2:5" x14ac:dyDescent="0.2">
      <c r="B55" s="13" t="s">
        <v>44</v>
      </c>
      <c r="C55" s="18">
        <v>116.00563194186631</v>
      </c>
      <c r="D55" s="18">
        <v>88.556798752817599</v>
      </c>
    </row>
    <row r="56" spans="2:5" x14ac:dyDescent="0.2">
      <c r="B56" s="13" t="s">
        <v>45</v>
      </c>
      <c r="C56" s="18">
        <v>118.60075179200091</v>
      </c>
      <c r="D56" s="18">
        <v>101.53239800349056</v>
      </c>
    </row>
    <row r="57" spans="2:5" ht="16" thickBot="1" x14ac:dyDescent="0.25">
      <c r="B57" s="16" t="s">
        <v>46</v>
      </c>
      <c r="C57" s="7">
        <v>0</v>
      </c>
      <c r="D57" s="7">
        <v>16</v>
      </c>
    </row>
    <row r="60" spans="2:5" x14ac:dyDescent="0.2">
      <c r="B60" t="s">
        <v>47</v>
      </c>
    </row>
    <row r="61" spans="2:5" ht="16" thickBot="1" x14ac:dyDescent="0.25"/>
    <row r="62" spans="2:5" x14ac:dyDescent="0.2">
      <c r="B62" s="14" t="s">
        <v>35</v>
      </c>
      <c r="C62" s="3" t="s">
        <v>48</v>
      </c>
      <c r="D62" s="3" t="s">
        <v>39</v>
      </c>
      <c r="E62" s="3" t="s">
        <v>49</v>
      </c>
    </row>
    <row r="63" spans="2:5" ht="16" thickBot="1" x14ac:dyDescent="0.25">
      <c r="B63" s="24" t="s">
        <v>50</v>
      </c>
      <c r="C63" s="25">
        <v>12.020127986966319</v>
      </c>
      <c r="D63" s="26">
        <v>8</v>
      </c>
      <c r="E63" s="25">
        <v>0.15030807852250283</v>
      </c>
    </row>
    <row r="66" spans="2:11" x14ac:dyDescent="0.2">
      <c r="B66" t="s">
        <v>51</v>
      </c>
    </row>
    <row r="67" spans="2:11" ht="16" thickBot="1" x14ac:dyDescent="0.25"/>
    <row r="68" spans="2:11" x14ac:dyDescent="0.2">
      <c r="B68" s="36" t="s">
        <v>52</v>
      </c>
      <c r="C68" s="37" t="s">
        <v>53</v>
      </c>
      <c r="D68" s="37" t="s">
        <v>67</v>
      </c>
      <c r="E68" s="37" t="s">
        <v>68</v>
      </c>
      <c r="F68" s="37" t="s">
        <v>49</v>
      </c>
      <c r="G68" s="3" t="s">
        <v>54</v>
      </c>
      <c r="H68" s="3" t="s">
        <v>55</v>
      </c>
      <c r="I68" s="3" t="s">
        <v>56</v>
      </c>
      <c r="J68" s="3" t="s">
        <v>57</v>
      </c>
      <c r="K68" s="3" t="s">
        <v>58</v>
      </c>
    </row>
    <row r="69" spans="2:11" x14ac:dyDescent="0.2">
      <c r="B69" s="38" t="s">
        <v>59</v>
      </c>
      <c r="C69" s="39">
        <v>-1.7070529509686194</v>
      </c>
      <c r="D69" s="39">
        <v>0.81410359555668099</v>
      </c>
      <c r="E69" s="39">
        <v>4.3967790293947271</v>
      </c>
      <c r="F69" s="39">
        <v>3.6006874699243907E-2</v>
      </c>
      <c r="G69" s="10">
        <v>-3.3026666779442762</v>
      </c>
      <c r="H69" s="10">
        <v>-0.11143922399296269</v>
      </c>
      <c r="I69" s="10"/>
      <c r="J69" s="10"/>
      <c r="K69" s="10"/>
    </row>
    <row r="70" spans="2:11" x14ac:dyDescent="0.2">
      <c r="B70" s="40" t="s">
        <v>3</v>
      </c>
      <c r="C70" s="44">
        <v>-2.8960085744491479</v>
      </c>
      <c r="D70" s="41">
        <v>1.7357850169751674</v>
      </c>
      <c r="E70" s="41">
        <v>2.7836063348885842</v>
      </c>
      <c r="F70" s="44">
        <v>9.5233508004605949E-2</v>
      </c>
      <c r="G70" s="18">
        <v>-6.2980846926247214</v>
      </c>
      <c r="H70" s="18">
        <v>0.50606754372642593</v>
      </c>
      <c r="I70" s="18">
        <v>5.5243280027168898E-2</v>
      </c>
      <c r="J70" s="18">
        <v>1.8398252354153608E-3</v>
      </c>
      <c r="K70" s="18">
        <v>1.6587553694855248</v>
      </c>
    </row>
    <row r="71" spans="2:11" x14ac:dyDescent="0.2">
      <c r="B71" s="40" t="s">
        <v>4</v>
      </c>
      <c r="C71" s="41">
        <v>2.3288438924403427E-2</v>
      </c>
      <c r="D71" s="41">
        <v>2.1690512412154316E-2</v>
      </c>
      <c r="E71" s="41">
        <v>1.1527659287350511</v>
      </c>
      <c r="F71" s="41">
        <v>0.28297089156347055</v>
      </c>
      <c r="G71" s="18">
        <v>-1.9224184209638038E-2</v>
      </c>
      <c r="H71" s="18">
        <v>6.5801062058444895E-2</v>
      </c>
      <c r="I71" s="18">
        <v>1.0235617320177153</v>
      </c>
      <c r="J71" s="18">
        <v>0.98095942197745689</v>
      </c>
      <c r="K71" s="18">
        <v>1.0680142274785975</v>
      </c>
    </row>
    <row r="72" spans="2:11" x14ac:dyDescent="0.2">
      <c r="B72" s="40" t="s">
        <v>5</v>
      </c>
      <c r="C72" s="44">
        <v>0.17471773111346703</v>
      </c>
      <c r="D72" s="41">
        <v>7.3210601728551247E-2</v>
      </c>
      <c r="E72" s="41">
        <v>5.6954233289791336</v>
      </c>
      <c r="F72" s="44">
        <v>1.7009209237770273E-2</v>
      </c>
      <c r="G72" s="18">
        <v>3.1227588439000781E-2</v>
      </c>
      <c r="H72" s="18">
        <v>0.31820787378793325</v>
      </c>
      <c r="I72" s="18">
        <v>1.190910012321446</v>
      </c>
      <c r="J72" s="18">
        <v>1.031720284777899</v>
      </c>
      <c r="K72" s="18">
        <v>1.3746619877235238</v>
      </c>
    </row>
    <row r="73" spans="2:11" ht="16" thickBot="1" x14ac:dyDescent="0.25">
      <c r="B73" s="42" t="s">
        <v>6</v>
      </c>
      <c r="C73" s="45">
        <v>0.35159849767426582</v>
      </c>
      <c r="D73" s="43">
        <v>0.16441070403461308</v>
      </c>
      <c r="E73" s="43">
        <v>4.5733437235800753</v>
      </c>
      <c r="F73" s="45">
        <v>3.2473123387215197E-2</v>
      </c>
      <c r="G73" s="11">
        <v>2.9359439093550099E-2</v>
      </c>
      <c r="H73" s="11">
        <v>0.67383755625498154</v>
      </c>
      <c r="I73" s="11">
        <v>1.4213377387327406</v>
      </c>
      <c r="J73" s="11">
        <v>1.029794676425223</v>
      </c>
      <c r="K73" s="11">
        <v>1.9617512245826745</v>
      </c>
    </row>
    <row r="76" spans="2:11" x14ac:dyDescent="0.2">
      <c r="B76" t="s">
        <v>60</v>
      </c>
    </row>
    <row r="78" spans="2:11" x14ac:dyDescent="0.2">
      <c r="B78" s="27" t="s">
        <v>61</v>
      </c>
    </row>
    <row r="81" spans="2:6" x14ac:dyDescent="0.2">
      <c r="B81" t="s">
        <v>62</v>
      </c>
    </row>
    <row r="82" spans="2:6" ht="16" thickBot="1" x14ac:dyDescent="0.25"/>
    <row r="83" spans="2:6" x14ac:dyDescent="0.2">
      <c r="B83" s="14" t="s">
        <v>63</v>
      </c>
      <c r="C83" s="29" t="s">
        <v>15</v>
      </c>
      <c r="D83" s="3" t="s">
        <v>17</v>
      </c>
      <c r="E83" s="29" t="s">
        <v>64</v>
      </c>
      <c r="F83" s="29" t="s">
        <v>65</v>
      </c>
    </row>
    <row r="84" spans="2:6" x14ac:dyDescent="0.2">
      <c r="B84" s="22">
        <v>0</v>
      </c>
      <c r="C84" s="30">
        <v>14</v>
      </c>
      <c r="D84" s="6">
        <v>12</v>
      </c>
      <c r="E84" s="30">
        <v>26</v>
      </c>
      <c r="F84" s="33">
        <v>0.53846153846153844</v>
      </c>
    </row>
    <row r="85" spans="2:6" x14ac:dyDescent="0.2">
      <c r="B85" s="12">
        <v>1</v>
      </c>
      <c r="C85" s="31">
        <v>6</v>
      </c>
      <c r="D85" s="17">
        <v>67</v>
      </c>
      <c r="E85" s="31">
        <v>73</v>
      </c>
      <c r="F85" s="34">
        <v>0.9178082191780822</v>
      </c>
    </row>
    <row r="86" spans="2:6" ht="16" thickBot="1" x14ac:dyDescent="0.25">
      <c r="B86" s="28" t="s">
        <v>64</v>
      </c>
      <c r="C86" s="32">
        <v>20</v>
      </c>
      <c r="D86" s="26">
        <v>79</v>
      </c>
      <c r="E86" s="32">
        <v>99</v>
      </c>
      <c r="F86" s="35">
        <v>0.81818181818181823</v>
      </c>
    </row>
  </sheetData>
  <pageMargins left="0.7" right="0.7" top="0.75" bottom="0.75" header="0.3" footer="0.3"/>
  <pageSetup orientation="portrait" r:id="rId1"/>
  <ignoredErrors>
    <ignoredError sqref="C16:C17" numberStoredAsText="1"/>
    <ignoredError sqref="A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8A6A-8C5E-6945-AC5E-CF2F750AD196}">
  <dimension ref="A3:M10"/>
  <sheetViews>
    <sheetView tabSelected="1" workbookViewId="0">
      <selection activeCell="L3" sqref="L3:M3"/>
    </sheetView>
  </sheetViews>
  <sheetFormatPr baseColWidth="10" defaultRowHeight="15" x14ac:dyDescent="0.2"/>
  <cols>
    <col min="1" max="1" width="13.5" customWidth="1"/>
    <col min="2" max="2" width="14.83203125" bestFit="1" customWidth="1"/>
    <col min="3" max="3" width="7.33203125" customWidth="1"/>
    <col min="4" max="4" width="10" bestFit="1" customWidth="1"/>
    <col min="11" max="11" width="16.33203125" customWidth="1"/>
    <col min="12" max="13" width="20.1640625" customWidth="1"/>
  </cols>
  <sheetData>
    <row r="3" spans="1:13" ht="33" customHeight="1" x14ac:dyDescent="0.2">
      <c r="A3" s="48" t="s">
        <v>78</v>
      </c>
      <c r="B3" s="48" t="s">
        <v>77</v>
      </c>
      <c r="L3" s="52" t="s">
        <v>81</v>
      </c>
      <c r="M3" s="52"/>
    </row>
    <row r="4" spans="1:13" x14ac:dyDescent="0.2">
      <c r="A4" s="48" t="s">
        <v>75</v>
      </c>
      <c r="B4">
        <v>0</v>
      </c>
      <c r="C4">
        <v>1</v>
      </c>
      <c r="D4" t="s">
        <v>76</v>
      </c>
      <c r="K4" s="51" t="s">
        <v>80</v>
      </c>
      <c r="L4">
        <v>0</v>
      </c>
      <c r="M4">
        <v>1</v>
      </c>
    </row>
    <row r="5" spans="1:13" x14ac:dyDescent="0.2">
      <c r="A5" s="49">
        <v>0</v>
      </c>
      <c r="B5" s="50">
        <v>8</v>
      </c>
      <c r="C5" s="50">
        <v>5</v>
      </c>
      <c r="D5" s="50">
        <v>13</v>
      </c>
      <c r="K5">
        <v>0</v>
      </c>
      <c r="L5">
        <v>8</v>
      </c>
      <c r="M5">
        <v>5</v>
      </c>
    </row>
    <row r="6" spans="1:13" x14ac:dyDescent="0.2">
      <c r="A6" s="49">
        <v>1</v>
      </c>
      <c r="B6" s="50">
        <v>18</v>
      </c>
      <c r="C6" s="50">
        <v>68</v>
      </c>
      <c r="D6" s="50">
        <v>86</v>
      </c>
      <c r="K6">
        <v>1</v>
      </c>
      <c r="L6">
        <v>18</v>
      </c>
      <c r="M6">
        <v>68</v>
      </c>
    </row>
    <row r="7" spans="1:13" x14ac:dyDescent="0.2">
      <c r="A7" s="49" t="s">
        <v>76</v>
      </c>
      <c r="B7" s="50">
        <v>26</v>
      </c>
      <c r="C7" s="50">
        <v>73</v>
      </c>
      <c r="D7" s="50">
        <v>99</v>
      </c>
    </row>
    <row r="10" spans="1:13" x14ac:dyDescent="0.2">
      <c r="L10" s="1" t="s">
        <v>79</v>
      </c>
      <c r="M10" s="53">
        <f>SUM(L5,M6)/SUM(L5:M6)</f>
        <v>0.76767676767676762</v>
      </c>
    </row>
  </sheetData>
  <mergeCells count="1"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bestbuylogit</vt:lpstr>
      <vt:lpstr>Log</vt:lpstr>
      <vt:lpstr>Hit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Rajendiran</dc:creator>
  <cp:lastModifiedBy>Microsoft Office User</cp:lastModifiedBy>
  <dcterms:created xsi:type="dcterms:W3CDTF">2021-02-24T23:19:33Z</dcterms:created>
  <dcterms:modified xsi:type="dcterms:W3CDTF">2021-02-28T06:41:54Z</dcterms:modified>
</cp:coreProperties>
</file>