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thishrajendiran/Documents/Sathish/Others/Masters/Syracuse/Courses - Term 1/MBC 638/"/>
    </mc:Choice>
  </mc:AlternateContent>
  <xr:revisionPtr revIDLastSave="0" documentId="13_ncr:1_{C9E76AD5-B933-0748-A7BA-4F4DE3C9EE67}" xr6:coauthVersionLast="45" xr6:coauthVersionMax="45" xr10:uidLastSave="{00000000-0000-0000-0000-000000000000}"/>
  <bookViews>
    <workbookView xWindow="380" yWindow="460" windowWidth="28040" windowHeight="16480" xr2:uid="{157012E0-6A87-154C-9D99-DB99E51904E1}"/>
  </bookViews>
  <sheets>
    <sheet name="Week 8 - Homework MBC 63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3" i="1" l="1"/>
  <c r="I24" i="1"/>
  <c r="I25" i="1"/>
  <c r="I26" i="1"/>
  <c r="I22" i="1"/>
  <c r="I21" i="1"/>
  <c r="J13" i="1"/>
  <c r="M16" i="1"/>
  <c r="M15" i="1"/>
  <c r="N18" i="1"/>
  <c r="M18" i="1"/>
  <c r="L18" i="1"/>
  <c r="I18" i="1"/>
  <c r="N17" i="1"/>
  <c r="M17" i="1"/>
  <c r="L17" i="1"/>
  <c r="I17" i="1"/>
  <c r="N16" i="1"/>
  <c r="I16" i="1"/>
  <c r="N15" i="1"/>
  <c r="I15" i="1"/>
  <c r="I14" i="1"/>
  <c r="K13" i="1" s="1"/>
  <c r="L16" i="1" l="1"/>
  <c r="L15" i="1"/>
  <c r="M13" i="1"/>
  <c r="N13" i="1"/>
  <c r="L13" i="1"/>
  <c r="N14" i="1" l="1"/>
  <c r="M14" i="1"/>
  <c r="L14" i="1"/>
  <c r="D73" i="1" l="1"/>
  <c r="D89" i="1"/>
  <c r="D86" i="1"/>
  <c r="D94" i="1"/>
  <c r="AF19" i="1"/>
  <c r="AF12" i="1"/>
  <c r="Y20" i="1"/>
  <c r="X20" i="1"/>
  <c r="W20" i="1"/>
  <c r="V20" i="1"/>
  <c r="U20" i="1"/>
  <c r="T20" i="1"/>
  <c r="AE13" i="1"/>
  <c r="AD13" i="1"/>
  <c r="AC13" i="1"/>
  <c r="AB13" i="1"/>
  <c r="AA13" i="1"/>
  <c r="AG13" i="1" l="1"/>
  <c r="AG20" i="1"/>
  <c r="D80" i="1"/>
</calcChain>
</file>

<file path=xl/sharedStrings.xml><?xml version="1.0" encoding="utf-8"?>
<sst xmlns="http://schemas.openxmlformats.org/spreadsheetml/2006/main" count="80" uniqueCount="49">
  <si>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</si>
  <si>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</si>
  <si>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</si>
  <si>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</si>
  <si>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</si>
  <si>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</si>
  <si>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</si>
  <si>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</si>
  <si>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</si>
  <si>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</si>
  <si>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</si>
  <si>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</si>
  <si>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X - Monthly U.S. Trade Deficits ($ billions)</t>
  </si>
  <si>
    <t>Year</t>
  </si>
  <si>
    <t>mR- Moving Ranges</t>
  </si>
  <si>
    <t>X-bar</t>
  </si>
  <si>
    <t>Compute the average trade deficit for the last half of 1988</t>
  </si>
  <si>
    <t>Compute the average moving ranges</t>
  </si>
  <si>
    <t>Compute the Natural Process Limits for the X-chart using the formulas on page 60 or page 137</t>
  </si>
  <si>
    <t>Compute the Upper Range Limit using the formulas on page 60 or page 137</t>
  </si>
  <si>
    <r>
      <t xml:space="preserve">When is this favorable shift </t>
    </r>
    <r>
      <rPr>
        <i/>
        <sz val="16"/>
        <color theme="1"/>
        <rFont val="Calibri"/>
        <family val="2"/>
        <scheme val="minor"/>
      </rPr>
      <t>detected</t>
    </r>
    <r>
      <rPr>
        <sz val="16"/>
        <color theme="1"/>
        <rFont val="Calibri"/>
        <family val="2"/>
        <scheme val="minor"/>
      </rPr>
      <t>?</t>
    </r>
  </si>
  <si>
    <t>When might this favorable shift have begun?</t>
  </si>
  <si>
    <t>mR-bar</t>
  </si>
  <si>
    <t>URL = 3.27 * mRBar</t>
  </si>
  <si>
    <t>UNPL</t>
  </si>
  <si>
    <t>UNPL = (X-bar) + (2.66 * mRbar)</t>
  </si>
  <si>
    <t>LNPL = (X-bar)-(2.66*mRbar)</t>
  </si>
  <si>
    <t>Average Moving Range (mRbar) = (0.7+2.0+0.9+0.3+0.1)/5</t>
  </si>
  <si>
    <t>Average Trade Deficit (Xbar) = (10.5+11.2+9.2+10.1+10.4+10.5)/6</t>
  </si>
  <si>
    <t>LNPL</t>
  </si>
  <si>
    <t>URL</t>
  </si>
  <si>
    <t>URL (from 1988)</t>
  </si>
  <si>
    <t>mR-bar (from 1988)</t>
  </si>
  <si>
    <t>UNPL =10.3 + (2.66 * 0.8)</t>
  </si>
  <si>
    <t>LNPL = =10.3 - ( 2.66 *0.8)</t>
  </si>
  <si>
    <t>URL = =3.27 * 0.8</t>
  </si>
  <si>
    <t>Moving range (mR)</t>
  </si>
  <si>
    <t>mRbar</t>
  </si>
  <si>
    <t>Xbar</t>
  </si>
  <si>
    <t>Option 1</t>
  </si>
  <si>
    <t>Favorable shift was detected in March 1989 with Trade Deficit value declining at $7 billions</t>
  </si>
  <si>
    <t>Month</t>
  </si>
  <si>
    <t>Week Number: 8</t>
  </si>
  <si>
    <t>Date Submitted: 03/05/2020</t>
  </si>
  <si>
    <t>Name: Sathish Kumar Rajendiran</t>
  </si>
  <si>
    <t>Class: MBC 638 - Spring 2020</t>
  </si>
  <si>
    <t>Labels</t>
  </si>
  <si>
    <t>Trade Deficit</t>
  </si>
  <si>
    <t>Looking at both 1988 and 1989 Periods, Favorable shift has behun only in Januray 1989 at $8.7 billions from $10.5 billion in december 1988.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</si>
</sst>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sz val="16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DDD8F4"/>
      </left>
      <right style="thin">
        <color rgb="FFDDD8F4"/>
      </right>
      <top style="thin">
        <color rgb="FFDDD8F4"/>
      </top>
      <bottom style="thin">
        <color rgb="FFDDD8F4"/>
      </bottom>
      <diagonal/>
    </border>
    <border>
      <left style="thin">
        <color rgb="FFDDD8F4"/>
      </left>
      <right style="thin">
        <color rgb="FFDDD8F4"/>
      </right>
      <top style="thin">
        <color rgb="FFDDD8F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1" fillId="2" borderId="0" xfId="0" applyFont="1" applyFill="1"/>
    <xf numFmtId="0" fontId="3" fillId="2" borderId="0" xfId="0" applyFont="1" applyFill="1"/>
    <xf numFmtId="0" fontId="0" fillId="2" borderId="0" xfId="0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5" fillId="2" borderId="0" xfId="0" applyFont="1" applyFill="1" applyAlignment="1">
      <alignment horizontal="left"/>
    </xf>
    <xf numFmtId="164" fontId="5" fillId="2" borderId="0" xfId="0" applyNumberFormat="1" applyFont="1" applyFill="1" applyAlignment="1">
      <alignment horizontal="left"/>
    </xf>
    <xf numFmtId="0" fontId="1" fillId="7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164" fontId="0" fillId="2" borderId="1" xfId="0" applyNumberFormat="1" applyFill="1" applyBorder="1" applyAlignment="1">
      <alignment horizontal="center" vertical="center"/>
    </xf>
    <xf numFmtId="0" fontId="1" fillId="8" borderId="0" xfId="0" applyFont="1" applyFill="1"/>
    <xf numFmtId="0" fontId="6" fillId="2" borderId="0" xfId="0" applyFont="1" applyFill="1"/>
    <xf numFmtId="0" fontId="7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8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Time Series Graph - U.S. Trade Deficits for first half of 1989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8 - Homework MBC 638'!$L$20</c:f>
              <c:strCache>
                <c:ptCount val="1"/>
                <c:pt idx="0">
                  <c:v>UNPL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'Week 8 - Homework MBC 638'!$G$21:$G$26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'Week 8 - Homework MBC 638'!$L$21:$L$26</c:f>
              <c:numCache>
                <c:formatCode>0.0</c:formatCode>
                <c:ptCount val="6"/>
                <c:pt idx="0">
                  <c:v>12.444666666666667</c:v>
                </c:pt>
                <c:pt idx="1">
                  <c:v>12.444666666666667</c:v>
                </c:pt>
                <c:pt idx="2">
                  <c:v>12.444666666666667</c:v>
                </c:pt>
                <c:pt idx="3">
                  <c:v>12.444666666666667</c:v>
                </c:pt>
                <c:pt idx="4">
                  <c:v>12.444666666666667</c:v>
                </c:pt>
                <c:pt idx="5">
                  <c:v>12.444666666666667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E-394D-A5CD-5D8EEA8534BE}"/>
            </c:ext>
          </c:extLst>
        </c:ser>
        <c:ser>
          <c:idx val="1"/>
          <c:order val="1"/>
          <c:tx>
            <c:strRef>
              <c:f>'Week 8 - Homework MBC 638'!$M$20</c:f>
              <c:strCache>
                <c:ptCount val="1"/>
                <c:pt idx="0">
                  <c:v>LNPL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'Week 8 - Homework MBC 638'!$G$21:$G$26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'Week 8 - Homework MBC 638'!$M$21:$M$26</c:f>
              <c:numCache>
                <c:formatCode>0.0</c:formatCode>
                <c:ptCount val="6"/>
                <c:pt idx="0">
                  <c:v>8.1886666666666663</c:v>
                </c:pt>
                <c:pt idx="1">
                  <c:v>8.1886666666666663</c:v>
                </c:pt>
                <c:pt idx="2">
                  <c:v>8.1886666666666663</c:v>
                </c:pt>
                <c:pt idx="3">
                  <c:v>8.1886666666666663</c:v>
                </c:pt>
                <c:pt idx="4">
                  <c:v>8.1886666666666663</c:v>
                </c:pt>
                <c:pt idx="5">
                  <c:v>8.1886666666666663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0E-394D-A5CD-5D8EEA853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800848"/>
        <c:axId val="699288928"/>
      </c:lineChart>
      <c:catAx>
        <c:axId val="69780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88928"/>
        <c:crosses val="autoZero"/>
        <c:auto val="1"/>
        <c:lblAlgn val="ctr"/>
        <c:lblOffset val="100"/>
        <c:noMultiLvlLbl val="0"/>
      </c:catAx>
      <c:valAx>
        <c:axId val="699288928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800848"/>
        <c:crosses val="autoZero"/>
        <c:crossBetween val="between"/>
        <c:minorUnit val="0.25"/>
      </c:valAx>
      <c:spPr>
        <a:pattFill prst="smGrid">
          <a:fgClr>
            <a:schemeClr val="bg2"/>
          </a:fgClr>
          <a:bgClr>
            <a:schemeClr val="bg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Time Series Graph - Moving Ranges for first half of 1989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8 - Homework MBC 638'!$K$20</c:f>
              <c:strCache>
                <c:ptCount val="1"/>
                <c:pt idx="0">
                  <c:v>mRbar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'Week 8 - Homework MBC 638'!$G$21:$G$26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'Week 8 - Homework MBC 638'!$K$21:$K$26</c:f>
              <c:numCache>
                <c:formatCode>0.0</c:formatCode>
                <c:ptCount val="6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04-E948-ABE6-3199676AA9C6}"/>
            </c:ext>
          </c:extLst>
        </c:ser>
        <c:ser>
          <c:idx val="1"/>
          <c:order val="1"/>
          <c:tx>
            <c:strRef>
              <c:f>'Week 8 - Homework MBC 638'!$N$20</c:f>
              <c:strCache>
                <c:ptCount val="1"/>
                <c:pt idx="0">
                  <c:v>URL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'Week 8 - Homework MBC 638'!$G$21:$G$26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'Week 8 - Homework MBC 638'!$N$21:$N$26</c:f>
              <c:numCache>
                <c:formatCode>0.0</c:formatCode>
                <c:ptCount val="6"/>
                <c:pt idx="0">
                  <c:v>2.6160000000000001</c:v>
                </c:pt>
                <c:pt idx="1">
                  <c:v>2.6160000000000001</c:v>
                </c:pt>
                <c:pt idx="2">
                  <c:v>2.6160000000000001</c:v>
                </c:pt>
                <c:pt idx="3">
                  <c:v>2.6160000000000001</c:v>
                </c:pt>
                <c:pt idx="4">
                  <c:v>2.6160000000000001</c:v>
                </c:pt>
                <c:pt idx="5">
                  <c:v>2.6160000000000001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04-E948-ABE6-3199676AA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967824"/>
        <c:axId val="701517888"/>
      </c:lineChart>
      <c:catAx>
        <c:axId val="68496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517888"/>
        <c:crosses val="autoZero"/>
        <c:auto val="1"/>
        <c:lblAlgn val="ctr"/>
        <c:lblOffset val="100"/>
        <c:noMultiLvlLbl val="0"/>
      </c:catAx>
      <c:valAx>
        <c:axId val="70151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67824"/>
        <c:crosses val="autoZero"/>
        <c:crossBetween val="between"/>
        <c:majorUnit val="1"/>
        <c:minorUnit val="0.25"/>
      </c:valAx>
      <c:spPr>
        <a:pattFill prst="smGrid">
          <a:fgClr>
            <a:schemeClr val="bg2"/>
          </a:fgClr>
          <a:bgClr>
            <a:schemeClr val="bg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Time Series Graph - U.S. Trade Deficits for first half of 1989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8 - Homework MBC 638'!$H$20</c:f>
              <c:strCache>
                <c:ptCount val="1"/>
                <c:pt idx="0">
                  <c:v>Trade Deficit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 8 - Homework MBC 638'!$G$21:$G$26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'Week 8 - Homework MBC 638'!$H$21:$H$26</c:f>
              <c:numCache>
                <c:formatCode>0.0</c:formatCode>
                <c:ptCount val="6"/>
                <c:pt idx="0">
                  <c:v>8.6999999999999993</c:v>
                </c:pt>
                <c:pt idx="1">
                  <c:v>8.6999999999999993</c:v>
                </c:pt>
                <c:pt idx="2">
                  <c:v>7</c:v>
                </c:pt>
                <c:pt idx="3">
                  <c:v>6.8</c:v>
                </c:pt>
                <c:pt idx="4">
                  <c:v>9.6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9-E54A-8CFE-919748D75E80}"/>
            </c:ext>
          </c:extLst>
        </c:ser>
        <c:ser>
          <c:idx val="1"/>
          <c:order val="1"/>
          <c:tx>
            <c:strRef>
              <c:f>'Week 8 - Homework MBC 638'!$L$20</c:f>
              <c:strCache>
                <c:ptCount val="1"/>
                <c:pt idx="0">
                  <c:v>UNPL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'Week 8 - Homework MBC 638'!$G$21:$G$26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'Week 8 - Homework MBC 638'!$L$21:$L$26</c:f>
              <c:numCache>
                <c:formatCode>0.0</c:formatCode>
                <c:ptCount val="6"/>
                <c:pt idx="0">
                  <c:v>12.444666666666667</c:v>
                </c:pt>
                <c:pt idx="1">
                  <c:v>12.444666666666667</c:v>
                </c:pt>
                <c:pt idx="2">
                  <c:v>12.444666666666667</c:v>
                </c:pt>
                <c:pt idx="3">
                  <c:v>12.444666666666667</c:v>
                </c:pt>
                <c:pt idx="4">
                  <c:v>12.444666666666667</c:v>
                </c:pt>
                <c:pt idx="5">
                  <c:v>12.444666666666667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9-E54A-8CFE-919748D75E80}"/>
            </c:ext>
          </c:extLst>
        </c:ser>
        <c:ser>
          <c:idx val="2"/>
          <c:order val="2"/>
          <c:tx>
            <c:strRef>
              <c:f>'Week 8 - Homework MBC 638'!$M$20</c:f>
              <c:strCache>
                <c:ptCount val="1"/>
                <c:pt idx="0">
                  <c:v>LNPL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'Week 8 - Homework MBC 638'!$G$21:$G$26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'Week 8 - Homework MBC 638'!$M$21:$M$26</c:f>
              <c:numCache>
                <c:formatCode>0.0</c:formatCode>
                <c:ptCount val="6"/>
                <c:pt idx="0">
                  <c:v>8.1886666666666663</c:v>
                </c:pt>
                <c:pt idx="1">
                  <c:v>8.1886666666666663</c:v>
                </c:pt>
                <c:pt idx="2">
                  <c:v>8.1886666666666663</c:v>
                </c:pt>
                <c:pt idx="3">
                  <c:v>8.1886666666666663</c:v>
                </c:pt>
                <c:pt idx="4">
                  <c:v>8.1886666666666663</c:v>
                </c:pt>
                <c:pt idx="5">
                  <c:v>8.1886666666666663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69-E54A-8CFE-919748D75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906960"/>
        <c:axId val="1130281280"/>
      </c:lineChart>
      <c:catAx>
        <c:axId val="115990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281280"/>
        <c:crosses val="autoZero"/>
        <c:auto val="1"/>
        <c:lblAlgn val="ctr"/>
        <c:lblOffset val="100"/>
        <c:noMultiLvlLbl val="0"/>
      </c:catAx>
      <c:valAx>
        <c:axId val="1130281280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906960"/>
        <c:crosses val="autoZero"/>
        <c:crossBetween val="between"/>
        <c:minorUnit val="0.25"/>
      </c:valAx>
      <c:spPr>
        <a:pattFill prst="smGrid">
          <a:fgClr>
            <a:schemeClr val="bg2"/>
          </a:fgClr>
          <a:bgClr>
            <a:schemeClr val="bg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Time Series Graph - Moving Ranges for first half of 1989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8 - Homework MBC 638'!$I$20</c:f>
              <c:strCache>
                <c:ptCount val="1"/>
                <c:pt idx="0">
                  <c:v>Moving range (mR)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 8 - Homework MBC 638'!$G$21:$G$26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'Week 8 - Homework MBC 638'!$I$21:$I$26</c:f>
              <c:numCache>
                <c:formatCode>0.0</c:formatCode>
                <c:ptCount val="6"/>
                <c:pt idx="0">
                  <c:v>1.8000000000000007</c:v>
                </c:pt>
                <c:pt idx="1">
                  <c:v>0</c:v>
                </c:pt>
                <c:pt idx="2">
                  <c:v>1.6999999999999993</c:v>
                </c:pt>
                <c:pt idx="3">
                  <c:v>0.20000000000000018</c:v>
                </c:pt>
                <c:pt idx="4">
                  <c:v>2.8</c:v>
                </c:pt>
                <c:pt idx="5">
                  <c:v>0.59999999999999964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3-B84C-8E85-5C00D168CDC1}"/>
            </c:ext>
          </c:extLst>
        </c:ser>
        <c:ser>
          <c:idx val="1"/>
          <c:order val="1"/>
          <c:tx>
            <c:strRef>
              <c:f>'Week 8 - Homework MBC 638'!$K$20</c:f>
              <c:strCache>
                <c:ptCount val="1"/>
                <c:pt idx="0">
                  <c:v>mRbar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'Week 8 - Homework MBC 638'!$G$21:$G$26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'Week 8 - Homework MBC 638'!$K$21:$K$26</c:f>
              <c:numCache>
                <c:formatCode>0.0</c:formatCode>
                <c:ptCount val="6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03-B84C-8E85-5C00D168CDC1}"/>
            </c:ext>
          </c:extLst>
        </c:ser>
        <c:ser>
          <c:idx val="2"/>
          <c:order val="2"/>
          <c:tx>
            <c:strRef>
              <c:f>'Week 8 - Homework MBC 638'!$N$20</c:f>
              <c:strCache>
                <c:ptCount val="1"/>
                <c:pt idx="0">
                  <c:v>URL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'Week 8 - Homework MBC 638'!$G$21:$G$26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'Week 8 - Homework MBC 638'!$N$21:$N$26</c:f>
              <c:numCache>
                <c:formatCode>0.0</c:formatCode>
                <c:ptCount val="6"/>
                <c:pt idx="0">
                  <c:v>2.6160000000000001</c:v>
                </c:pt>
                <c:pt idx="1">
                  <c:v>2.6160000000000001</c:v>
                </c:pt>
                <c:pt idx="2">
                  <c:v>2.6160000000000001</c:v>
                </c:pt>
                <c:pt idx="3">
                  <c:v>2.6160000000000001</c:v>
                </c:pt>
                <c:pt idx="4">
                  <c:v>2.6160000000000001</c:v>
                </c:pt>
                <c:pt idx="5">
                  <c:v>2.6160000000000001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03-B84C-8E85-5C00D168C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158448"/>
        <c:axId val="1124805840"/>
      </c:lineChart>
      <c:catAx>
        <c:axId val="68615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805840"/>
        <c:crosses val="autoZero"/>
        <c:auto val="1"/>
        <c:lblAlgn val="ctr"/>
        <c:lblOffset val="100"/>
        <c:noMultiLvlLbl val="0"/>
      </c:catAx>
      <c:valAx>
        <c:axId val="11248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58448"/>
        <c:crosses val="autoZero"/>
        <c:crossBetween val="between"/>
        <c:majorUnit val="1"/>
        <c:minorUnit val="0.25"/>
      </c:valAx>
      <c:spPr>
        <a:pattFill prst="smGrid">
          <a:fgClr>
            <a:schemeClr val="bg2"/>
          </a:fgClr>
          <a:bgClr>
            <a:schemeClr val="bg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Time Series Graph - U.S. TRade Deficits for last half of 1988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8 - Homework MBC 638'!$H$12</c:f>
              <c:strCache>
                <c:ptCount val="1"/>
                <c:pt idx="0">
                  <c:v>Trade Deficit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 8 - Homework MBC 638'!$G$13:$G$18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f>'Week 8 - Homework MBC 638'!$H$13:$H$18</c:f>
              <c:numCache>
                <c:formatCode>General</c:formatCode>
                <c:ptCount val="6"/>
                <c:pt idx="0">
                  <c:v>10.5</c:v>
                </c:pt>
                <c:pt idx="1">
                  <c:v>11.2</c:v>
                </c:pt>
                <c:pt idx="2">
                  <c:v>9.1999999999999993</c:v>
                </c:pt>
                <c:pt idx="3">
                  <c:v>10.1</c:v>
                </c:pt>
                <c:pt idx="4">
                  <c:v>10.4</c:v>
                </c:pt>
                <c:pt idx="5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8-A347-861E-96747BE7F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879536"/>
        <c:axId val="684897888"/>
      </c:lineChart>
      <c:catAx>
        <c:axId val="73287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97888"/>
        <c:crosses val="autoZero"/>
        <c:auto val="1"/>
        <c:lblAlgn val="ctr"/>
        <c:lblOffset val="100"/>
        <c:noMultiLvlLbl val="0"/>
      </c:catAx>
      <c:valAx>
        <c:axId val="684897888"/>
        <c:scaling>
          <c:orientation val="minMax"/>
          <c:max val="13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879536"/>
        <c:crosses val="autoZero"/>
        <c:crossBetween val="between"/>
        <c:minorUnit val="0.25"/>
      </c:valAx>
      <c:spPr>
        <a:pattFill prst="smGrid">
          <a:fgClr>
            <a:schemeClr val="bg2"/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 Series Graph - Moving Ranges for last half of 1988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8 - Homework MBC 638'!$I$12</c:f>
              <c:strCache>
                <c:ptCount val="1"/>
                <c:pt idx="0">
                  <c:v>Moving range (mR)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 8 - Homework MBC 638'!$G$13:$G$18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f>'Week 8 - Homework MBC 638'!$I$13:$I$18</c:f>
              <c:numCache>
                <c:formatCode>0.0</c:formatCode>
                <c:ptCount val="6"/>
                <c:pt idx="1">
                  <c:v>0.69999999999999929</c:v>
                </c:pt>
                <c:pt idx="2">
                  <c:v>2</c:v>
                </c:pt>
                <c:pt idx="3">
                  <c:v>0.90000000000000036</c:v>
                </c:pt>
                <c:pt idx="4">
                  <c:v>0.30000000000000071</c:v>
                </c:pt>
                <c:pt idx="5">
                  <c:v>9.9999999999999645E-2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5-1446-8C63-86D39CF37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318192"/>
        <c:axId val="733587552"/>
      </c:lineChart>
      <c:catAx>
        <c:axId val="70031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587552"/>
        <c:crosses val="autoZero"/>
        <c:auto val="1"/>
        <c:lblAlgn val="ctr"/>
        <c:lblOffset val="100"/>
        <c:noMultiLvlLbl val="0"/>
      </c:catAx>
      <c:valAx>
        <c:axId val="73358755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18192"/>
        <c:crosses val="autoZero"/>
        <c:crossBetween val="between"/>
        <c:majorUnit val="1"/>
        <c:minorUnit val="0.25"/>
      </c:valAx>
      <c:spPr>
        <a:pattFill prst="smGrid">
          <a:fgClr>
            <a:schemeClr val="bg2"/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742950</xdr:colOff>
      <xdr:row>35</xdr:row>
      <xdr:rowOff>133350</xdr:rowOff>
    </xdr:from>
    <xdr:to>
      <xdr:col>3</xdr:col>
      <xdr:colOff>247650</xdr:colOff>
      <xdr:row>44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0B3B6B-BC19-B84F-B641-0C2D4A117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1701800" y="7023100"/>
          <a:ext cx="1714500" cy="3302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762000</xdr:colOff>
      <xdr:row>54</xdr:row>
      <xdr:rowOff>25400</xdr:rowOff>
    </xdr:from>
    <xdr:to>
      <xdr:col>3</xdr:col>
      <xdr:colOff>292100</xdr:colOff>
      <xdr:row>63</xdr:row>
      <xdr:rowOff>25400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BFA67CB-CF7D-FD48-ADFB-ED37AA2DC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6200000">
          <a:off x="1676400" y="12242800"/>
          <a:ext cx="1828800" cy="355600"/>
        </a:xfrm>
        <a:prstGeom prst="rect">
          <a:avLst/>
        </a:prstGeom>
      </xdr:spPr>
    </xdr:pic>
    <xdr:clientData/>
  </xdr:twoCellAnchor>
  <xdr:twoCellAnchor editAs="oneCell">
    <xdr:from>
      <xdr:col>2</xdr:col>
      <xdr:colOff>127000</xdr:colOff>
      <xdr:row>144</xdr:row>
      <xdr:rowOff>82550</xdr:rowOff>
    </xdr:from>
    <xdr:to>
      <xdr:col>2</xdr:col>
      <xdr:colOff>457200</xdr:colOff>
      <xdr:row>152</xdr:row>
      <xdr:rowOff>171450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8364780-FA23-9B4F-BBE4-7D7DA5539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1085850" y="29451300"/>
          <a:ext cx="1714500" cy="330200"/>
        </a:xfrm>
        <a:prstGeom prst="rect">
          <a:avLst/>
        </a:prstGeom>
      </xdr:spPr>
    </xdr:pic>
    <xdr:clientData/>
  </xdr:twoCellAnchor>
  <xdr:twoCellAnchor editAs="oneCell">
    <xdr:from>
      <xdr:col>2</xdr:col>
      <xdr:colOff>279400</xdr:colOff>
      <xdr:row>163</xdr:row>
      <xdr:rowOff>0</xdr:rowOff>
    </xdr:from>
    <xdr:to>
      <xdr:col>2</xdr:col>
      <xdr:colOff>635000</xdr:colOff>
      <xdr:row>172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AE1CD42-6323-3C42-ADD3-13B34EFBD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6200000">
          <a:off x="1193800" y="33274000"/>
          <a:ext cx="1828800" cy="355600"/>
        </a:xfrm>
        <a:prstGeom prst="rect">
          <a:avLst/>
        </a:prstGeom>
      </xdr:spPr>
    </xdr:pic>
    <xdr:clientData/>
  </xdr:twoCellAnchor>
  <xdr:twoCellAnchor>
    <xdr:from>
      <xdr:col>2</xdr:col>
      <xdr:colOff>717550</xdr:colOff>
      <xdr:row>98</xdr:row>
      <xdr:rowOff>12700</xdr:rowOff>
    </xdr:from>
    <xdr:to>
      <xdr:col>12</xdr:col>
      <xdr:colOff>76200</xdr:colOff>
      <xdr:row>114</xdr:row>
      <xdr:rowOff>88900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94C6F561-7B30-3B45-B4C1-F0076DBEB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266700</xdr:colOff>
      <xdr:row>103</xdr:row>
      <xdr:rowOff>165100</xdr:rowOff>
    </xdr:from>
    <xdr:to>
      <xdr:col>2</xdr:col>
      <xdr:colOff>596900</xdr:colOff>
      <xdr:row>112</xdr:row>
      <xdr:rowOff>50800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CB9208FE-8CAB-DC47-AEEC-9FE0E5516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1225550" y="22218650"/>
          <a:ext cx="1714500" cy="330200"/>
        </a:xfrm>
        <a:prstGeom prst="rect">
          <a:avLst/>
        </a:prstGeom>
      </xdr:spPr>
    </xdr:pic>
    <xdr:clientData/>
  </xdr:twoCellAnchor>
  <xdr:twoCellAnchor>
    <xdr:from>
      <xdr:col>3</xdr:col>
      <xdr:colOff>6350</xdr:colOff>
      <xdr:row>119</xdr:row>
      <xdr:rowOff>0</xdr:rowOff>
    </xdr:from>
    <xdr:to>
      <xdr:col>12</xdr:col>
      <xdr:colOff>38100</xdr:colOff>
      <xdr:row>132</xdr:row>
      <xdr:rowOff>63500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210395C1-AE27-F74A-BF81-230444C29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317500</xdr:colOff>
      <xdr:row>120</xdr:row>
      <xdr:rowOff>152400</xdr:rowOff>
    </xdr:from>
    <xdr:to>
      <xdr:col>2</xdr:col>
      <xdr:colOff>673100</xdr:colOff>
      <xdr:row>129</xdr:row>
      <xdr:rowOff>152400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28E88B5-5FDB-3446-9F98-7BF85FDDF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6200000">
          <a:off x="1231900" y="24688800"/>
          <a:ext cx="1828800" cy="355600"/>
        </a:xfrm>
        <a:prstGeom prst="rect">
          <a:avLst/>
        </a:prstGeom>
      </xdr:spPr>
    </xdr:pic>
    <xdr:clientData/>
  </xdr:twoCellAnchor>
  <xdr:twoCellAnchor>
    <xdr:from>
      <xdr:col>2</xdr:col>
      <xdr:colOff>755650</xdr:colOff>
      <xdr:row>139</xdr:row>
      <xdr:rowOff>139700</xdr:rowOff>
    </xdr:from>
    <xdr:to>
      <xdr:col>11</xdr:col>
      <xdr:colOff>800100</xdr:colOff>
      <xdr:row>156</xdr:row>
      <xdr:rowOff>177800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E6DC885-1A59-AE42-B55B-B667F07EE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730250</xdr:colOff>
      <xdr:row>159</xdr:row>
      <xdr:rowOff>146050</xdr:rowOff>
    </xdr:from>
    <xdr:to>
      <xdr:col>11</xdr:col>
      <xdr:colOff>812800</xdr:colOff>
      <xdr:row>175</xdr:row>
      <xdr:rowOff>139700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42211B7D-130E-7142-9E25-25BF2035F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336550</xdr:colOff>
      <xdr:row>31</xdr:row>
      <xdr:rowOff>114300</xdr:rowOff>
    </xdr:from>
    <xdr:to>
      <xdr:col>12</xdr:col>
      <xdr:colOff>469900</xdr:colOff>
      <xdr:row>48</xdr:row>
      <xdr:rowOff>6350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2CC42EE8-D5B2-AC42-AECD-2BE918AD5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412750</xdr:colOff>
      <xdr:row>52</xdr:row>
      <xdr:rowOff>152400</xdr:rowOff>
    </xdr:from>
    <xdr:to>
      <xdr:col>12</xdr:col>
      <xdr:colOff>495300</xdr:colOff>
      <xdr:row>67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4111FCF6-1086-424C-9370-295497B8C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EE812-B68C-4E40-B985-3D067E412DDF}">
  <dimension ref="B2:AG185"/>
  <sheetViews>
    <sheetView tabSelected="1" topLeftCell="A77" workbookViewId="0">
      <selection activeCell="K14" sqref="K14"/>
    </sheetView>
  </sheetViews>
  <sheetFormatPr baseColWidth="10" defaultRowHeight="16"/>
  <cols>
    <col min="1" max="3" width="10.83203125" style="1"/>
    <col min="4" max="4" width="36" style="1" bestFit="1" customWidth="1"/>
    <col min="5" max="6" width="10.83203125" style="1"/>
    <col min="7" max="7" width="14.6640625" style="1" customWidth="1"/>
    <col min="8" max="8" width="12.5" style="1" customWidth="1"/>
    <col min="9" max="9" width="17.33203125" style="1" bestFit="1" customWidth="1"/>
    <col min="10" max="16" width="10.83203125" style="1"/>
    <col min="17" max="17" width="10.33203125" style="1" customWidth="1"/>
    <col min="18" max="18" width="10.83203125" style="1"/>
    <col min="19" max="19" width="36" style="1" bestFit="1" customWidth="1"/>
    <col min="20" max="20" width="10" style="1" customWidth="1"/>
    <col min="21" max="21" width="8" style="1" customWidth="1"/>
    <col min="22" max="22" width="9.83203125" style="1" customWidth="1"/>
    <col min="23" max="24" width="10.83203125" style="1"/>
    <col min="25" max="25" width="9.5" style="1" customWidth="1"/>
    <col min="26" max="26" width="12.1640625" style="1" bestFit="1" customWidth="1"/>
    <col min="27" max="27" width="17.33203125" style="1" bestFit="1" customWidth="1"/>
    <col min="28" max="16384" width="10.83203125" style="1"/>
  </cols>
  <sheetData>
    <row r="2" spans="3:33" ht="26">
      <c r="C2" s="21" t="s">
        <v>44</v>
      </c>
    </row>
    <row r="3" spans="3:33" ht="26">
      <c r="C3" s="21" t="s">
        <v>45</v>
      </c>
    </row>
    <row r="4" spans="3:33" ht="26">
      <c r="C4" s="21" t="s">
        <v>42</v>
      </c>
    </row>
    <row r="5" spans="3:33" ht="26">
      <c r="C5" s="21" t="s">
        <v>43</v>
      </c>
    </row>
    <row r="10" spans="3:33">
      <c r="H10" s="19" t="s">
        <v>39</v>
      </c>
    </row>
    <row r="11" spans="3:33">
      <c r="R11" s="2" t="s">
        <v>13</v>
      </c>
      <c r="S11" s="2" t="s">
        <v>46</v>
      </c>
      <c r="T11" s="2" t="s">
        <v>0</v>
      </c>
      <c r="U11" s="2" t="s">
        <v>1</v>
      </c>
      <c r="V11" s="2" t="s">
        <v>2</v>
      </c>
      <c r="W11" s="2" t="s">
        <v>3</v>
      </c>
      <c r="X11" s="2" t="s">
        <v>4</v>
      </c>
      <c r="Y11" s="2" t="s">
        <v>5</v>
      </c>
      <c r="Z11" s="2" t="s">
        <v>6</v>
      </c>
      <c r="AA11" s="2" t="s">
        <v>7</v>
      </c>
      <c r="AB11" s="2" t="s">
        <v>8</v>
      </c>
      <c r="AC11" s="2" t="s">
        <v>9</v>
      </c>
      <c r="AD11" s="2" t="s">
        <v>10</v>
      </c>
      <c r="AE11" s="2" t="s">
        <v>11</v>
      </c>
      <c r="AF11" s="2" t="s">
        <v>15</v>
      </c>
      <c r="AG11" s="2" t="s">
        <v>22</v>
      </c>
    </row>
    <row r="12" spans="3:33">
      <c r="F12" s="16" t="s">
        <v>13</v>
      </c>
      <c r="G12" s="16" t="s">
        <v>41</v>
      </c>
      <c r="H12" s="16" t="s">
        <v>47</v>
      </c>
      <c r="I12" s="16" t="s">
        <v>36</v>
      </c>
      <c r="J12" s="16" t="s">
        <v>38</v>
      </c>
      <c r="K12" s="16" t="s">
        <v>37</v>
      </c>
      <c r="L12" s="16" t="s">
        <v>24</v>
      </c>
      <c r="M12" s="16" t="s">
        <v>29</v>
      </c>
      <c r="N12" s="16" t="s">
        <v>30</v>
      </c>
      <c r="R12" s="13">
        <v>1988</v>
      </c>
      <c r="S12" s="3" t="s">
        <v>12</v>
      </c>
      <c r="T12" s="4"/>
      <c r="U12" s="4"/>
      <c r="V12" s="4"/>
      <c r="W12" s="4"/>
      <c r="X12" s="4"/>
      <c r="Y12" s="4"/>
      <c r="Z12" s="6">
        <v>10.5</v>
      </c>
      <c r="AA12" s="6">
        <v>11.2</v>
      </c>
      <c r="AB12" s="6">
        <v>9.1999999999999993</v>
      </c>
      <c r="AC12" s="6">
        <v>10.1</v>
      </c>
      <c r="AD12" s="6">
        <v>10.4</v>
      </c>
      <c r="AE12" s="6">
        <v>10.5</v>
      </c>
      <c r="AF12" s="7">
        <f>AVERAGE(Z12:AE12)</f>
        <v>10.316666666666666</v>
      </c>
      <c r="AG12" s="4"/>
    </row>
    <row r="13" spans="3:33">
      <c r="F13" s="17">
        <v>1988</v>
      </c>
      <c r="G13" s="17" t="s">
        <v>6</v>
      </c>
      <c r="H13" s="3">
        <v>10.5</v>
      </c>
      <c r="I13" s="4"/>
      <c r="J13" s="4">
        <f>AVERAGE(H13:H18)</f>
        <v>10.316666666666666</v>
      </c>
      <c r="K13" s="4">
        <f>AVERAGE(I14:I18)</f>
        <v>0.8</v>
      </c>
      <c r="L13" s="4">
        <f>J13+(2.66*K13)</f>
        <v>12.444666666666667</v>
      </c>
      <c r="M13" s="4">
        <f>J13-(2.66*K13)</f>
        <v>8.1886666666666663</v>
      </c>
      <c r="N13" s="4">
        <f>3.27*K13</f>
        <v>2.6160000000000001</v>
      </c>
      <c r="R13" s="13">
        <v>1988</v>
      </c>
      <c r="S13" s="3" t="s">
        <v>14</v>
      </c>
      <c r="T13" s="4"/>
      <c r="U13" s="4"/>
      <c r="V13" s="4"/>
      <c r="W13" s="4"/>
      <c r="X13" s="4"/>
      <c r="Y13" s="4"/>
      <c r="Z13" s="4"/>
      <c r="AA13" s="5">
        <f>AA12-Z12</f>
        <v>0.69999999999999929</v>
      </c>
      <c r="AB13" s="5">
        <f>AA12-AB12</f>
        <v>2</v>
      </c>
      <c r="AC13" s="5">
        <f>AC12-AB12</f>
        <v>0.90000000000000036</v>
      </c>
      <c r="AD13" s="5">
        <f>AD12-AC12</f>
        <v>0.30000000000000071</v>
      </c>
      <c r="AE13" s="5">
        <f>AE12-AD12</f>
        <v>9.9999999999999645E-2</v>
      </c>
      <c r="AF13" s="4"/>
      <c r="AG13" s="8">
        <f>AVERAGE(AB13:AF13)</f>
        <v>0.82500000000000018</v>
      </c>
    </row>
    <row r="14" spans="3:33">
      <c r="F14" s="17">
        <v>1988</v>
      </c>
      <c r="G14" s="17" t="s">
        <v>7</v>
      </c>
      <c r="H14" s="3">
        <v>11.2</v>
      </c>
      <c r="I14" s="4">
        <f>IF( (H14&gt;H13),H14-H13,H13-H14)</f>
        <v>0.69999999999999929</v>
      </c>
      <c r="J14" s="4">
        <v>10.316666666666666</v>
      </c>
      <c r="K14" s="4">
        <v>0.8</v>
      </c>
      <c r="L14" s="4">
        <f t="shared" ref="L14:L18" si="0">J14+(2.66*K14)</f>
        <v>12.444666666666667</v>
      </c>
      <c r="M14" s="4">
        <f t="shared" ref="M14:M18" si="1">J14-(2.66*K14)</f>
        <v>8.1886666666666663</v>
      </c>
      <c r="N14" s="4">
        <f t="shared" ref="N14:N18" si="2">3.27*K14</f>
        <v>2.6160000000000001</v>
      </c>
      <c r="R14" s="13"/>
      <c r="S14" s="3" t="s">
        <v>22</v>
      </c>
      <c r="T14" s="4"/>
      <c r="U14" s="4"/>
      <c r="V14" s="4"/>
      <c r="W14" s="4"/>
      <c r="X14" s="4"/>
      <c r="Y14" s="4"/>
      <c r="Z14" s="4"/>
      <c r="AA14" s="5">
        <v>0.8</v>
      </c>
      <c r="AB14" s="5">
        <v>0.8</v>
      </c>
      <c r="AC14" s="5">
        <v>0.8</v>
      </c>
      <c r="AD14" s="5">
        <v>0.8</v>
      </c>
      <c r="AE14" s="5">
        <v>0.8</v>
      </c>
      <c r="AF14" s="4"/>
      <c r="AG14" s="8"/>
    </row>
    <row r="15" spans="3:33">
      <c r="F15" s="17">
        <v>1988</v>
      </c>
      <c r="G15" s="17" t="s">
        <v>8</v>
      </c>
      <c r="H15" s="3">
        <v>9.1999999999999993</v>
      </c>
      <c r="I15" s="4">
        <f t="shared" ref="I15:I26" si="3">IF( (H15&gt;H14),H15-H14,H14-H15)</f>
        <v>2</v>
      </c>
      <c r="J15" s="4">
        <v>10.316666666666666</v>
      </c>
      <c r="K15" s="4">
        <v>0.8</v>
      </c>
      <c r="L15" s="4">
        <f t="shared" si="0"/>
        <v>12.444666666666667</v>
      </c>
      <c r="M15" s="4">
        <f t="shared" si="1"/>
        <v>8.1886666666666663</v>
      </c>
      <c r="N15" s="4">
        <f t="shared" si="2"/>
        <v>2.6160000000000001</v>
      </c>
      <c r="R15" s="13"/>
      <c r="S15" s="3" t="s">
        <v>24</v>
      </c>
      <c r="T15" s="4"/>
      <c r="U15" s="4"/>
      <c r="V15" s="4"/>
      <c r="W15" s="4"/>
      <c r="X15" s="4"/>
      <c r="Y15" s="4"/>
      <c r="Z15" s="4">
        <v>12.4</v>
      </c>
      <c r="AA15" s="4">
        <v>12.4</v>
      </c>
      <c r="AB15" s="4">
        <v>12.4</v>
      </c>
      <c r="AC15" s="4">
        <v>12.4</v>
      </c>
      <c r="AD15" s="4">
        <v>12.4</v>
      </c>
      <c r="AE15" s="4">
        <v>12.4</v>
      </c>
      <c r="AF15" s="4"/>
      <c r="AG15" s="4"/>
    </row>
    <row r="16" spans="3:33">
      <c r="F16" s="17">
        <v>1988</v>
      </c>
      <c r="G16" s="17" t="s">
        <v>9</v>
      </c>
      <c r="H16" s="3">
        <v>10.1</v>
      </c>
      <c r="I16" s="4">
        <f t="shared" si="3"/>
        <v>0.90000000000000036</v>
      </c>
      <c r="J16" s="4">
        <v>10.316666666666666</v>
      </c>
      <c r="K16" s="4">
        <v>0.8</v>
      </c>
      <c r="L16" s="4">
        <f t="shared" si="0"/>
        <v>12.444666666666667</v>
      </c>
      <c r="M16" s="4">
        <f t="shared" si="1"/>
        <v>8.1886666666666663</v>
      </c>
      <c r="N16" s="4">
        <f t="shared" si="2"/>
        <v>2.6160000000000001</v>
      </c>
      <c r="R16" s="13"/>
      <c r="S16" s="3" t="s">
        <v>29</v>
      </c>
      <c r="T16" s="4"/>
      <c r="U16" s="4"/>
      <c r="V16" s="4"/>
      <c r="W16" s="4"/>
      <c r="X16" s="4"/>
      <c r="Y16" s="4"/>
      <c r="Z16" s="4">
        <v>8.1999999999999993</v>
      </c>
      <c r="AA16" s="4">
        <v>8.1999999999999993</v>
      </c>
      <c r="AB16" s="4">
        <v>8.1999999999999993</v>
      </c>
      <c r="AC16" s="4">
        <v>8.1999999999999993</v>
      </c>
      <c r="AD16" s="4">
        <v>8.1999999999999993</v>
      </c>
      <c r="AE16" s="4">
        <v>8.1999999999999993</v>
      </c>
      <c r="AF16" s="4"/>
      <c r="AG16" s="4"/>
    </row>
    <row r="17" spans="3:33">
      <c r="F17" s="17">
        <v>1988</v>
      </c>
      <c r="G17" s="17" t="s">
        <v>10</v>
      </c>
      <c r="H17" s="3">
        <v>10.4</v>
      </c>
      <c r="I17" s="4">
        <f t="shared" si="3"/>
        <v>0.30000000000000071</v>
      </c>
      <c r="J17" s="4">
        <v>10.316666666666666</v>
      </c>
      <c r="K17" s="4">
        <v>0.8</v>
      </c>
      <c r="L17" s="4">
        <f t="shared" si="0"/>
        <v>12.444666666666667</v>
      </c>
      <c r="M17" s="4">
        <f t="shared" si="1"/>
        <v>8.1886666666666663</v>
      </c>
      <c r="N17" s="4">
        <f t="shared" si="2"/>
        <v>2.6160000000000001</v>
      </c>
      <c r="R17" s="13"/>
      <c r="S17" s="3" t="s">
        <v>30</v>
      </c>
      <c r="T17" s="4"/>
      <c r="U17" s="4"/>
      <c r="V17" s="4"/>
      <c r="W17" s="4"/>
      <c r="X17" s="4"/>
      <c r="Y17" s="4"/>
      <c r="Z17" s="4">
        <v>2.6</v>
      </c>
      <c r="AA17" s="4">
        <v>2.6</v>
      </c>
      <c r="AB17" s="4">
        <v>2.6</v>
      </c>
      <c r="AC17" s="4">
        <v>2.6</v>
      </c>
      <c r="AD17" s="4">
        <v>2.6</v>
      </c>
      <c r="AE17" s="4">
        <v>2.6</v>
      </c>
      <c r="AF17" s="4"/>
      <c r="AG17" s="4"/>
    </row>
    <row r="18" spans="3:33">
      <c r="D18" s="1" t="s">
        <v>23</v>
      </c>
      <c r="F18" s="17">
        <v>1988</v>
      </c>
      <c r="G18" s="17" t="s">
        <v>11</v>
      </c>
      <c r="H18" s="3">
        <v>10.5</v>
      </c>
      <c r="I18" s="4">
        <f t="shared" si="3"/>
        <v>9.9999999999999645E-2</v>
      </c>
      <c r="J18" s="4">
        <v>10.316666666666666</v>
      </c>
      <c r="K18" s="4">
        <v>0.8</v>
      </c>
      <c r="L18" s="4">
        <f t="shared" si="0"/>
        <v>12.444666666666667</v>
      </c>
      <c r="M18" s="4">
        <f t="shared" si="1"/>
        <v>8.1886666666666663</v>
      </c>
      <c r="N18" s="4">
        <f t="shared" si="2"/>
        <v>2.6160000000000001</v>
      </c>
      <c r="R18" s="13"/>
      <c r="S18" s="3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3:33">
      <c r="D19" s="1" t="s">
        <v>25</v>
      </c>
      <c r="F19" s="17"/>
      <c r="G19" s="17"/>
      <c r="H19" s="3"/>
      <c r="I19" s="4"/>
      <c r="J19" s="4"/>
      <c r="K19" s="4"/>
      <c r="L19" s="4"/>
      <c r="M19" s="4"/>
      <c r="N19" s="4"/>
      <c r="R19" s="13">
        <v>1989</v>
      </c>
      <c r="S19" s="3" t="s">
        <v>12</v>
      </c>
      <c r="T19" s="6">
        <v>8.6999999999999993</v>
      </c>
      <c r="U19" s="6">
        <v>8.6999999999999993</v>
      </c>
      <c r="V19" s="6">
        <v>7</v>
      </c>
      <c r="W19" s="6">
        <v>6.8</v>
      </c>
      <c r="X19" s="6">
        <v>9.6</v>
      </c>
      <c r="Y19" s="6">
        <v>9</v>
      </c>
      <c r="Z19" s="4"/>
      <c r="AA19" s="4"/>
      <c r="AB19" s="4"/>
      <c r="AC19" s="4"/>
      <c r="AD19" s="4"/>
      <c r="AE19" s="4"/>
      <c r="AF19" s="7">
        <f>AVERAGE(T19:Y19)</f>
        <v>8.2999999999999989</v>
      </c>
      <c r="AG19" s="4"/>
    </row>
    <row r="20" spans="3:33">
      <c r="D20" s="1" t="s">
        <v>26</v>
      </c>
      <c r="F20" s="16" t="s">
        <v>13</v>
      </c>
      <c r="G20" s="16" t="s">
        <v>41</v>
      </c>
      <c r="H20" s="16" t="s">
        <v>47</v>
      </c>
      <c r="I20" s="16" t="s">
        <v>36</v>
      </c>
      <c r="J20" s="16" t="s">
        <v>38</v>
      </c>
      <c r="K20" s="16" t="s">
        <v>37</v>
      </c>
      <c r="L20" s="16" t="s">
        <v>24</v>
      </c>
      <c r="M20" s="16" t="s">
        <v>29</v>
      </c>
      <c r="N20" s="16" t="s">
        <v>30</v>
      </c>
      <c r="R20" s="3">
        <v>1989</v>
      </c>
      <c r="S20" s="3" t="s">
        <v>14</v>
      </c>
      <c r="T20" s="5">
        <f>AE12-T19</f>
        <v>1.8000000000000007</v>
      </c>
      <c r="U20" s="5">
        <f>U19-T19</f>
        <v>0</v>
      </c>
      <c r="V20" s="5">
        <f>U19-V19</f>
        <v>1.6999999999999993</v>
      </c>
      <c r="W20" s="5">
        <f>V19-W19</f>
        <v>0.20000000000000018</v>
      </c>
      <c r="X20" s="5">
        <f>X19-W19</f>
        <v>2.8</v>
      </c>
      <c r="Y20" s="5">
        <f>X19-Y19</f>
        <v>0.59999999999999964</v>
      </c>
      <c r="Z20" s="4"/>
      <c r="AA20" s="4"/>
      <c r="AB20" s="4"/>
      <c r="AC20" s="4"/>
      <c r="AD20" s="4"/>
      <c r="AE20" s="4"/>
      <c r="AF20" s="4"/>
      <c r="AG20" s="8">
        <f>AVERAGE(U20:Z20)</f>
        <v>1.0599999999999998</v>
      </c>
    </row>
    <row r="21" spans="3:33">
      <c r="F21" s="17">
        <v>1989</v>
      </c>
      <c r="G21" s="17" t="s">
        <v>0</v>
      </c>
      <c r="H21" s="18">
        <v>8.6999999999999993</v>
      </c>
      <c r="I21" s="4">
        <f>H18-H21</f>
        <v>1.8000000000000007</v>
      </c>
      <c r="J21" s="4">
        <v>10.3</v>
      </c>
      <c r="K21" s="4">
        <v>0.8</v>
      </c>
      <c r="L21" s="4">
        <v>12.444666666666667</v>
      </c>
      <c r="M21" s="4">
        <v>8.1886666666666663</v>
      </c>
      <c r="N21" s="4">
        <v>2.6160000000000001</v>
      </c>
      <c r="R21" s="13"/>
      <c r="S21" s="3" t="s">
        <v>32</v>
      </c>
      <c r="T21" s="4">
        <v>0.8</v>
      </c>
      <c r="U21" s="4">
        <v>0.8</v>
      </c>
      <c r="V21" s="4">
        <v>0.8</v>
      </c>
      <c r="W21" s="4">
        <v>0.8</v>
      </c>
      <c r="X21" s="4">
        <v>0.8</v>
      </c>
      <c r="Y21" s="4">
        <v>0.8</v>
      </c>
      <c r="Z21" s="4"/>
      <c r="AA21" s="4"/>
      <c r="AB21" s="4"/>
      <c r="AC21" s="4"/>
      <c r="AD21" s="4"/>
      <c r="AE21" s="4"/>
      <c r="AF21" s="4"/>
      <c r="AG21" s="4"/>
    </row>
    <row r="22" spans="3:33">
      <c r="F22" s="17">
        <v>1989</v>
      </c>
      <c r="G22" s="17" t="s">
        <v>1</v>
      </c>
      <c r="H22" s="18">
        <v>8.6999999999999993</v>
      </c>
      <c r="I22" s="4">
        <f t="shared" si="3"/>
        <v>0</v>
      </c>
      <c r="J22" s="4">
        <v>10.316666666666666</v>
      </c>
      <c r="K22" s="4">
        <v>0.8</v>
      </c>
      <c r="L22" s="4">
        <v>12.444666666666667</v>
      </c>
      <c r="M22" s="4">
        <v>8.1886666666666663</v>
      </c>
      <c r="N22" s="4">
        <v>2.6160000000000001</v>
      </c>
      <c r="R22" s="13"/>
      <c r="S22" s="3" t="s">
        <v>31</v>
      </c>
      <c r="T22" s="4">
        <v>2.6</v>
      </c>
      <c r="U22" s="4">
        <v>2.6</v>
      </c>
      <c r="V22" s="4">
        <v>2.6</v>
      </c>
      <c r="W22" s="4">
        <v>2.6</v>
      </c>
      <c r="X22" s="4">
        <v>2.6</v>
      </c>
      <c r="Y22" s="4">
        <v>2.6</v>
      </c>
      <c r="Z22" s="4"/>
      <c r="AA22" s="4"/>
      <c r="AB22" s="4"/>
      <c r="AC22" s="4"/>
      <c r="AD22" s="4"/>
      <c r="AE22" s="4"/>
      <c r="AF22" s="4"/>
      <c r="AG22" s="4"/>
    </row>
    <row r="23" spans="3:33">
      <c r="F23" s="17">
        <v>1989</v>
      </c>
      <c r="G23" s="17" t="s">
        <v>2</v>
      </c>
      <c r="H23" s="18">
        <v>7</v>
      </c>
      <c r="I23" s="4">
        <f t="shared" si="3"/>
        <v>1.6999999999999993</v>
      </c>
      <c r="J23" s="4">
        <v>10.316666666666666</v>
      </c>
      <c r="K23" s="4">
        <v>0.8</v>
      </c>
      <c r="L23" s="4">
        <v>12.444666666666667</v>
      </c>
      <c r="M23" s="4">
        <v>8.1886666666666663</v>
      </c>
      <c r="N23" s="4">
        <v>2.6160000000000001</v>
      </c>
      <c r="R23" s="13"/>
      <c r="S23" s="3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3:33">
      <c r="F24" s="17">
        <v>1989</v>
      </c>
      <c r="G24" s="17" t="s">
        <v>3</v>
      </c>
      <c r="H24" s="18">
        <v>6.8</v>
      </c>
      <c r="I24" s="4">
        <f t="shared" si="3"/>
        <v>0.20000000000000018</v>
      </c>
      <c r="J24" s="4">
        <v>10.316666666666666</v>
      </c>
      <c r="K24" s="4">
        <v>0.8</v>
      </c>
      <c r="L24" s="4">
        <v>12.444666666666667</v>
      </c>
      <c r="M24" s="4">
        <v>8.1886666666666663</v>
      </c>
      <c r="N24" s="4">
        <v>2.6160000000000001</v>
      </c>
      <c r="R24" s="3"/>
      <c r="S24" s="3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3:33">
      <c r="F25" s="17">
        <v>1989</v>
      </c>
      <c r="G25" s="17" t="s">
        <v>4</v>
      </c>
      <c r="H25" s="18">
        <v>9.6</v>
      </c>
      <c r="I25" s="4">
        <f t="shared" si="3"/>
        <v>2.8</v>
      </c>
      <c r="J25" s="4">
        <v>10.316666666666666</v>
      </c>
      <c r="K25" s="4">
        <v>0.8</v>
      </c>
      <c r="L25" s="4">
        <v>12.444666666666667</v>
      </c>
      <c r="M25" s="4">
        <v>8.1886666666666663</v>
      </c>
      <c r="N25" s="4">
        <v>2.6160000000000001</v>
      </c>
    </row>
    <row r="26" spans="3:33">
      <c r="F26" s="17">
        <v>1989</v>
      </c>
      <c r="G26" s="17" t="s">
        <v>5</v>
      </c>
      <c r="H26" s="18">
        <v>9</v>
      </c>
      <c r="I26" s="4">
        <f t="shared" si="3"/>
        <v>0.59999999999999964</v>
      </c>
      <c r="J26" s="4">
        <v>10.316666666666666</v>
      </c>
      <c r="K26" s="4">
        <v>0.8</v>
      </c>
      <c r="L26" s="4">
        <v>12.444666666666667</v>
      </c>
      <c r="M26" s="4">
        <v>8.1886666666666663</v>
      </c>
      <c r="N26" s="4">
        <v>2.6160000000000001</v>
      </c>
    </row>
    <row r="31" spans="3:33">
      <c r="C31" s="11"/>
      <c r="D31" s="1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</row>
    <row r="32" spans="3:33">
      <c r="C32" s="11"/>
      <c r="D32" s="1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</row>
    <row r="33" spans="2:33">
      <c r="C33" s="11"/>
      <c r="D33" s="1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</row>
    <row r="35" spans="2:33">
      <c r="B35" s="9">
        <v>1</v>
      </c>
    </row>
    <row r="48" spans="2:33">
      <c r="X48" s="11"/>
      <c r="Y48" s="11"/>
      <c r="Z48" s="12"/>
      <c r="AA48" s="12"/>
      <c r="AB48" s="12"/>
      <c r="AC48" s="12"/>
      <c r="AD48" s="12"/>
      <c r="AE48" s="12"/>
      <c r="AF48" s="12"/>
      <c r="AG48" s="12"/>
    </row>
    <row r="49" spans="2:33">
      <c r="X49" s="11"/>
      <c r="Y49" s="11"/>
      <c r="Z49" s="12"/>
      <c r="AA49" s="12"/>
      <c r="AB49" s="12"/>
      <c r="AC49" s="12"/>
      <c r="AD49" s="12"/>
      <c r="AE49" s="12"/>
      <c r="AF49" s="12"/>
      <c r="AG49" s="12"/>
    </row>
    <row r="58" spans="2:33">
      <c r="B58" s="9">
        <v>2</v>
      </c>
    </row>
    <row r="70" spans="2:4" ht="21">
      <c r="B70" s="9">
        <v>3</v>
      </c>
      <c r="D70" s="10" t="s">
        <v>16</v>
      </c>
    </row>
    <row r="72" spans="2:4">
      <c r="D72" s="1" t="s">
        <v>28</v>
      </c>
    </row>
    <row r="73" spans="2:4">
      <c r="D73" s="15">
        <f>SUM(Z12:AE12)/6</f>
        <v>10.316666666666666</v>
      </c>
    </row>
    <row r="77" spans="2:4" ht="21">
      <c r="B77" s="9">
        <v>4</v>
      </c>
      <c r="D77" s="10" t="s">
        <v>17</v>
      </c>
    </row>
    <row r="79" spans="2:4">
      <c r="D79" s="1" t="s">
        <v>27</v>
      </c>
    </row>
    <row r="80" spans="2:4">
      <c r="D80" s="14">
        <f>SUM(AA13:AE13)/5</f>
        <v>0.8</v>
      </c>
    </row>
    <row r="83" spans="2:5" ht="21">
      <c r="B83" s="9">
        <v>5</v>
      </c>
      <c r="D83" s="10" t="s">
        <v>18</v>
      </c>
    </row>
    <row r="85" spans="2:5">
      <c r="D85" s="1" t="s">
        <v>25</v>
      </c>
      <c r="E85" s="1" t="s">
        <v>33</v>
      </c>
    </row>
    <row r="86" spans="2:5">
      <c r="D86" s="15">
        <f>10.3 + (2.66 * 0.8)</f>
        <v>12.428000000000001</v>
      </c>
    </row>
    <row r="88" spans="2:5">
      <c r="D88" s="1" t="s">
        <v>26</v>
      </c>
      <c r="E88" s="1" t="s">
        <v>34</v>
      </c>
    </row>
    <row r="89" spans="2:5">
      <c r="D89" s="15">
        <f>10.3 - ( 2.66 *0.8)</f>
        <v>8.1720000000000006</v>
      </c>
    </row>
    <row r="91" spans="2:5" ht="21">
      <c r="B91" s="9">
        <v>6</v>
      </c>
      <c r="D91" s="10" t="s">
        <v>19</v>
      </c>
    </row>
    <row r="93" spans="2:5">
      <c r="D93" s="1" t="s">
        <v>23</v>
      </c>
      <c r="E93" s="1" t="s">
        <v>35</v>
      </c>
    </row>
    <row r="94" spans="2:5">
      <c r="D94" s="15">
        <f>3.27 * 0.8</f>
        <v>2.6160000000000001</v>
      </c>
    </row>
    <row r="99" spans="2:2">
      <c r="B99" s="9">
        <v>7</v>
      </c>
    </row>
    <row r="135" spans="2:2">
      <c r="B135" s="9"/>
    </row>
    <row r="139" spans="2:2">
      <c r="B139" s="9">
        <v>8</v>
      </c>
    </row>
    <row r="179" spans="2:4" ht="21">
      <c r="B179" s="9">
        <v>9</v>
      </c>
      <c r="C179" s="9"/>
      <c r="D179" s="10" t="s">
        <v>20</v>
      </c>
    </row>
    <row r="181" spans="2:4" ht="21">
      <c r="D181" s="20" t="s">
        <v>40</v>
      </c>
    </row>
    <row r="183" spans="2:4" ht="21">
      <c r="B183" s="9">
        <v>10</v>
      </c>
      <c r="C183" s="9"/>
      <c r="D183" s="10" t="s">
        <v>21</v>
      </c>
    </row>
    <row r="185" spans="2:4" ht="21">
      <c r="D185" s="20" t="s">
        <v>48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8 - Homework MBC 638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2020-03-05T04:53:48Z</dcterms:created>
  <dcterms:modified xsi:type="dcterms:W3CDTF">2020-03-24T02:40:01Z</dcterms:modified>
</cp:coreProperties>
</file>