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P:\VR\Projects\SVN Source Codes\Sathiyaseelan\CR Docs\Buligo IR Financial Excel Export CR\Analysis\Estimation\"/>
    </mc:Choice>
  </mc:AlternateContent>
  <xr:revisionPtr revIDLastSave="0" documentId="13_ncr:1_{535B81F3-807D-47AE-A3F2-727E43FB39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 Page" sheetId="1" r:id="rId1"/>
    <sheet name="Guidelines" sheetId="2" r:id="rId2"/>
    <sheet name="SMC Definition" sheetId="3" r:id="rId3"/>
    <sheet name="WBS" sheetId="4" r:id="rId4"/>
    <sheet name="Complexity Definition" sheetId="5" r:id="rId5"/>
    <sheet name="Assumption" sheetId="6" r:id="rId6"/>
    <sheet name="Estimation Sheet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7" l="1"/>
  <c r="X4" i="7"/>
  <c r="W4" i="7"/>
  <c r="V4" i="7"/>
  <c r="T4" i="7"/>
  <c r="S4" i="7"/>
  <c r="R4" i="7"/>
  <c r="Q4" i="7"/>
  <c r="P4" i="7"/>
  <c r="O4" i="7"/>
  <c r="N4" i="7"/>
  <c r="M4" i="7"/>
  <c r="L4" i="7"/>
  <c r="K4" i="7"/>
  <c r="J4" i="7"/>
  <c r="I4" i="7"/>
  <c r="H4" i="7"/>
  <c r="Z4" i="7" s="1"/>
  <c r="G18" i="5"/>
  <c r="F18" i="5"/>
  <c r="W7" i="5" s="1"/>
  <c r="E18" i="5"/>
  <c r="W6" i="5" s="1"/>
  <c r="D18" i="5"/>
  <c r="V5" i="5" s="1"/>
  <c r="C18" i="5"/>
  <c r="G17" i="5"/>
  <c r="S8" i="5" s="1"/>
  <c r="F17" i="5"/>
  <c r="S7" i="5" s="1"/>
  <c r="E17" i="5"/>
  <c r="R6" i="5" s="1"/>
  <c r="D17" i="5"/>
  <c r="C17" i="5"/>
  <c r="R4" i="5" s="1"/>
  <c r="G16" i="5"/>
  <c r="O8" i="5" s="1"/>
  <c r="F16" i="5"/>
  <c r="N7" i="5" s="1"/>
  <c r="E16" i="5"/>
  <c r="D16" i="5"/>
  <c r="N5" i="5" s="1"/>
  <c r="C16" i="5"/>
  <c r="O4" i="5" s="1"/>
  <c r="G15" i="5"/>
  <c r="F8" i="5" s="1"/>
  <c r="F15" i="5"/>
  <c r="E15" i="5"/>
  <c r="G6" i="5" s="1"/>
  <c r="D15" i="5"/>
  <c r="G5" i="5" s="1"/>
  <c r="C15" i="5"/>
  <c r="F4" i="5" s="1"/>
  <c r="G14" i="5"/>
  <c r="F14" i="5"/>
  <c r="C7" i="5" s="1"/>
  <c r="E14" i="5"/>
  <c r="C6" i="5" s="1"/>
  <c r="D14" i="5"/>
  <c r="B5" i="5" s="1"/>
  <c r="C14" i="5"/>
  <c r="W8" i="5"/>
  <c r="V8" i="5"/>
  <c r="U8" i="5"/>
  <c r="T8" i="5"/>
  <c r="Q8" i="5"/>
  <c r="P8" i="5"/>
  <c r="L8" i="5"/>
  <c r="H8" i="5"/>
  <c r="G8" i="5"/>
  <c r="E8" i="5"/>
  <c r="D8" i="5"/>
  <c r="C8" i="5"/>
  <c r="B8" i="5"/>
  <c r="U7" i="5"/>
  <c r="T7" i="5"/>
  <c r="P7" i="5"/>
  <c r="O7" i="5"/>
  <c r="M7" i="5"/>
  <c r="L7" i="5"/>
  <c r="K7" i="5"/>
  <c r="I7" i="5"/>
  <c r="H7" i="5"/>
  <c r="G7" i="5"/>
  <c r="F7" i="5"/>
  <c r="E7" i="5"/>
  <c r="D7" i="5"/>
  <c r="T6" i="5"/>
  <c r="S6" i="5"/>
  <c r="Q6" i="5"/>
  <c r="P6" i="5"/>
  <c r="O6" i="5"/>
  <c r="N6" i="5"/>
  <c r="M6" i="5"/>
  <c r="L6" i="5"/>
  <c r="K6" i="5"/>
  <c r="J6" i="5"/>
  <c r="I6" i="5"/>
  <c r="H6" i="5"/>
  <c r="D6" i="5"/>
  <c r="W5" i="5"/>
  <c r="U5" i="5"/>
  <c r="T5" i="5"/>
  <c r="S5" i="5"/>
  <c r="R5" i="5"/>
  <c r="Q5" i="5"/>
  <c r="P5" i="5"/>
  <c r="O5" i="5"/>
  <c r="M5" i="5"/>
  <c r="L5" i="5"/>
  <c r="K5" i="5"/>
  <c r="I5" i="5"/>
  <c r="H5" i="5"/>
  <c r="E5" i="5"/>
  <c r="D5" i="5"/>
  <c r="W4" i="5"/>
  <c r="V4" i="5"/>
  <c r="U4" i="5"/>
  <c r="T4" i="5"/>
  <c r="S4" i="5"/>
  <c r="Q4" i="5"/>
  <c r="P4" i="5"/>
  <c r="L4" i="5"/>
  <c r="H4" i="5"/>
  <c r="G4" i="5"/>
  <c r="E4" i="5"/>
  <c r="D4" i="5"/>
  <c r="C4" i="5"/>
  <c r="B4" i="5"/>
  <c r="D16" i="1"/>
  <c r="AA4" i="7" l="1"/>
  <c r="AA3" i="7" s="1"/>
  <c r="Z3" i="7"/>
  <c r="M4" i="5"/>
  <c r="E6" i="5"/>
  <c r="Q7" i="5"/>
  <c r="I8" i="5"/>
  <c r="M8" i="5"/>
  <c r="J4" i="5"/>
  <c r="N4" i="5"/>
  <c r="F5" i="5"/>
  <c r="J5" i="5"/>
  <c r="B6" i="5"/>
  <c r="F6" i="5"/>
  <c r="V6" i="5"/>
  <c r="B7" i="5"/>
  <c r="J7" i="5"/>
  <c r="R7" i="5"/>
  <c r="V7" i="5"/>
  <c r="J8" i="5"/>
  <c r="X8" i="5" s="1"/>
  <c r="Y8" i="5" s="1"/>
  <c r="N8" i="5"/>
  <c r="R8" i="5"/>
  <c r="I4" i="5"/>
  <c r="X4" i="5" s="1"/>
  <c r="Y4" i="5" s="1"/>
  <c r="U6" i="5"/>
  <c r="K4" i="5"/>
  <c r="C5" i="5"/>
  <c r="X5" i="5" s="1"/>
  <c r="Y5" i="5" s="1"/>
  <c r="K8" i="5"/>
  <c r="X6" i="5" l="1"/>
  <c r="Y6" i="5" s="1"/>
  <c r="X7" i="5"/>
  <c r="Y7" i="5" s="1"/>
</calcChain>
</file>

<file path=xl/sharedStrings.xml><?xml version="1.0" encoding="utf-8"?>
<sst xmlns="http://schemas.openxmlformats.org/spreadsheetml/2006/main" count="163" uniqueCount="121">
  <si>
    <t>Document Name:</t>
  </si>
  <si>
    <t>VR-Buligo IR</t>
  </si>
  <si>
    <t>Document ID:</t>
  </si>
  <si>
    <t>Version:</t>
  </si>
  <si>
    <t>Date:</t>
  </si>
  <si>
    <t>Modification History</t>
  </si>
  <si>
    <t>(Kindly remove the modification history of the Template when using this sheet)</t>
  </si>
  <si>
    <t>Purpose of the Template</t>
  </si>
  <si>
    <t>This template can be used when SMC Estimation</t>
  </si>
  <si>
    <t>Date</t>
  </si>
  <si>
    <t>Author</t>
  </si>
  <si>
    <t>Change Description</t>
  </si>
  <si>
    <t>Version</t>
  </si>
  <si>
    <t>Sathiyaseelan Ramasamy</t>
  </si>
  <si>
    <t>Initial document prepared</t>
  </si>
  <si>
    <t>Instructions and Guidelines</t>
  </si>
  <si>
    <t>Define WBS -  Identify the scope (use either the activities/deliverables) for the project to define the WBS for your project.</t>
  </si>
  <si>
    <t>Split the activities/deliverable into task Level</t>
  </si>
  <si>
    <t>Define the complexity guidelines for the task based on the meaningful parameters (like No. of UI Fields, No. of Transaction, No. of Validation and etc..)</t>
  </si>
  <si>
    <t>List down the Assumption &amp; Constrains you have considered for the Estimation</t>
  </si>
  <si>
    <t>List down the technical and delivery related risk which impact on estimation</t>
  </si>
  <si>
    <t>Identify the internal and external dependencies.</t>
  </si>
  <si>
    <t>Create the resource loading sheet based on the timeline and estimation agreed with customer.</t>
  </si>
  <si>
    <t>Create the project plan with identified milestones and dependecines.</t>
  </si>
  <si>
    <t>Create the project schedule with start and end date for the list of task idenfied in the plan and assign the task to the identified resources.</t>
  </si>
  <si>
    <t>Baseline the Estimation, Planning and Schdule and get the formal approval.</t>
  </si>
  <si>
    <t>Re-Estimate the estimation and plan where there is a change in scope.</t>
  </si>
  <si>
    <t>Get approval and re-baseline the revised estimation, plan and Schedule.</t>
  </si>
  <si>
    <t>SMC Definition - General Guidelines</t>
  </si>
  <si>
    <t>Complexity Defination (Java)</t>
  </si>
  <si>
    <t>S.No</t>
  </si>
  <si>
    <t>Complexity</t>
  </si>
  <si>
    <t>Effort</t>
  </si>
  <si>
    <t>Remarks</t>
  </si>
  <si>
    <t xml:space="preserve"> /    Complexity</t>
  </si>
  <si>
    <t>Simple</t>
  </si>
  <si>
    <t>Medium</t>
  </si>
  <si>
    <t>High</t>
  </si>
  <si>
    <t>Very Simple</t>
  </si>
  <si>
    <t>1 day</t>
  </si>
  <si>
    <t>* Simple UI pages with less than 5 controls with validations with only one db operations</t>
  </si>
  <si>
    <t>JSP (View)</t>
  </si>
  <si>
    <t>Few Data entry and display elements and submit points
(&lt; 10)</t>
  </si>
  <si>
    <t>More data entry, display elements and submit points ( &lt; 20 ) Page breaks, display logic, Simple usage of DHTML</t>
  </si>
  <si>
    <t>Complex Validations, Complex Formatting, Complex page layout,
Complex display logic</t>
  </si>
  <si>
    <t>2 days</t>
  </si>
  <si>
    <t>* Simple UI pages with less than 10 controls with validations
* Simple Business logic implementation
* DB operations (straight forward Insert, Update and Delete operations)</t>
  </si>
  <si>
    <t>3 Days</t>
  </si>
  <si>
    <t>* UI pages with less than 10-15 controls and grid/table, with validations
* Business logic implementation
* DB operations</t>
  </si>
  <si>
    <t>Servlet
(Controller)</t>
  </si>
  <si>
    <t>1-2 operations / request.
Retrieval and passing of data elements</t>
  </si>
  <si>
    <t>More operations per request, Session information storing Operations based on servlet session information</t>
  </si>
  <si>
    <t>Keeping track of processes across pages Request routing based on intermediate operations</t>
  </si>
  <si>
    <t>Complex</t>
  </si>
  <si>
    <t>5 Days</t>
  </si>
  <si>
    <t>* UI pages with greater than 15 controls and 2 grids/tables, with validations
* Medium Business logic implementation
* DB operations</t>
  </si>
  <si>
    <t>EJB (Model) Simple Interface (Few</t>
  </si>
  <si>
    <t>Simple Interface (Few methods and parameters) Simple data access, data logic (no caching)</t>
  </si>
  <si>
    <t>Multiple data sources Complex data retrieval and
up dation logic Caching</t>
  </si>
  <si>
    <t>Multiple data sources; involves tables and other sources</t>
  </si>
  <si>
    <t>Very Complex</t>
  </si>
  <si>
    <t>8 Days</t>
  </si>
  <si>
    <t>* UI pages with greater than 15 controls and multiple grids/tables, with validations
* Complex Business logic implementation
* DB operations</t>
  </si>
  <si>
    <t>Requirement- 10%</t>
  </si>
  <si>
    <t>Design - 15%</t>
  </si>
  <si>
    <t>Coding - 45%</t>
  </si>
  <si>
    <t>Testing - 25%</t>
  </si>
  <si>
    <t>Release - 5%</t>
  </si>
  <si>
    <t>Total (Hrs)</t>
  </si>
  <si>
    <t>Requirement Gathering</t>
  </si>
  <si>
    <t>SRS Preparation</t>
  </si>
  <si>
    <t>SRS Review</t>
  </si>
  <si>
    <t>SRS Rework</t>
  </si>
  <si>
    <t>Technical Design Specifications</t>
  </si>
  <si>
    <t>TDD Review</t>
  </si>
  <si>
    <t>TDD Rework</t>
  </si>
  <si>
    <t>View</t>
  </si>
  <si>
    <t>Business Layer</t>
  </si>
  <si>
    <t>DAO Layer</t>
  </si>
  <si>
    <t>Unit Testing</t>
  </si>
  <si>
    <t>Rework after Unit Testing</t>
  </si>
  <si>
    <t>Code review</t>
  </si>
  <si>
    <t>Code Rework</t>
  </si>
  <si>
    <t>STP / STD Preparation</t>
  </si>
  <si>
    <t>STD / STP Review &amp; Rework</t>
  </si>
  <si>
    <t>Functional Testing</t>
  </si>
  <si>
    <t>Automation Testing</t>
  </si>
  <si>
    <t>Rework on Testing Comments</t>
  </si>
  <si>
    <t>Deployment</t>
  </si>
  <si>
    <t>User Manual</t>
  </si>
  <si>
    <t>System testing &amp; UAT Support</t>
  </si>
  <si>
    <t>Total (Days)</t>
  </si>
  <si>
    <t>VS</t>
  </si>
  <si>
    <t>S</t>
  </si>
  <si>
    <t>M</t>
  </si>
  <si>
    <t>C</t>
  </si>
  <si>
    <t>VC</t>
  </si>
  <si>
    <t>Days</t>
  </si>
  <si>
    <t>Hrs</t>
  </si>
  <si>
    <t>Phase</t>
  </si>
  <si>
    <t>%</t>
  </si>
  <si>
    <t>Requirement</t>
  </si>
  <si>
    <t>Design</t>
  </si>
  <si>
    <t>Coding &amp; Unit Testing</t>
  </si>
  <si>
    <t>Testing</t>
  </si>
  <si>
    <t>Deployment &amp; Release</t>
  </si>
  <si>
    <t>Assumption</t>
  </si>
  <si>
    <t>Estimation will be re-visited when ever there is change in scope or technolgoy</t>
  </si>
  <si>
    <t>The baseline complexity definition is for an average skilled resource on the technology.</t>
  </si>
  <si>
    <t xml:space="preserve">Arechitecture &amp; Framewor, Workspace Environment Setup, Performance testing, Deployment, UAT &amp; Warranty support are estimated for the complete application not at individual screen
</t>
  </si>
  <si>
    <t>The technology considered for estimations are      
IDE                                                     - Visual Studio 2008 &amp; above
Technology                                    - Microsoft .NET
Framework                                    -  .NET 4.0, .NET 3.5, .NET 2.0
Application Server                      - Windows Server 2003 &amp; above
Database Server                           -  SQL Server 2008 &amp; above
Unit Testing                                    - NA
Functional Testing                       - NA
Coding Standards                         - FxCop
Build / Deployment                    - NA
Load / Stress Testing                   - NA
Version Control                            -  SVN
Task Tracker                                   - PRISM</t>
  </si>
  <si>
    <t>This estimation technique would be used for major enhancements. Any work &gt; 40 hours</t>
  </si>
  <si>
    <t>Sl.No</t>
  </si>
  <si>
    <t>Screens</t>
  </si>
  <si>
    <t>User Entry Columns</t>
  </si>
  <si>
    <t>Formula Columns</t>
  </si>
  <si>
    <t>Reviewed the document</t>
  </si>
  <si>
    <t>Updated the final version</t>
  </si>
  <si>
    <t>VR-Buligo IR - financial Excel Export CR</t>
  </si>
  <si>
    <t>VR-Buligo IR - Financial Excel Export CR EST-01</t>
  </si>
  <si>
    <t>Suganthi 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</si>
</sst>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m/yy"/>
    <numFmt numFmtId="166" formatCode="mmmm\ d\,\ yyyy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"/>
      <color indexed="8"/>
      <name val="Calibri"/>
      <charset val="134"/>
      <scheme val="minor"/>
    </font>
    <font>
      <b/>
      <sz val="16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b/>
      <sz val="11"/>
      <color indexed="8"/>
      <name val="Calibri"/>
      <charset val="134"/>
      <scheme val="minor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83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textRotation="90" wrapText="1"/>
    </xf>
    <xf numFmtId="0" fontId="2" fillId="3" borderId="7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2" fillId="2" borderId="7" xfId="0" applyFont="1" applyFill="1" applyBorder="1" applyAlignment="1">
      <alignment horizontal="center" textRotation="90" wrapText="1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3" borderId="6" xfId="0" applyFont="1" applyFill="1" applyBorder="1" applyAlignment="1">
      <alignment horizontal="center" textRotation="90"/>
    </xf>
    <xf numFmtId="0" fontId="2" fillId="3" borderId="7" xfId="0" applyFont="1" applyFill="1" applyBorder="1" applyAlignment="1">
      <alignment horizontal="center" textRotation="90"/>
    </xf>
    <xf numFmtId="0" fontId="2" fillId="3" borderId="8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 wrapText="1"/>
    </xf>
    <xf numFmtId="0" fontId="2" fillId="3" borderId="12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1" fillId="3" borderId="5" xfId="0" applyFont="1" applyFill="1" applyBorder="1" applyAlignment="1">
      <alignment vertical="center"/>
    </xf>
    <xf numFmtId="0" fontId="0" fillId="7" borderId="0" xfId="0" applyFill="1"/>
    <xf numFmtId="0" fontId="4" fillId="2" borderId="5" xfId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5" fillId="3" borderId="13" xfId="1" applyNumberFormat="1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left" vertical="top" wrapText="1"/>
    </xf>
    <xf numFmtId="0" fontId="6" fillId="3" borderId="9" xfId="1" applyNumberFormat="1" applyFont="1" applyFill="1" applyBorder="1" applyAlignment="1">
      <alignment horizontal="center" vertical="top" wrapText="1"/>
    </xf>
    <xf numFmtId="0" fontId="6" fillId="3" borderId="14" xfId="1" applyNumberFormat="1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textRotation="90" wrapText="1"/>
    </xf>
    <xf numFmtId="0" fontId="2" fillId="2" borderId="16" xfId="0" applyFont="1" applyFill="1" applyBorder="1" applyAlignment="1">
      <alignment horizontal="center" textRotation="90"/>
    </xf>
    <xf numFmtId="0" fontId="2" fillId="2" borderId="17" xfId="0" applyFont="1" applyFill="1" applyBorder="1" applyAlignment="1">
      <alignment horizontal="center" textRotation="90"/>
    </xf>
    <xf numFmtId="0" fontId="7" fillId="2" borderId="13" xfId="0" applyFont="1" applyFill="1" applyBorder="1" applyAlignment="1">
      <alignment horizontal="center" vertical="center"/>
    </xf>
    <xf numFmtId="9" fontId="2" fillId="3" borderId="18" xfId="0" applyNumberFormat="1" applyFont="1" applyFill="1" applyBorder="1" applyAlignment="1">
      <alignment horizontal="center" textRotation="90" wrapText="1"/>
    </xf>
    <xf numFmtId="9" fontId="2" fillId="3" borderId="16" xfId="0" applyNumberFormat="1" applyFont="1" applyFill="1" applyBorder="1" applyAlignment="1">
      <alignment horizontal="center" textRotation="90" wrapText="1"/>
    </xf>
    <xf numFmtId="9" fontId="2" fillId="3" borderId="19" xfId="0" applyNumberFormat="1" applyFont="1" applyFill="1" applyBorder="1" applyAlignment="1">
      <alignment horizontal="center" textRotation="90" wrapText="1"/>
    </xf>
    <xf numFmtId="9" fontId="2" fillId="2" borderId="20" xfId="0" applyNumberFormat="1" applyFont="1" applyFill="1" applyBorder="1" applyAlignment="1">
      <alignment horizontal="center" textRotation="90" wrapText="1"/>
    </xf>
    <xf numFmtId="9" fontId="2" fillId="2" borderId="21" xfId="0" applyNumberFormat="1" applyFont="1" applyFill="1" applyBorder="1" applyAlignment="1">
      <alignment horizontal="center" textRotation="90"/>
    </xf>
    <xf numFmtId="9" fontId="2" fillId="2" borderId="22" xfId="0" applyNumberFormat="1" applyFont="1" applyFill="1" applyBorder="1" applyAlignment="1">
      <alignment horizontal="center" textRotation="90"/>
    </xf>
    <xf numFmtId="164" fontId="3" fillId="7" borderId="23" xfId="0" applyNumberFormat="1" applyFont="1" applyFill="1" applyBorder="1" applyAlignment="1">
      <alignment horizontal="center" vertical="center"/>
    </xf>
    <xf numFmtId="164" fontId="3" fillId="7" borderId="24" xfId="0" applyNumberFormat="1" applyFont="1" applyFill="1" applyBorder="1" applyAlignment="1">
      <alignment horizontal="center" vertical="center"/>
    </xf>
    <xf numFmtId="164" fontId="3" fillId="7" borderId="25" xfId="0" applyNumberFormat="1" applyFont="1" applyFill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3" fillId="7" borderId="27" xfId="0" applyNumberFormat="1" applyFont="1" applyFill="1" applyBorder="1" applyAlignment="1">
      <alignment horizontal="center" vertical="center"/>
    </xf>
    <xf numFmtId="164" fontId="3" fillId="7" borderId="28" xfId="0" applyNumberFormat="1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29" xfId="0" applyFill="1" applyBorder="1"/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2" borderId="23" xfId="0" applyFill="1" applyBorder="1"/>
    <xf numFmtId="9" fontId="0" fillId="0" borderId="25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2" borderId="26" xfId="0" applyFill="1" applyBorder="1"/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4" xfId="0" applyBorder="1"/>
    <xf numFmtId="0" fontId="2" fillId="3" borderId="18" xfId="0" applyFont="1" applyFill="1" applyBorder="1" applyAlignment="1">
      <alignment horizontal="center" textRotation="90"/>
    </xf>
    <xf numFmtId="0" fontId="2" fillId="3" borderId="16" xfId="0" applyFont="1" applyFill="1" applyBorder="1" applyAlignment="1">
      <alignment horizontal="center" textRotation="90"/>
    </xf>
    <xf numFmtId="0" fontId="2" fillId="3" borderId="17" xfId="0" applyFont="1" applyFill="1" applyBorder="1" applyAlignment="1">
      <alignment horizontal="center" textRotation="90"/>
    </xf>
    <xf numFmtId="0" fontId="2" fillId="2" borderId="18" xfId="0" applyFont="1" applyFill="1" applyBorder="1" applyAlignment="1">
      <alignment horizontal="center" textRotation="90" wrapText="1"/>
    </xf>
    <xf numFmtId="9" fontId="2" fillId="3" borderId="20" xfId="0" applyNumberFormat="1" applyFont="1" applyFill="1" applyBorder="1" applyAlignment="1">
      <alignment textRotation="90"/>
    </xf>
    <xf numFmtId="9" fontId="2" fillId="3" borderId="21" xfId="0" applyNumberFormat="1" applyFont="1" applyFill="1" applyBorder="1" applyAlignment="1">
      <alignment textRotation="90"/>
    </xf>
    <xf numFmtId="9" fontId="2" fillId="3" borderId="21" xfId="0" applyNumberFormat="1" applyFont="1" applyFill="1" applyBorder="1" applyAlignment="1">
      <alignment horizontal="center" textRotation="90"/>
    </xf>
    <xf numFmtId="9" fontId="2" fillId="3" borderId="22" xfId="0" applyNumberFormat="1" applyFont="1" applyFill="1" applyBorder="1" applyAlignment="1">
      <alignment horizontal="center" textRotation="90"/>
    </xf>
    <xf numFmtId="0" fontId="2" fillId="3" borderId="19" xfId="0" applyFont="1" applyFill="1" applyBorder="1" applyAlignment="1">
      <alignment horizontal="center" textRotation="90"/>
    </xf>
    <xf numFmtId="0" fontId="2" fillId="2" borderId="18" xfId="0" applyFont="1" applyFill="1" applyBorder="1" applyAlignment="1">
      <alignment horizontal="center" textRotation="90"/>
    </xf>
    <xf numFmtId="9" fontId="2" fillId="2" borderId="21" xfId="0" applyNumberFormat="1" applyFont="1" applyFill="1" applyBorder="1" applyAlignment="1">
      <alignment horizontal="center" textRotation="90" wrapText="1"/>
    </xf>
    <xf numFmtId="9" fontId="2" fillId="3" borderId="20" xfId="0" applyNumberFormat="1" applyFont="1" applyFill="1" applyBorder="1" applyAlignment="1">
      <alignment horizontal="center" textRotation="90"/>
    </xf>
    <xf numFmtId="0" fontId="2" fillId="2" borderId="21" xfId="0" applyFont="1" applyFill="1" applyBorder="1" applyAlignment="1">
      <alignment horizontal="center" textRotation="90"/>
    </xf>
    <xf numFmtId="164" fontId="0" fillId="0" borderId="23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1" fontId="0" fillId="0" borderId="24" xfId="0" applyNumberFormat="1" applyFont="1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textRotation="90"/>
    </xf>
    <xf numFmtId="1" fontId="0" fillId="0" borderId="33" xfId="0" applyNumberFormat="1" applyFont="1" applyBorder="1" applyAlignment="1">
      <alignment horizontal="center" vertical="center"/>
    </xf>
    <xf numFmtId="1" fontId="0" fillId="0" borderId="34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left" vertical="center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7" borderId="24" xfId="0" applyFill="1" applyBorder="1" applyAlignment="1">
      <alignment vertical="top"/>
    </xf>
    <xf numFmtId="0" fontId="0" fillId="7" borderId="24" xfId="0" applyFill="1" applyBorder="1" applyAlignment="1">
      <alignment vertical="top" wrapText="1"/>
    </xf>
    <xf numFmtId="0" fontId="0" fillId="0" borderId="26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top" wrapText="1"/>
    </xf>
    <xf numFmtId="0" fontId="5" fillId="7" borderId="0" xfId="1" applyFont="1" applyFill="1"/>
    <xf numFmtId="0" fontId="9" fillId="3" borderId="18" xfId="1" applyFont="1" applyFill="1" applyBorder="1" applyAlignment="1">
      <alignment horizontal="center"/>
    </xf>
    <xf numFmtId="166" fontId="5" fillId="7" borderId="20" xfId="1" applyNumberFormat="1" applyFont="1" applyFill="1" applyBorder="1" applyAlignment="1">
      <alignment horizontal="center" vertical="center" wrapText="1"/>
    </xf>
    <xf numFmtId="0" fontId="9" fillId="3" borderId="17" xfId="1" applyFont="1" applyFill="1" applyBorder="1" applyAlignment="1">
      <alignment horizontal="center"/>
    </xf>
    <xf numFmtId="164" fontId="5" fillId="7" borderId="35" xfId="1" applyNumberFormat="1" applyFont="1" applyFill="1" applyBorder="1" applyAlignment="1">
      <alignment horizontal="center" vertical="center"/>
    </xf>
    <xf numFmtId="164" fontId="11" fillId="7" borderId="32" xfId="1" applyNumberFormat="1" applyFont="1" applyFill="1" applyBorder="1" applyAlignment="1">
      <alignment horizontal="center" vertical="center"/>
    </xf>
    <xf numFmtId="164" fontId="11" fillId="7" borderId="33" xfId="1" applyNumberFormat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/>
    </xf>
    <xf numFmtId="0" fontId="9" fillId="3" borderId="46" xfId="1" applyFont="1" applyFill="1" applyBorder="1" applyAlignment="1">
      <alignment horizontal="center"/>
    </xf>
    <xf numFmtId="0" fontId="0" fillId="3" borderId="46" xfId="1" applyFont="1" applyFill="1" applyBorder="1"/>
    <xf numFmtId="0" fontId="5" fillId="7" borderId="21" xfId="1" applyFont="1" applyFill="1" applyBorder="1" applyAlignment="1">
      <alignment horizontal="center" vertical="center" wrapText="1"/>
    </xf>
    <xf numFmtId="0" fontId="5" fillId="7" borderId="21" xfId="1" applyFont="1" applyFill="1" applyBorder="1" applyAlignment="1">
      <alignment horizontal="center" vertical="center"/>
    </xf>
    <xf numFmtId="0" fontId="11" fillId="7" borderId="24" xfId="1" applyFont="1" applyFill="1" applyBorder="1" applyAlignment="1">
      <alignment horizontal="center" vertical="center" wrapText="1"/>
    </xf>
    <xf numFmtId="0" fontId="5" fillId="7" borderId="12" xfId="1" applyFont="1" applyFill="1" applyBorder="1" applyAlignment="1">
      <alignment horizontal="center" vertical="center" wrapText="1"/>
    </xf>
    <xf numFmtId="0" fontId="5" fillId="7" borderId="47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/>
    </xf>
    <xf numFmtId="0" fontId="11" fillId="7" borderId="48" xfId="1" applyFont="1" applyFill="1" applyBorder="1" applyAlignment="1">
      <alignment horizontal="center" vertical="center"/>
    </xf>
    <xf numFmtId="0" fontId="9" fillId="3" borderId="44" xfId="1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left" vertical="center"/>
    </xf>
    <xf numFmtId="165" fontId="5" fillId="2" borderId="26" xfId="1" applyNumberFormat="1" applyFont="1" applyFill="1" applyBorder="1" applyAlignment="1">
      <alignment horizontal="left" vertical="center"/>
    </xf>
    <xf numFmtId="0" fontId="5" fillId="2" borderId="27" xfId="1" applyFont="1" applyFill="1" applyBorder="1" applyAlignment="1">
      <alignment horizontal="left" vertical="center"/>
    </xf>
    <xf numFmtId="0" fontId="5" fillId="2" borderId="34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10" fillId="7" borderId="2" xfId="1" applyFont="1" applyFill="1" applyBorder="1" applyAlignment="1">
      <alignment horizontal="center"/>
    </xf>
    <xf numFmtId="0" fontId="10" fillId="7" borderId="3" xfId="1" applyFont="1" applyFill="1" applyBorder="1" applyAlignment="1">
      <alignment horizontal="center"/>
    </xf>
    <xf numFmtId="0" fontId="10" fillId="7" borderId="4" xfId="1" applyFont="1" applyFill="1" applyBorder="1" applyAlignment="1">
      <alignment horizontal="center"/>
    </xf>
    <xf numFmtId="0" fontId="9" fillId="3" borderId="41" xfId="1" applyFont="1" applyFill="1" applyBorder="1" applyAlignment="1">
      <alignment horizontal="left" vertical="center"/>
    </xf>
    <xf numFmtId="0" fontId="9" fillId="3" borderId="4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9" fillId="3" borderId="42" xfId="1" applyFont="1" applyFill="1" applyBorder="1" applyAlignment="1">
      <alignment horizontal="left" vertical="center"/>
    </xf>
    <xf numFmtId="0" fontId="5" fillId="2" borderId="20" xfId="1" applyFont="1" applyFill="1" applyBorder="1" applyAlignment="1">
      <alignment horizontal="left" vertical="center"/>
    </xf>
    <xf numFmtId="0" fontId="5" fillId="2" borderId="21" xfId="1" applyFont="1" applyFill="1" applyBorder="1" applyAlignment="1">
      <alignment horizontal="left" vertical="center"/>
    </xf>
    <xf numFmtId="0" fontId="5" fillId="2" borderId="35" xfId="1" applyFont="1" applyFill="1" applyBorder="1" applyAlignment="1">
      <alignment horizontal="left" vertical="center"/>
    </xf>
    <xf numFmtId="0" fontId="9" fillId="3" borderId="43" xfId="1" applyFont="1" applyFill="1" applyBorder="1" applyAlignment="1">
      <alignment horizontal="left" vertical="center"/>
    </xf>
    <xf numFmtId="0" fontId="9" fillId="3" borderId="10" xfId="1" applyFont="1" applyFill="1" applyBorder="1" applyAlignment="1">
      <alignment horizontal="left" vertical="center"/>
    </xf>
    <xf numFmtId="0" fontId="5" fillId="2" borderId="23" xfId="1" applyFont="1" applyFill="1" applyBorder="1" applyAlignment="1">
      <alignment horizontal="left" vertical="center" wrapText="1"/>
    </xf>
    <xf numFmtId="0" fontId="5" fillId="2" borderId="24" xfId="1" applyFont="1" applyFill="1" applyBorder="1" applyAlignment="1">
      <alignment horizontal="left" vertical="center" wrapText="1"/>
    </xf>
    <xf numFmtId="0" fontId="5" fillId="2" borderId="33" xfId="1" applyFont="1" applyFill="1" applyBorder="1" applyAlignment="1">
      <alignment horizontal="left" vertical="center" wrapText="1"/>
    </xf>
    <xf numFmtId="0" fontId="5" fillId="2" borderId="23" xfId="1" applyFont="1" applyFill="1" applyBorder="1" applyAlignment="1">
      <alignment horizontal="left" vertical="center"/>
    </xf>
    <xf numFmtId="0" fontId="5" fillId="2" borderId="24" xfId="1" applyFont="1" applyFill="1" applyBorder="1" applyAlignment="1">
      <alignment horizontal="left" vertical="center"/>
    </xf>
    <xf numFmtId="0" fontId="5" fillId="2" borderId="33" xfId="1" applyFont="1" applyFill="1" applyBorder="1" applyAlignment="1">
      <alignment horizontal="left" vertical="center"/>
    </xf>
    <xf numFmtId="0" fontId="8" fillId="3" borderId="10" xfId="1" applyNumberFormat="1" applyFont="1" applyFill="1" applyBorder="1" applyAlignment="1">
      <alignment horizontal="left" vertical="center" wrapText="1"/>
    </xf>
    <xf numFmtId="0" fontId="8" fillId="3" borderId="40" xfId="1" applyNumberFormat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8" fillId="3" borderId="39" xfId="1" applyNumberFormat="1" applyFont="1" applyFill="1" applyBorder="1" applyAlignment="1">
      <alignment horizontal="left" vertical="center" wrapText="1"/>
    </xf>
    <xf numFmtId="0" fontId="8" fillId="3" borderId="21" xfId="1" applyNumberFormat="1" applyFont="1" applyFill="1" applyBorder="1" applyAlignment="1">
      <alignment horizontal="left" vertical="center" wrapText="1"/>
    </xf>
    <xf numFmtId="0" fontId="8" fillId="3" borderId="35" xfId="1" applyNumberFormat="1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#1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8FB1B1-B8C3-4181-8F26-A4B760F20594}" type="doc">
      <dgm:prSet loTypeId="urn:microsoft.com/office/officeart/2005/8/layout/orgChart1#1" loCatId="hierarchy" qsTypeId="urn:microsoft.com/office/officeart/2005/8/quickstyle/simple2#1" qsCatId="simple" csTypeId="urn:microsoft.com/office/officeart/2005/8/colors/accent1_2#1" csCatId="accent1" phldr="1"/>
      <dgm:spPr/>
      <dgm:t>
        <a:bodyPr/>
        <a:lstStyle/>
        <a:p>
          <a:endParaRPr lang="en-IN"/>
        </a:p>
      </dgm:t>
    </dgm:pt>
    <dgm:pt modelId="{2DB2554C-6845-495C-9B90-42846DEFF93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400" dirty="0"/>
            <a:t>Maintenance Project</a:t>
          </a:r>
        </a:p>
      </dgm:t>
    </dgm:pt>
    <dgm:pt modelId="{7617BB11-C2B2-461F-9EFC-8D6CD0C31274}" type="parTrans" cxnId="{0EC5A289-1C6E-4313-BF19-CA9426380CDF}">
      <dgm:prSet/>
      <dgm:spPr/>
      <dgm:t>
        <a:bodyPr/>
        <a:lstStyle/>
        <a:p>
          <a:endParaRPr lang="en-IN"/>
        </a:p>
      </dgm:t>
    </dgm:pt>
    <dgm:pt modelId="{BFA7CB58-E4E5-4380-9C4E-B8CC558CCD11}" type="sibTrans" cxnId="{0EC5A289-1C6E-4313-BF19-CA9426380CDF}">
      <dgm:prSet/>
      <dgm:spPr/>
      <dgm:t>
        <a:bodyPr/>
        <a:lstStyle/>
        <a:p>
          <a:endParaRPr lang="en-IN"/>
        </a:p>
      </dgm:t>
    </dgm:pt>
    <dgm:pt modelId="{08C08545-7E9C-47A6-9A49-582C8747E2C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Major Enhancement</a:t>
          </a:r>
        </a:p>
      </dgm:t>
    </dgm:pt>
    <dgm:pt modelId="{F3A9787F-9857-4FF4-8651-49FD6681859F}" type="parTrans" cxnId="{7EBE1656-CB1C-4219-92F1-5904CE20D25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9C164-788A-463F-827E-DD3793BB6589}" type="sibTrans" cxnId="{7EBE1656-CB1C-4219-92F1-5904CE20D25F}">
      <dgm:prSet/>
      <dgm:spPr/>
      <dgm:t>
        <a:bodyPr/>
        <a:lstStyle/>
        <a:p>
          <a:endParaRPr lang="en-IN"/>
        </a:p>
      </dgm:t>
    </dgm:pt>
    <dgm:pt modelId="{5D3B0717-98D4-4AB7-82E1-9093B965CC8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Minor Enhancement</a:t>
          </a:r>
        </a:p>
      </dgm:t>
    </dgm:pt>
    <dgm:pt modelId="{BE7FFE7F-3738-49E7-8407-5300B87CB9AF}" type="parTrans" cxnId="{92FEE283-C8B1-459F-8BB3-3B5F4AB60B6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E739E2-8089-42CD-968D-8DF49FFA6A21}" type="sibTrans" cxnId="{92FEE283-C8B1-459F-8BB3-3B5F4AB60B64}">
      <dgm:prSet/>
      <dgm:spPr/>
      <dgm:t>
        <a:bodyPr/>
        <a:lstStyle/>
        <a:p>
          <a:endParaRPr lang="en-IN"/>
        </a:p>
      </dgm:t>
    </dgm:pt>
    <dgm:pt modelId="{07838561-D566-4735-9FEE-6A3469CC568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Bug Fix</a:t>
          </a:r>
        </a:p>
      </dgm:t>
    </dgm:pt>
    <dgm:pt modelId="{78028272-E598-416F-8E90-DDAB6983EB40}" type="parTrans" cxnId="{599D6A88-2349-424E-8099-8F2A7449CD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EBC29F1F-D458-4C03-B378-36812D4ACE1B}" type="sibTrans" cxnId="{599D6A88-2349-424E-8099-8F2A7449CD22}">
      <dgm:prSet/>
      <dgm:spPr/>
      <dgm:t>
        <a:bodyPr/>
        <a:lstStyle/>
        <a:p>
          <a:endParaRPr lang="en-IN"/>
        </a:p>
      </dgm:t>
    </dgm:pt>
    <dgm:pt modelId="{C05BFAE0-BE0B-4CE1-8F3C-97E810E40323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–Specification Document</a:t>
          </a:r>
        </a:p>
      </dgm:t>
    </dgm:pt>
    <dgm:pt modelId="{9C940BD8-3CA9-43C8-B6C4-40BB959A3BF0}" type="parTrans" cxnId="{8AF7FC7C-500A-4EB7-9BC2-62649FA47C3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671FF4DD-9E73-4B49-A942-2F7B31824319}" type="sibTrans" cxnId="{8AF7FC7C-500A-4EB7-9BC2-62649FA47C34}">
      <dgm:prSet/>
      <dgm:spPr/>
      <dgm:t>
        <a:bodyPr/>
        <a:lstStyle/>
        <a:p>
          <a:endParaRPr lang="en-IN"/>
        </a:p>
      </dgm:t>
    </dgm:pt>
    <dgm:pt modelId="{9EF33068-D7A8-4348-A91E-95CCF1F7C6E5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 Impact Analysis</a:t>
          </a:r>
        </a:p>
      </dgm:t>
    </dgm:pt>
    <dgm:pt modelId="{556A0996-12B3-4D01-90E7-52B9390EF70A}" type="parTrans" cxnId="{14B73711-713E-494E-B829-26769129C1D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E2AC3B-C22C-4551-A857-D252F408551F}" type="sibTrans" cxnId="{14B73711-713E-494E-B829-26769129C1D8}">
      <dgm:prSet/>
      <dgm:spPr/>
      <dgm:t>
        <a:bodyPr/>
        <a:lstStyle/>
        <a:p>
          <a:endParaRPr lang="en-IN"/>
        </a:p>
      </dgm:t>
    </dgm:pt>
    <dgm:pt modelId="{A7CC1E2B-7720-42E1-9849-30AC800D152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Design  Specification</a:t>
          </a:r>
        </a:p>
      </dgm:t>
    </dgm:pt>
    <dgm:pt modelId="{94AF8EC3-4F56-469A-BF08-04F854BAC74A}" type="parTrans" cxnId="{9AC8903B-6781-4355-968D-89BD59F97B3C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7D5A873-55DB-4B3A-85B3-F56E665F7C55}" type="sibTrans" cxnId="{9AC8903B-6781-4355-968D-89BD59F97B3C}">
      <dgm:prSet/>
      <dgm:spPr/>
      <dgm:t>
        <a:bodyPr/>
        <a:lstStyle/>
        <a:p>
          <a:endParaRPr lang="en-IN"/>
        </a:p>
      </dgm:t>
    </dgm:pt>
    <dgm:pt modelId="{B22F0F03-5F0E-4C75-AE2D-875F32346E49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D581EC5E-B684-4D21-9DB6-C88F29708307}" type="parTrans" cxnId="{440B40F3-FA8F-4A6B-8D24-04BAB191F89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F6A1DFB-6174-4A9F-868B-88FE7745A920}" type="sibTrans" cxnId="{440B40F3-FA8F-4A6B-8D24-04BAB191F89F}">
      <dgm:prSet/>
      <dgm:spPr/>
      <dgm:t>
        <a:bodyPr/>
        <a:lstStyle/>
        <a:p>
          <a:endParaRPr lang="en-IN"/>
        </a:p>
      </dgm:t>
    </dgm:pt>
    <dgm:pt modelId="{376DF943-463A-467B-901D-4C08D3E88C6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Impact Analysis</a:t>
          </a:r>
        </a:p>
      </dgm:t>
    </dgm:pt>
    <dgm:pt modelId="{3AB59C3B-CB23-46B2-9577-4E5C929471F3}" type="parTrans" cxnId="{5B6B197F-E52E-40FE-B591-6719B0E4DE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A504DAAE-C694-4D85-8E3C-C0696E2E8F82}" type="sibTrans" cxnId="{5B6B197F-E52E-40FE-B591-6719B0E4DE22}">
      <dgm:prSet/>
      <dgm:spPr/>
      <dgm:t>
        <a:bodyPr/>
        <a:lstStyle/>
        <a:p>
          <a:endParaRPr lang="en-IN"/>
        </a:p>
      </dgm:t>
    </dgm:pt>
    <dgm:pt modelId="{06B5AA09-596C-47AE-B42C-1D824758EFD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FE9517AE-41F9-46B9-BBF5-B45130D1E0F3}" type="parTrans" cxnId="{4F502761-D611-4A7B-90C8-ECCDFC0A8A6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FBE1A2-DF96-434F-96A5-F33641C01F90}" type="sibTrans" cxnId="{4F502761-D611-4A7B-90C8-ECCDFC0A8A6B}">
      <dgm:prSet/>
      <dgm:spPr/>
      <dgm:t>
        <a:bodyPr/>
        <a:lstStyle/>
        <a:p>
          <a:endParaRPr lang="en-IN"/>
        </a:p>
      </dgm:t>
    </dgm:pt>
    <dgm:pt modelId="{FF570306-B1D6-4CBD-B42A-B26C238DB69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4BDA6F62-B6D1-4278-AF93-421059010C0D}" type="parTrans" cxnId="{E3B01CE0-CBEC-4775-9978-40501A2C480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357DE1-F516-457E-BAC0-B225E3158ED6}" type="sibTrans" cxnId="{E3B01CE0-CBEC-4775-9978-40501A2C4808}">
      <dgm:prSet/>
      <dgm:spPr/>
      <dgm:t>
        <a:bodyPr/>
        <a:lstStyle/>
        <a:p>
          <a:endParaRPr lang="en-IN"/>
        </a:p>
      </dgm:t>
    </dgm:pt>
    <dgm:pt modelId="{ADA4C45B-E4F9-4700-9ED1-82CF75DBA81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/Deployment</a:t>
          </a:r>
        </a:p>
      </dgm:t>
    </dgm:pt>
    <dgm:pt modelId="{147CF310-688A-469F-B88A-BB786A1D1BF7}" type="parTrans" cxnId="{3DD37ABE-6296-4606-BBFF-5F93113BBD2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01266-2E21-4A18-92A4-F6C5724397C9}" type="sibTrans" cxnId="{3DD37ABE-6296-4606-BBFF-5F93113BBD2F}">
      <dgm:prSet/>
      <dgm:spPr/>
      <dgm:t>
        <a:bodyPr/>
        <a:lstStyle/>
        <a:p>
          <a:endParaRPr lang="en-IN"/>
        </a:p>
      </dgm:t>
    </dgm:pt>
    <dgm:pt modelId="{484FA67D-95B6-4BDC-A284-5739A8942B2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EAEB6EB0-9911-4279-8451-22BF0C3B6203}" type="sibTrans" cxnId="{D5A9DF62-6BA5-4439-9A01-BB5D9C8FCDE7}">
      <dgm:prSet/>
      <dgm:spPr/>
      <dgm:t>
        <a:bodyPr/>
        <a:lstStyle/>
        <a:p>
          <a:endParaRPr lang="en-IN"/>
        </a:p>
      </dgm:t>
    </dgm:pt>
    <dgm:pt modelId="{8FDA396F-754A-4B9E-819B-F9132228E032}" type="parTrans" cxnId="{D5A9DF62-6BA5-4439-9A01-BB5D9C8FCDE7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4828581-410E-4F8D-8EC9-0BE14E2BB3E2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Specification</a:t>
          </a:r>
        </a:p>
      </dgm:t>
    </dgm:pt>
    <dgm:pt modelId="{E7632A8A-F725-43E8-87CB-2ADF619EA667}" type="parTrans" cxnId="{D67426A8-0E3F-43B6-B7DF-BF53DB254560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753F98-1B67-4F98-909F-BA70B88BC3AF}" type="sibTrans" cxnId="{D67426A8-0E3F-43B6-B7DF-BF53DB254560}">
      <dgm:prSet/>
      <dgm:spPr/>
      <dgm:t>
        <a:bodyPr/>
        <a:lstStyle/>
        <a:p>
          <a:endParaRPr lang="en-IN"/>
        </a:p>
      </dgm:t>
    </dgm:pt>
    <dgm:pt modelId="{46C66F40-CE91-4746-B67A-B7A3286B521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EA41B0B0-57F5-4CCF-A045-6ED509FAA960}" type="parTrans" cxnId="{853F6A3D-6745-4EA2-8B79-197EC9B29576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7755C3FE-4B5E-47F1-9464-7681E40C0278}" type="sibTrans" cxnId="{853F6A3D-6745-4EA2-8B79-197EC9B29576}">
      <dgm:prSet/>
      <dgm:spPr/>
      <dgm:t>
        <a:bodyPr/>
        <a:lstStyle/>
        <a:p>
          <a:endParaRPr lang="en-IN"/>
        </a:p>
      </dgm:t>
    </dgm:pt>
    <dgm:pt modelId="{329AC1A5-B469-433F-864E-20AED2DB101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B5C8BE83-6E87-4627-8FC5-BCCD33A6DD4B}" type="parTrans" cxnId="{9F470999-6849-4658-9C4E-5DB1189A34D1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DF04BB-B6B9-4A23-BF79-8251B78CE7DE}" type="sibTrans" cxnId="{9F470999-6849-4658-9C4E-5DB1189A34D1}">
      <dgm:prSet/>
      <dgm:spPr/>
      <dgm:t>
        <a:bodyPr/>
        <a:lstStyle/>
        <a:p>
          <a:endParaRPr lang="en-IN"/>
        </a:p>
      </dgm:t>
    </dgm:pt>
    <dgm:pt modelId="{66C0848D-74A6-4C45-9392-32C5E482A61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 Deployment</a:t>
          </a:r>
        </a:p>
      </dgm:t>
    </dgm:pt>
    <dgm:pt modelId="{ED924C82-816B-4D5C-8072-10CB1D686048}" type="parTrans" cxnId="{55C10352-56A7-4960-97C7-91719E6D6835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EE0ED6D-F4AF-4DFF-B743-46EF1C900D5C}" type="sibTrans" cxnId="{55C10352-56A7-4960-97C7-91719E6D6835}">
      <dgm:prSet/>
      <dgm:spPr/>
      <dgm:t>
        <a:bodyPr/>
        <a:lstStyle/>
        <a:p>
          <a:endParaRPr lang="en-IN"/>
        </a:p>
      </dgm:t>
    </dgm:pt>
    <dgm:pt modelId="{971BBA1E-B68B-4469-BDDB-CB0A803F3CD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26C7D02F-39FC-4FF1-A992-5C1A2DA0E678}" type="parTrans" cxnId="{A7CB0545-13CE-4D4F-ABEB-4300D28A479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04A6418-8E28-4FC1-8996-8B8D882577D8}" type="sibTrans" cxnId="{A7CB0545-13CE-4D4F-ABEB-4300D28A4794}">
      <dgm:prSet/>
      <dgm:spPr/>
      <dgm:t>
        <a:bodyPr/>
        <a:lstStyle/>
        <a:p>
          <a:endParaRPr lang="en-IN"/>
        </a:p>
      </dgm:t>
    </dgm:pt>
    <dgm:pt modelId="{4CFCB7AA-57A0-416A-A0FD-8734808BE32D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</a:t>
          </a:r>
          <a:r>
            <a:rPr lang="en-IN" sz="1200"/>
            <a:t>/ Rework</a:t>
          </a:r>
        </a:p>
        <a:p>
          <a:endParaRPr lang="en-IN" sz="1200" dirty="0"/>
        </a:p>
      </dgm:t>
    </dgm:pt>
    <dgm:pt modelId="{48044FB1-3DC6-464A-A4BE-C7BDD5622757}" type="parTrans" cxnId="{BC8BA62F-7972-4438-9B58-6E24756BA37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53DDAB1-CAD1-44FD-A89F-0EECC808493A}" type="sibTrans" cxnId="{BC8BA62F-7972-4438-9B58-6E24756BA37B}">
      <dgm:prSet/>
      <dgm:spPr/>
      <dgm:t>
        <a:bodyPr/>
        <a:lstStyle/>
        <a:p>
          <a:endParaRPr lang="en-IN"/>
        </a:p>
      </dgm:t>
    </dgm:pt>
    <dgm:pt modelId="{E9A80FF1-DA78-4D1A-9017-38F7DAD72A4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/>
            <a:t>Functional Testing</a:t>
          </a:r>
          <a:endParaRPr lang="en-IN" sz="1200" dirty="0"/>
        </a:p>
      </dgm:t>
    </dgm:pt>
    <dgm:pt modelId="{F9984AE1-ECC3-4735-B324-B3C555206A24}" type="parTrans" cxnId="{F49F6089-17CF-440F-AC31-BD40F64976D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CCA7644-46A1-4EE3-B2D6-DAECB31DA025}" type="sibTrans" cxnId="{F49F6089-17CF-440F-AC31-BD40F64976D4}">
      <dgm:prSet/>
      <dgm:spPr/>
      <dgm:t>
        <a:bodyPr/>
        <a:lstStyle/>
        <a:p>
          <a:endParaRPr lang="en-IN"/>
        </a:p>
      </dgm:t>
    </dgm:pt>
    <dgm:pt modelId="{ACCBFD51-7227-415F-8559-6338DA7546FB}" type="pres">
      <dgm:prSet presAssocID="{538FB1B1-B8C3-4181-8F26-A4B760F2059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CE4BFBF-3CEE-46B1-B740-4E3A52C7D31F}" type="pres">
      <dgm:prSet presAssocID="{2DB2554C-6845-495C-9B90-42846DEFF93B}" presName="hierRoot1" presStyleCnt="0">
        <dgm:presLayoutVars>
          <dgm:hierBranch val="init"/>
        </dgm:presLayoutVars>
      </dgm:prSet>
      <dgm:spPr/>
    </dgm:pt>
    <dgm:pt modelId="{EB4C16E0-AA84-4105-91C1-705F9C119329}" type="pres">
      <dgm:prSet presAssocID="{2DB2554C-6845-495C-9B90-42846DEFF93B}" presName="rootComposite1" presStyleCnt="0"/>
      <dgm:spPr/>
    </dgm:pt>
    <dgm:pt modelId="{9909159F-8FCF-4500-905D-B4E4DB2E826A}" type="pres">
      <dgm:prSet presAssocID="{2DB2554C-6845-495C-9B90-42846DEFF93B}" presName="rootText1" presStyleLbl="node0" presStyleIdx="0" presStyleCnt="1" custScaleX="187968">
        <dgm:presLayoutVars>
          <dgm:chPref val="3"/>
        </dgm:presLayoutVars>
      </dgm:prSet>
      <dgm:spPr/>
    </dgm:pt>
    <dgm:pt modelId="{E6618629-F05D-4903-8F10-71D085102786}" type="pres">
      <dgm:prSet presAssocID="{2DB2554C-6845-495C-9B90-42846DEFF93B}" presName="rootConnector1" presStyleLbl="node1" presStyleIdx="0" presStyleCnt="0"/>
      <dgm:spPr/>
    </dgm:pt>
    <dgm:pt modelId="{36208887-0293-447C-9550-BDB1C4A18BDA}" type="pres">
      <dgm:prSet presAssocID="{2DB2554C-6845-495C-9B90-42846DEFF93B}" presName="hierChild2" presStyleCnt="0"/>
      <dgm:spPr/>
    </dgm:pt>
    <dgm:pt modelId="{0ABAB6CD-ACAF-4FF5-9183-2EC2D3B75127}" type="pres">
      <dgm:prSet presAssocID="{F3A9787F-9857-4FF4-8651-49FD6681859F}" presName="Name37" presStyleLbl="parChTrans1D2" presStyleIdx="0" presStyleCnt="3" custSzX="1592869"/>
      <dgm:spPr/>
    </dgm:pt>
    <dgm:pt modelId="{71B29E20-FC9F-458B-A91D-8D07E7BF2C38}" type="pres">
      <dgm:prSet presAssocID="{08C08545-7E9C-47A6-9A49-582C8747E2CA}" presName="hierRoot2" presStyleCnt="0">
        <dgm:presLayoutVars>
          <dgm:hierBranch val="init"/>
        </dgm:presLayoutVars>
      </dgm:prSet>
      <dgm:spPr/>
    </dgm:pt>
    <dgm:pt modelId="{C8266EDE-3780-4A41-A917-1DDCE935456F}" type="pres">
      <dgm:prSet presAssocID="{08C08545-7E9C-47A6-9A49-582C8747E2CA}" presName="rootComposite" presStyleCnt="0"/>
      <dgm:spPr/>
    </dgm:pt>
    <dgm:pt modelId="{42B1F111-5229-44FE-9A61-85ADA750D149}" type="pres">
      <dgm:prSet presAssocID="{08C08545-7E9C-47A6-9A49-582C8747E2CA}" presName="rootText" presStyleLbl="node2" presStyleIdx="0" presStyleCnt="3" custScaleX="145399" custLinFactX="-38616" custLinFactNeighborX="-100000">
        <dgm:presLayoutVars>
          <dgm:chPref val="3"/>
        </dgm:presLayoutVars>
      </dgm:prSet>
      <dgm:spPr/>
    </dgm:pt>
    <dgm:pt modelId="{450E551D-FA97-45A3-B197-1ADBEE130873}" type="pres">
      <dgm:prSet presAssocID="{08C08545-7E9C-47A6-9A49-582C8747E2CA}" presName="rootConnector" presStyleLbl="node2" presStyleIdx="0" presStyleCnt="3"/>
      <dgm:spPr/>
    </dgm:pt>
    <dgm:pt modelId="{965B9475-EA1D-450B-BD96-949EC15CBD01}" type="pres">
      <dgm:prSet presAssocID="{08C08545-7E9C-47A6-9A49-582C8747E2CA}" presName="hierChild4" presStyleCnt="0"/>
      <dgm:spPr/>
    </dgm:pt>
    <dgm:pt modelId="{F40FB26C-CD48-4BFF-A06D-CD1FF5E4EB4D}" type="pres">
      <dgm:prSet presAssocID="{9C940BD8-3CA9-43C8-B6C4-40BB959A3BF0}" presName="Name37" presStyleLbl="parChTrans1D3" presStyleIdx="0" presStyleCnt="16" custSzX="197463"/>
      <dgm:spPr/>
    </dgm:pt>
    <dgm:pt modelId="{21CB02D1-C3B2-42F1-9FC7-80C4A108AACF}" type="pres">
      <dgm:prSet presAssocID="{C05BFAE0-BE0B-4CE1-8F3C-97E810E40323}" presName="hierRoot2" presStyleCnt="0">
        <dgm:presLayoutVars>
          <dgm:hierBranch val="init"/>
        </dgm:presLayoutVars>
      </dgm:prSet>
      <dgm:spPr/>
    </dgm:pt>
    <dgm:pt modelId="{DBB237C6-B765-4675-8805-2866A4D59963}" type="pres">
      <dgm:prSet presAssocID="{C05BFAE0-BE0B-4CE1-8F3C-97E810E40323}" presName="rootComposite" presStyleCnt="0"/>
      <dgm:spPr/>
    </dgm:pt>
    <dgm:pt modelId="{7E146D43-436C-46FC-8B08-A3E838593972}" type="pres">
      <dgm:prSet presAssocID="{C05BFAE0-BE0B-4CE1-8F3C-97E810E40323}" presName="rootText" presStyleLbl="node3" presStyleIdx="0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8175A388-4372-4078-8713-0B5B5886BA43}" type="pres">
      <dgm:prSet presAssocID="{C05BFAE0-BE0B-4CE1-8F3C-97E810E40323}" presName="rootConnector" presStyleLbl="node3" presStyleIdx="0" presStyleCnt="16"/>
      <dgm:spPr/>
    </dgm:pt>
    <dgm:pt modelId="{CBF0E81B-5F8A-40B5-9DBD-088DA17C3FBA}" type="pres">
      <dgm:prSet presAssocID="{C05BFAE0-BE0B-4CE1-8F3C-97E810E40323}" presName="hierChild4" presStyleCnt="0"/>
      <dgm:spPr/>
    </dgm:pt>
    <dgm:pt modelId="{723D4F79-C221-4D2F-96A5-4ADE9E001326}" type="pres">
      <dgm:prSet presAssocID="{C05BFAE0-BE0B-4CE1-8F3C-97E810E40323}" presName="hierChild5" presStyleCnt="0"/>
      <dgm:spPr/>
    </dgm:pt>
    <dgm:pt modelId="{ED7100D8-57B3-495C-8B6F-E977E7E333FB}" type="pres">
      <dgm:prSet presAssocID="{E7632A8A-F725-43E8-87CB-2ADF619EA667}" presName="Name37" presStyleLbl="parChTrans1D3" presStyleIdx="1" presStyleCnt="16" custSzX="197463"/>
      <dgm:spPr/>
    </dgm:pt>
    <dgm:pt modelId="{8190E3D2-6324-4E3E-9115-0A47B230B1A4}" type="pres">
      <dgm:prSet presAssocID="{04828581-410E-4F8D-8EC9-0BE14E2BB3E2}" presName="hierRoot2" presStyleCnt="0">
        <dgm:presLayoutVars>
          <dgm:hierBranch val="init"/>
        </dgm:presLayoutVars>
      </dgm:prSet>
      <dgm:spPr/>
    </dgm:pt>
    <dgm:pt modelId="{09008B73-E567-4602-AA21-2671E92DB311}" type="pres">
      <dgm:prSet presAssocID="{04828581-410E-4F8D-8EC9-0BE14E2BB3E2}" presName="rootComposite" presStyleCnt="0"/>
      <dgm:spPr/>
    </dgm:pt>
    <dgm:pt modelId="{F741BF8E-7F40-4210-B5AF-0E8D671DE239}" type="pres">
      <dgm:prSet presAssocID="{04828581-410E-4F8D-8EC9-0BE14E2BB3E2}" presName="rootText" presStyleLbl="node3" presStyleIdx="1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3115A88D-2ED0-4E7D-BBA3-DEC5CBB90C8B}" type="pres">
      <dgm:prSet presAssocID="{04828581-410E-4F8D-8EC9-0BE14E2BB3E2}" presName="rootConnector" presStyleLbl="node3" presStyleIdx="1" presStyleCnt="16"/>
      <dgm:spPr/>
    </dgm:pt>
    <dgm:pt modelId="{19041D6E-AE9B-412D-8C1B-BAE451B4CB9F}" type="pres">
      <dgm:prSet presAssocID="{04828581-410E-4F8D-8EC9-0BE14E2BB3E2}" presName="hierChild4" presStyleCnt="0"/>
      <dgm:spPr/>
    </dgm:pt>
    <dgm:pt modelId="{691BE642-87AA-444D-81B3-443DD4B2B3CF}" type="pres">
      <dgm:prSet presAssocID="{04828581-410E-4F8D-8EC9-0BE14E2BB3E2}" presName="hierChild5" presStyleCnt="0"/>
      <dgm:spPr/>
    </dgm:pt>
    <dgm:pt modelId="{B0F354F3-4204-4323-81EC-A53E409199B7}" type="pres">
      <dgm:prSet presAssocID="{8FDA396F-754A-4B9E-819B-F9132228E032}" presName="Name37" presStyleLbl="parChTrans1D3" presStyleIdx="2" presStyleCnt="16" custSzX="197463"/>
      <dgm:spPr/>
    </dgm:pt>
    <dgm:pt modelId="{1A1898A5-F393-4C0A-9A27-1D12CB534AE8}" type="pres">
      <dgm:prSet presAssocID="{484FA67D-95B6-4BDC-A284-5739A8942B28}" presName="hierRoot2" presStyleCnt="0">
        <dgm:presLayoutVars>
          <dgm:hierBranch val="init"/>
        </dgm:presLayoutVars>
      </dgm:prSet>
      <dgm:spPr/>
    </dgm:pt>
    <dgm:pt modelId="{630727F5-883B-47E0-BC09-789A1AF908E0}" type="pres">
      <dgm:prSet presAssocID="{484FA67D-95B6-4BDC-A284-5739A8942B28}" presName="rootComposite" presStyleCnt="0"/>
      <dgm:spPr/>
    </dgm:pt>
    <dgm:pt modelId="{F49277CE-29D1-4D59-AC5B-92B1608985A5}" type="pres">
      <dgm:prSet presAssocID="{484FA67D-95B6-4BDC-A284-5739A8942B28}" presName="rootText" presStyleLbl="node3" presStyleIdx="2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0D11073F-BE42-4397-ABCC-AF01D60632EF}" type="pres">
      <dgm:prSet presAssocID="{484FA67D-95B6-4BDC-A284-5739A8942B28}" presName="rootConnector" presStyleLbl="node3" presStyleIdx="2" presStyleCnt="16"/>
      <dgm:spPr/>
    </dgm:pt>
    <dgm:pt modelId="{5E68D0AA-618B-4272-BC14-B0D7296364F8}" type="pres">
      <dgm:prSet presAssocID="{484FA67D-95B6-4BDC-A284-5739A8942B28}" presName="hierChild4" presStyleCnt="0"/>
      <dgm:spPr/>
    </dgm:pt>
    <dgm:pt modelId="{F192510D-657F-455A-841F-BB1B3521D457}" type="pres">
      <dgm:prSet presAssocID="{484FA67D-95B6-4BDC-A284-5739A8942B28}" presName="hierChild5" presStyleCnt="0"/>
      <dgm:spPr/>
    </dgm:pt>
    <dgm:pt modelId="{F7AAD7ED-C2D4-42BC-9241-0CBF86B113A4}" type="pres">
      <dgm:prSet presAssocID="{EA41B0B0-57F5-4CCF-A045-6ED509FAA960}" presName="Name37" presStyleLbl="parChTrans1D3" presStyleIdx="3" presStyleCnt="16" custSzX="197463"/>
      <dgm:spPr/>
    </dgm:pt>
    <dgm:pt modelId="{3DC6B0B1-DB18-452E-8630-55542CB4C9D2}" type="pres">
      <dgm:prSet presAssocID="{46C66F40-CE91-4746-B67A-B7A3286B5211}" presName="hierRoot2" presStyleCnt="0">
        <dgm:presLayoutVars>
          <dgm:hierBranch val="init"/>
        </dgm:presLayoutVars>
      </dgm:prSet>
      <dgm:spPr/>
    </dgm:pt>
    <dgm:pt modelId="{C1616617-6674-43B8-BA52-C18BB8B330EF}" type="pres">
      <dgm:prSet presAssocID="{46C66F40-CE91-4746-B67A-B7A3286B5211}" presName="rootComposite" presStyleCnt="0"/>
      <dgm:spPr/>
    </dgm:pt>
    <dgm:pt modelId="{D6EDB0FE-B677-4477-8613-5F9338F89BAF}" type="pres">
      <dgm:prSet presAssocID="{46C66F40-CE91-4746-B67A-B7A3286B5211}" presName="rootText" presStyleLbl="node3" presStyleIdx="3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7E5F65A1-F8C1-49FB-9B7B-74866DD28011}" type="pres">
      <dgm:prSet presAssocID="{46C66F40-CE91-4746-B67A-B7A3286B5211}" presName="rootConnector" presStyleLbl="node3" presStyleIdx="3" presStyleCnt="16"/>
      <dgm:spPr/>
    </dgm:pt>
    <dgm:pt modelId="{9EBEB924-5466-40F7-86AE-574D9739FF4D}" type="pres">
      <dgm:prSet presAssocID="{46C66F40-CE91-4746-B67A-B7A3286B5211}" presName="hierChild4" presStyleCnt="0"/>
      <dgm:spPr/>
    </dgm:pt>
    <dgm:pt modelId="{91A19153-904B-4F18-8021-03447F2A7F1B}" type="pres">
      <dgm:prSet presAssocID="{46C66F40-CE91-4746-B67A-B7A3286B5211}" presName="hierChild5" presStyleCnt="0"/>
      <dgm:spPr/>
    </dgm:pt>
    <dgm:pt modelId="{601984CC-E4B8-412E-BEDC-7DA8BC4BA89D}" type="pres">
      <dgm:prSet presAssocID="{B5C8BE83-6E87-4627-8FC5-BCCD33A6DD4B}" presName="Name37" presStyleLbl="parChTrans1D3" presStyleIdx="4" presStyleCnt="16" custSzX="197463"/>
      <dgm:spPr/>
    </dgm:pt>
    <dgm:pt modelId="{EB8FD0AB-052B-4DE4-A56E-0843E9C43259}" type="pres">
      <dgm:prSet presAssocID="{329AC1A5-B469-433F-864E-20AED2DB1018}" presName="hierRoot2" presStyleCnt="0">
        <dgm:presLayoutVars>
          <dgm:hierBranch val="init"/>
        </dgm:presLayoutVars>
      </dgm:prSet>
      <dgm:spPr/>
    </dgm:pt>
    <dgm:pt modelId="{9FE8AC79-BAFE-4090-9037-323CBF53E758}" type="pres">
      <dgm:prSet presAssocID="{329AC1A5-B469-433F-864E-20AED2DB1018}" presName="rootComposite" presStyleCnt="0"/>
      <dgm:spPr/>
    </dgm:pt>
    <dgm:pt modelId="{89D94BA1-441A-48CA-8262-2A57BF0B0512}" type="pres">
      <dgm:prSet presAssocID="{329AC1A5-B469-433F-864E-20AED2DB1018}" presName="rootText" presStyleLbl="node3" presStyleIdx="4" presStyleCnt="16" custScaleX="145399" custLinFactX="-13943" custLinFactNeighborX="-100000">
        <dgm:presLayoutVars>
          <dgm:chPref val="3"/>
        </dgm:presLayoutVars>
      </dgm:prSet>
      <dgm:spPr/>
    </dgm:pt>
    <dgm:pt modelId="{0E844A2B-5088-424E-9AA0-435D5187A8F3}" type="pres">
      <dgm:prSet presAssocID="{329AC1A5-B469-433F-864E-20AED2DB1018}" presName="rootConnector" presStyleLbl="node3" presStyleIdx="4" presStyleCnt="16"/>
      <dgm:spPr/>
    </dgm:pt>
    <dgm:pt modelId="{E9CA6C1E-91BA-4A3D-9D7A-58450D33CED5}" type="pres">
      <dgm:prSet presAssocID="{329AC1A5-B469-433F-864E-20AED2DB1018}" presName="hierChild4" presStyleCnt="0"/>
      <dgm:spPr/>
    </dgm:pt>
    <dgm:pt modelId="{BD694C95-7589-4553-9081-029B857FB03B}" type="pres">
      <dgm:prSet presAssocID="{329AC1A5-B469-433F-864E-20AED2DB1018}" presName="hierChild5" presStyleCnt="0"/>
      <dgm:spPr/>
    </dgm:pt>
    <dgm:pt modelId="{E799BAF2-4E6A-4825-B8BB-14E17D7769A5}" type="pres">
      <dgm:prSet presAssocID="{ED924C82-816B-4D5C-8072-10CB1D686048}" presName="Name37" presStyleLbl="parChTrans1D3" presStyleIdx="5" presStyleCnt="16" custSzX="197463"/>
      <dgm:spPr/>
    </dgm:pt>
    <dgm:pt modelId="{82C1FAF6-762A-4028-88CE-8CCB0ADA461C}" type="pres">
      <dgm:prSet presAssocID="{66C0848D-74A6-4C45-9392-32C5E482A614}" presName="hierRoot2" presStyleCnt="0">
        <dgm:presLayoutVars>
          <dgm:hierBranch val="init"/>
        </dgm:presLayoutVars>
      </dgm:prSet>
      <dgm:spPr/>
    </dgm:pt>
    <dgm:pt modelId="{4DC2DB92-5384-463A-A2BA-3BCE74A69920}" type="pres">
      <dgm:prSet presAssocID="{66C0848D-74A6-4C45-9392-32C5E482A614}" presName="rootComposite" presStyleCnt="0"/>
      <dgm:spPr/>
    </dgm:pt>
    <dgm:pt modelId="{4E7C5214-D93D-43D2-B914-6512B9DDF392}" type="pres">
      <dgm:prSet presAssocID="{66C0848D-74A6-4C45-9392-32C5E482A614}" presName="rootText" presStyleLbl="node3" presStyleIdx="5" presStyleCnt="16" custScaleX="145399" custLinFactX="-13943" custLinFactNeighborX="-100000">
        <dgm:presLayoutVars>
          <dgm:chPref val="3"/>
        </dgm:presLayoutVars>
      </dgm:prSet>
      <dgm:spPr/>
    </dgm:pt>
    <dgm:pt modelId="{CF8E3FE6-0B89-455C-8194-B5572C0FFE6E}" type="pres">
      <dgm:prSet presAssocID="{66C0848D-74A6-4C45-9392-32C5E482A614}" presName="rootConnector" presStyleLbl="node3" presStyleIdx="5" presStyleCnt="16"/>
      <dgm:spPr/>
    </dgm:pt>
    <dgm:pt modelId="{EB7EDD90-3EF8-4510-89A3-6FCD8F68C39D}" type="pres">
      <dgm:prSet presAssocID="{66C0848D-74A6-4C45-9392-32C5E482A614}" presName="hierChild4" presStyleCnt="0"/>
      <dgm:spPr/>
    </dgm:pt>
    <dgm:pt modelId="{44A06C9C-28BE-4FAC-9237-2910E0F92821}" type="pres">
      <dgm:prSet presAssocID="{66C0848D-74A6-4C45-9392-32C5E482A614}" presName="hierChild5" presStyleCnt="0"/>
      <dgm:spPr/>
    </dgm:pt>
    <dgm:pt modelId="{A75A79B5-EAE5-4CD6-95E4-4CB28BFEC6CA}" type="pres">
      <dgm:prSet presAssocID="{08C08545-7E9C-47A6-9A49-582C8747E2CA}" presName="hierChild5" presStyleCnt="0"/>
      <dgm:spPr/>
    </dgm:pt>
    <dgm:pt modelId="{C52D8F6D-DC79-470D-A694-41778E71B45F}" type="pres">
      <dgm:prSet presAssocID="{BE7FFE7F-3738-49E7-8407-5300B87CB9AF}" presName="Name37" presStyleLbl="parChTrans1D2" presStyleIdx="1" presStyleCnt="3" custSzX="132952"/>
      <dgm:spPr/>
    </dgm:pt>
    <dgm:pt modelId="{866BEE84-A350-44D5-99AC-D48D6276C370}" type="pres">
      <dgm:prSet presAssocID="{5D3B0717-98D4-4AB7-82E1-9093B965CC86}" presName="hierRoot2" presStyleCnt="0">
        <dgm:presLayoutVars>
          <dgm:hierBranch val="init"/>
        </dgm:presLayoutVars>
      </dgm:prSet>
      <dgm:spPr/>
    </dgm:pt>
    <dgm:pt modelId="{8CEFB51F-0597-4F43-8A17-F30BF5598EE8}" type="pres">
      <dgm:prSet presAssocID="{5D3B0717-98D4-4AB7-82E1-9093B965CC86}" presName="rootComposite" presStyleCnt="0"/>
      <dgm:spPr/>
    </dgm:pt>
    <dgm:pt modelId="{8C52A659-8C61-41A6-B75C-7221560B668F}" type="pres">
      <dgm:prSet presAssocID="{5D3B0717-98D4-4AB7-82E1-9093B965CC86}" presName="rootText" presStyleLbl="node2" presStyleIdx="1" presStyleCnt="3" custScaleX="145399">
        <dgm:presLayoutVars>
          <dgm:chPref val="3"/>
        </dgm:presLayoutVars>
      </dgm:prSet>
      <dgm:spPr/>
    </dgm:pt>
    <dgm:pt modelId="{25AE6E8D-89E4-4EC5-A353-93E0CFD05FFE}" type="pres">
      <dgm:prSet presAssocID="{5D3B0717-98D4-4AB7-82E1-9093B965CC86}" presName="rootConnector" presStyleLbl="node2" presStyleIdx="1" presStyleCnt="3"/>
      <dgm:spPr/>
    </dgm:pt>
    <dgm:pt modelId="{C2C13E37-2012-4A60-9FB6-95FB8AC19237}" type="pres">
      <dgm:prSet presAssocID="{5D3B0717-98D4-4AB7-82E1-9093B965CC86}" presName="hierChild4" presStyleCnt="0"/>
      <dgm:spPr/>
    </dgm:pt>
    <dgm:pt modelId="{4F2F5D90-3F14-475C-BB3E-F8A8FB375531}" type="pres">
      <dgm:prSet presAssocID="{556A0996-12B3-4D01-90E7-52B9390EF70A}" presName="Name37" presStyleLbl="parChTrans1D3" presStyleIdx="6" presStyleCnt="16" custSzX="197463"/>
      <dgm:spPr/>
    </dgm:pt>
    <dgm:pt modelId="{7C8FA9B0-9C3D-479D-8909-C3B7F494D03F}" type="pres">
      <dgm:prSet presAssocID="{9EF33068-D7A8-4348-A91E-95CCF1F7C6E5}" presName="hierRoot2" presStyleCnt="0">
        <dgm:presLayoutVars>
          <dgm:hierBranch val="init"/>
        </dgm:presLayoutVars>
      </dgm:prSet>
      <dgm:spPr/>
    </dgm:pt>
    <dgm:pt modelId="{43200F8D-B59F-4C3E-A2BC-590D08417A3D}" type="pres">
      <dgm:prSet presAssocID="{9EF33068-D7A8-4348-A91E-95CCF1F7C6E5}" presName="rootComposite" presStyleCnt="0"/>
      <dgm:spPr/>
    </dgm:pt>
    <dgm:pt modelId="{2B9F96DB-1551-4B64-8B27-D7339510FF73}" type="pres">
      <dgm:prSet presAssocID="{9EF33068-D7A8-4348-A91E-95CCF1F7C6E5}" presName="rootText" presStyleLbl="node3" presStyleIdx="6" presStyleCnt="16" custScaleX="145399" custLinFactNeighborX="22746">
        <dgm:presLayoutVars>
          <dgm:chPref val="3"/>
        </dgm:presLayoutVars>
      </dgm:prSet>
      <dgm:spPr/>
    </dgm:pt>
    <dgm:pt modelId="{22258733-E4B5-4BFF-8E32-FA84C2AC4A31}" type="pres">
      <dgm:prSet presAssocID="{9EF33068-D7A8-4348-A91E-95CCF1F7C6E5}" presName="rootConnector" presStyleLbl="node3" presStyleIdx="6" presStyleCnt="16"/>
      <dgm:spPr/>
    </dgm:pt>
    <dgm:pt modelId="{C87B6472-CD5D-4C21-9FF7-B9FD088052EA}" type="pres">
      <dgm:prSet presAssocID="{9EF33068-D7A8-4348-A91E-95CCF1F7C6E5}" presName="hierChild4" presStyleCnt="0"/>
      <dgm:spPr/>
    </dgm:pt>
    <dgm:pt modelId="{0288B093-D9A6-4A92-BD56-DC8D09BB1BFA}" type="pres">
      <dgm:prSet presAssocID="{9EF33068-D7A8-4348-A91E-95CCF1F7C6E5}" presName="hierChild5" presStyleCnt="0"/>
      <dgm:spPr/>
    </dgm:pt>
    <dgm:pt modelId="{2F4F6131-1FAA-48B2-8933-12293EF9770C}" type="pres">
      <dgm:prSet presAssocID="{94AF8EC3-4F56-469A-BF08-04F854BAC74A}" presName="Name37" presStyleLbl="parChTrans1D3" presStyleIdx="7" presStyleCnt="16" custSzX="197463"/>
      <dgm:spPr/>
    </dgm:pt>
    <dgm:pt modelId="{1862953E-0DEF-4F3C-A509-C5176FED7469}" type="pres">
      <dgm:prSet presAssocID="{A7CC1E2B-7720-42E1-9849-30AC800D1521}" presName="hierRoot2" presStyleCnt="0">
        <dgm:presLayoutVars>
          <dgm:hierBranch val="init"/>
        </dgm:presLayoutVars>
      </dgm:prSet>
      <dgm:spPr/>
    </dgm:pt>
    <dgm:pt modelId="{52BE2B7A-027B-420F-886B-70B21A02E0E5}" type="pres">
      <dgm:prSet presAssocID="{A7CC1E2B-7720-42E1-9849-30AC800D1521}" presName="rootComposite" presStyleCnt="0"/>
      <dgm:spPr/>
    </dgm:pt>
    <dgm:pt modelId="{3E54EF05-060A-477C-A6BA-7650C1C4E516}" type="pres">
      <dgm:prSet presAssocID="{A7CC1E2B-7720-42E1-9849-30AC800D1521}" presName="rootText" presStyleLbl="node3" presStyleIdx="7" presStyleCnt="16" custScaleX="145399" custLinFactNeighborX="22746">
        <dgm:presLayoutVars>
          <dgm:chPref val="3"/>
        </dgm:presLayoutVars>
      </dgm:prSet>
      <dgm:spPr/>
    </dgm:pt>
    <dgm:pt modelId="{A3172C94-A8FA-4E18-92B7-F4F377225F86}" type="pres">
      <dgm:prSet presAssocID="{A7CC1E2B-7720-42E1-9849-30AC800D1521}" presName="rootConnector" presStyleLbl="node3" presStyleIdx="7" presStyleCnt="16"/>
      <dgm:spPr/>
    </dgm:pt>
    <dgm:pt modelId="{DD7C9496-4461-4711-A790-B3FF385C41A6}" type="pres">
      <dgm:prSet presAssocID="{A7CC1E2B-7720-42E1-9849-30AC800D1521}" presName="hierChild4" presStyleCnt="0"/>
      <dgm:spPr/>
    </dgm:pt>
    <dgm:pt modelId="{F6BC6DC3-EBB6-4EE6-B3A5-19011ACFB1CC}" type="pres">
      <dgm:prSet presAssocID="{A7CC1E2B-7720-42E1-9849-30AC800D1521}" presName="hierChild5" presStyleCnt="0"/>
      <dgm:spPr/>
    </dgm:pt>
    <dgm:pt modelId="{4D55009E-D164-4993-B810-45105DC76601}" type="pres">
      <dgm:prSet presAssocID="{D581EC5E-B684-4D21-9DB6-C88F29708307}" presName="Name37" presStyleLbl="parChTrans1D3" presStyleIdx="8" presStyleCnt="16" custSzX="197463"/>
      <dgm:spPr/>
    </dgm:pt>
    <dgm:pt modelId="{0FA42581-314F-462B-BD97-8643227E2B83}" type="pres">
      <dgm:prSet presAssocID="{B22F0F03-5F0E-4C75-AE2D-875F32346E49}" presName="hierRoot2" presStyleCnt="0">
        <dgm:presLayoutVars>
          <dgm:hierBranch val="init"/>
        </dgm:presLayoutVars>
      </dgm:prSet>
      <dgm:spPr/>
    </dgm:pt>
    <dgm:pt modelId="{F63A722D-7718-4386-A414-B3C43A98AA5E}" type="pres">
      <dgm:prSet presAssocID="{B22F0F03-5F0E-4C75-AE2D-875F32346E49}" presName="rootComposite" presStyleCnt="0"/>
      <dgm:spPr/>
    </dgm:pt>
    <dgm:pt modelId="{00BAA9B5-560F-44F7-876C-43BC802D1E5F}" type="pres">
      <dgm:prSet presAssocID="{B22F0F03-5F0E-4C75-AE2D-875F32346E49}" presName="rootText" presStyleLbl="node3" presStyleIdx="8" presStyleCnt="16" custScaleX="145399" custLinFactNeighborX="22746">
        <dgm:presLayoutVars>
          <dgm:chPref val="3"/>
        </dgm:presLayoutVars>
      </dgm:prSet>
      <dgm:spPr/>
    </dgm:pt>
    <dgm:pt modelId="{AA60E250-61D6-4FE6-AB26-07A047392E60}" type="pres">
      <dgm:prSet presAssocID="{B22F0F03-5F0E-4C75-AE2D-875F32346E49}" presName="rootConnector" presStyleLbl="node3" presStyleIdx="8" presStyleCnt="16"/>
      <dgm:spPr/>
    </dgm:pt>
    <dgm:pt modelId="{49E62ED8-07F0-47DE-AAB1-B5F7E461D1CA}" type="pres">
      <dgm:prSet presAssocID="{B22F0F03-5F0E-4C75-AE2D-875F32346E49}" presName="hierChild4" presStyleCnt="0"/>
      <dgm:spPr/>
    </dgm:pt>
    <dgm:pt modelId="{454F5196-09E5-4AB3-96A7-F65D68FBA6AB}" type="pres">
      <dgm:prSet presAssocID="{B22F0F03-5F0E-4C75-AE2D-875F32346E49}" presName="hierChild5" presStyleCnt="0"/>
      <dgm:spPr/>
    </dgm:pt>
    <dgm:pt modelId="{F9BFB515-937C-4C03-B53D-40C8BBC555A8}" type="pres">
      <dgm:prSet presAssocID="{26C7D02F-39FC-4FF1-A992-5C1A2DA0E678}" presName="Name37" presStyleLbl="parChTrans1D3" presStyleIdx="9" presStyleCnt="16" custSzX="197463"/>
      <dgm:spPr/>
    </dgm:pt>
    <dgm:pt modelId="{32431C5C-6BBF-49C5-9025-E34E88334607}" type="pres">
      <dgm:prSet presAssocID="{971BBA1E-B68B-4469-BDDB-CB0A803F3CDC}" presName="hierRoot2" presStyleCnt="0">
        <dgm:presLayoutVars>
          <dgm:hierBranch val="init"/>
        </dgm:presLayoutVars>
      </dgm:prSet>
      <dgm:spPr/>
    </dgm:pt>
    <dgm:pt modelId="{549C5F56-618B-4637-AFEB-6B366A65AC12}" type="pres">
      <dgm:prSet presAssocID="{971BBA1E-B68B-4469-BDDB-CB0A803F3CDC}" presName="rootComposite" presStyleCnt="0"/>
      <dgm:spPr/>
    </dgm:pt>
    <dgm:pt modelId="{95A3D2E9-1920-4140-AB85-B57BC8E13F60}" type="pres">
      <dgm:prSet presAssocID="{971BBA1E-B68B-4469-BDDB-CB0A803F3CDC}" presName="rootText" presStyleLbl="node3" presStyleIdx="9" presStyleCnt="16" custScaleX="145399" custLinFactNeighborX="22746">
        <dgm:presLayoutVars>
          <dgm:chPref val="3"/>
        </dgm:presLayoutVars>
      </dgm:prSet>
      <dgm:spPr/>
    </dgm:pt>
    <dgm:pt modelId="{B9F8F25B-C92C-4B4F-AD0A-FD9AA084C16A}" type="pres">
      <dgm:prSet presAssocID="{971BBA1E-B68B-4469-BDDB-CB0A803F3CDC}" presName="rootConnector" presStyleLbl="node3" presStyleIdx="9" presStyleCnt="16"/>
      <dgm:spPr/>
    </dgm:pt>
    <dgm:pt modelId="{B26546C3-DBBE-4CCE-AF3B-93B3ADFA4312}" type="pres">
      <dgm:prSet presAssocID="{971BBA1E-B68B-4469-BDDB-CB0A803F3CDC}" presName="hierChild4" presStyleCnt="0"/>
      <dgm:spPr/>
    </dgm:pt>
    <dgm:pt modelId="{764B4963-B991-48F7-B33F-B9F3FF78849F}" type="pres">
      <dgm:prSet presAssocID="{971BBA1E-B68B-4469-BDDB-CB0A803F3CDC}" presName="hierChild5" presStyleCnt="0"/>
      <dgm:spPr/>
    </dgm:pt>
    <dgm:pt modelId="{382D3910-9D9D-43E6-B869-B8E6AA339ACD}" type="pres">
      <dgm:prSet presAssocID="{48044FB1-3DC6-464A-A4BE-C7BDD5622757}" presName="Name37" presStyleLbl="parChTrans1D3" presStyleIdx="10" presStyleCnt="16" custSzX="197463"/>
      <dgm:spPr/>
    </dgm:pt>
    <dgm:pt modelId="{4ED1D809-A696-4A1A-969C-4AD50E573263}" type="pres">
      <dgm:prSet presAssocID="{4CFCB7AA-57A0-416A-A0FD-8734808BE32D}" presName="hierRoot2" presStyleCnt="0">
        <dgm:presLayoutVars>
          <dgm:hierBranch val="init"/>
        </dgm:presLayoutVars>
      </dgm:prSet>
      <dgm:spPr/>
    </dgm:pt>
    <dgm:pt modelId="{74D130A0-CCDF-4652-9188-9BC9FE88C2A9}" type="pres">
      <dgm:prSet presAssocID="{4CFCB7AA-57A0-416A-A0FD-8734808BE32D}" presName="rootComposite" presStyleCnt="0"/>
      <dgm:spPr/>
    </dgm:pt>
    <dgm:pt modelId="{D4104111-D4C4-4189-9ED5-AE0C18D457E5}" type="pres">
      <dgm:prSet presAssocID="{4CFCB7AA-57A0-416A-A0FD-8734808BE32D}" presName="rootText" presStyleLbl="node3" presStyleIdx="10" presStyleCnt="16" custScaleX="145399" custLinFactNeighborX="22746">
        <dgm:presLayoutVars>
          <dgm:chPref val="3"/>
        </dgm:presLayoutVars>
      </dgm:prSet>
      <dgm:spPr/>
    </dgm:pt>
    <dgm:pt modelId="{E95F9389-FE47-4D1F-9EAA-15543070080B}" type="pres">
      <dgm:prSet presAssocID="{4CFCB7AA-57A0-416A-A0FD-8734808BE32D}" presName="rootConnector" presStyleLbl="node3" presStyleIdx="10" presStyleCnt="16"/>
      <dgm:spPr/>
    </dgm:pt>
    <dgm:pt modelId="{90183DA8-4A02-443E-8797-63DD1D696CBE}" type="pres">
      <dgm:prSet presAssocID="{4CFCB7AA-57A0-416A-A0FD-8734808BE32D}" presName="hierChild4" presStyleCnt="0"/>
      <dgm:spPr/>
    </dgm:pt>
    <dgm:pt modelId="{FDBC886E-DD30-47A3-A913-9C9D0B4B971B}" type="pres">
      <dgm:prSet presAssocID="{4CFCB7AA-57A0-416A-A0FD-8734808BE32D}" presName="hierChild5" presStyleCnt="0"/>
      <dgm:spPr/>
    </dgm:pt>
    <dgm:pt modelId="{54FC2D2E-155C-4767-A173-1EF072EA1D61}" type="pres">
      <dgm:prSet presAssocID="{5D3B0717-98D4-4AB7-82E1-9093B965CC86}" presName="hierChild5" presStyleCnt="0"/>
      <dgm:spPr/>
    </dgm:pt>
    <dgm:pt modelId="{FA624A3E-7BAE-4917-8939-2022B17078E6}" type="pres">
      <dgm:prSet presAssocID="{78028272-E598-416F-8E90-DDAB6983EB40}" presName="Name37" presStyleLbl="parChTrans1D2" presStyleIdx="2" presStyleCnt="3" custSzX="1592869"/>
      <dgm:spPr/>
    </dgm:pt>
    <dgm:pt modelId="{42CC8CE6-EBFA-49A2-9657-880F1509FC16}" type="pres">
      <dgm:prSet presAssocID="{07838561-D566-4735-9FEE-6A3469CC568C}" presName="hierRoot2" presStyleCnt="0">
        <dgm:presLayoutVars>
          <dgm:hierBranch val="init"/>
        </dgm:presLayoutVars>
      </dgm:prSet>
      <dgm:spPr/>
    </dgm:pt>
    <dgm:pt modelId="{71BFFDB0-9F33-4FC4-BEEB-0C5846317730}" type="pres">
      <dgm:prSet presAssocID="{07838561-D566-4735-9FEE-6A3469CC568C}" presName="rootComposite" presStyleCnt="0"/>
      <dgm:spPr/>
    </dgm:pt>
    <dgm:pt modelId="{299BE8BA-B836-4B5C-8E87-C3C1539829B0}" type="pres">
      <dgm:prSet presAssocID="{07838561-D566-4735-9FEE-6A3469CC568C}" presName="rootText" presStyleLbl="node2" presStyleIdx="2" presStyleCnt="3" custScaleX="145399" custLinFactX="32268" custLinFactNeighborX="100000">
        <dgm:presLayoutVars>
          <dgm:chPref val="3"/>
        </dgm:presLayoutVars>
      </dgm:prSet>
      <dgm:spPr/>
    </dgm:pt>
    <dgm:pt modelId="{F7089A50-B905-4D04-A542-1D7BD2E1C7CA}" type="pres">
      <dgm:prSet presAssocID="{07838561-D566-4735-9FEE-6A3469CC568C}" presName="rootConnector" presStyleLbl="node2" presStyleIdx="2" presStyleCnt="3"/>
      <dgm:spPr/>
    </dgm:pt>
    <dgm:pt modelId="{C660B754-5887-4AB2-82E2-322C9E467B58}" type="pres">
      <dgm:prSet presAssocID="{07838561-D566-4735-9FEE-6A3469CC568C}" presName="hierChild4" presStyleCnt="0"/>
      <dgm:spPr/>
    </dgm:pt>
    <dgm:pt modelId="{151EB6F3-6330-4989-BA19-18F8DBDDA1A0}" type="pres">
      <dgm:prSet presAssocID="{3AB59C3B-CB23-46B2-9577-4E5C929471F3}" presName="Name37" presStyleLbl="parChTrans1D3" presStyleIdx="11" presStyleCnt="16" custSzX="197463"/>
      <dgm:spPr/>
    </dgm:pt>
    <dgm:pt modelId="{8B808B1F-F3FF-4AE7-8A3E-969734068D12}" type="pres">
      <dgm:prSet presAssocID="{376DF943-463A-467B-901D-4C08D3E88C66}" presName="hierRoot2" presStyleCnt="0">
        <dgm:presLayoutVars>
          <dgm:hierBranch val="init"/>
        </dgm:presLayoutVars>
      </dgm:prSet>
      <dgm:spPr/>
    </dgm:pt>
    <dgm:pt modelId="{AF05EE72-5F21-42A5-8F3A-6E208DDB9E04}" type="pres">
      <dgm:prSet presAssocID="{376DF943-463A-467B-901D-4C08D3E88C66}" presName="rootComposite" presStyleCnt="0"/>
      <dgm:spPr/>
    </dgm:pt>
    <dgm:pt modelId="{BAE724A5-5182-4EAD-BFEA-F977C5B71DB0}" type="pres">
      <dgm:prSet presAssocID="{376DF943-463A-467B-901D-4C08D3E88C66}" presName="rootText" presStyleLbl="node3" presStyleIdx="11" presStyleCnt="16" custScaleX="145399" custLinFactX="53239" custLinFactNeighborX="100000">
        <dgm:presLayoutVars>
          <dgm:chPref val="3"/>
        </dgm:presLayoutVars>
      </dgm:prSet>
      <dgm:spPr/>
    </dgm:pt>
    <dgm:pt modelId="{51298C19-4627-4BE0-BF13-25E29D7E3696}" type="pres">
      <dgm:prSet presAssocID="{376DF943-463A-467B-901D-4C08D3E88C66}" presName="rootConnector" presStyleLbl="node3" presStyleIdx="11" presStyleCnt="16"/>
      <dgm:spPr/>
    </dgm:pt>
    <dgm:pt modelId="{64E59DB7-839F-42BB-ABE1-1578C755B899}" type="pres">
      <dgm:prSet presAssocID="{376DF943-463A-467B-901D-4C08D3E88C66}" presName="hierChild4" presStyleCnt="0"/>
      <dgm:spPr/>
    </dgm:pt>
    <dgm:pt modelId="{75B2BD48-CDB9-4BB2-B2D9-43D3087CF368}" type="pres">
      <dgm:prSet presAssocID="{376DF943-463A-467B-901D-4C08D3E88C66}" presName="hierChild5" presStyleCnt="0"/>
      <dgm:spPr/>
    </dgm:pt>
    <dgm:pt modelId="{6E96997F-209E-402D-B773-C9EF80F668B7}" type="pres">
      <dgm:prSet presAssocID="{FE9517AE-41F9-46B9-BBF5-B45130D1E0F3}" presName="Name37" presStyleLbl="parChTrans1D3" presStyleIdx="12" presStyleCnt="16" custSzX="197463"/>
      <dgm:spPr/>
    </dgm:pt>
    <dgm:pt modelId="{581F4C59-5496-4EE5-A719-51329221441C}" type="pres">
      <dgm:prSet presAssocID="{06B5AA09-596C-47AE-B42C-1D824758EFDA}" presName="hierRoot2" presStyleCnt="0">
        <dgm:presLayoutVars>
          <dgm:hierBranch val="init"/>
        </dgm:presLayoutVars>
      </dgm:prSet>
      <dgm:spPr/>
    </dgm:pt>
    <dgm:pt modelId="{469395E1-09C3-4BE8-87F4-A10980689ACF}" type="pres">
      <dgm:prSet presAssocID="{06B5AA09-596C-47AE-B42C-1D824758EFDA}" presName="rootComposite" presStyleCnt="0"/>
      <dgm:spPr/>
    </dgm:pt>
    <dgm:pt modelId="{0BCD9CEB-4AF9-4274-91F8-81FB9F51F117}" type="pres">
      <dgm:prSet presAssocID="{06B5AA09-596C-47AE-B42C-1D824758EFDA}" presName="rootText" presStyleLbl="node3" presStyleIdx="12" presStyleCnt="16" custScaleX="145399" custLinFactX="53239" custLinFactNeighborX="100000">
        <dgm:presLayoutVars>
          <dgm:chPref val="3"/>
        </dgm:presLayoutVars>
      </dgm:prSet>
      <dgm:spPr/>
    </dgm:pt>
    <dgm:pt modelId="{48A9D615-7295-437A-A88A-26012E6BD698}" type="pres">
      <dgm:prSet presAssocID="{06B5AA09-596C-47AE-B42C-1D824758EFDA}" presName="rootConnector" presStyleLbl="node3" presStyleIdx="12" presStyleCnt="16"/>
      <dgm:spPr/>
    </dgm:pt>
    <dgm:pt modelId="{495954B5-8DBE-47AE-A2A4-BA925741603A}" type="pres">
      <dgm:prSet presAssocID="{06B5AA09-596C-47AE-B42C-1D824758EFDA}" presName="hierChild4" presStyleCnt="0"/>
      <dgm:spPr/>
    </dgm:pt>
    <dgm:pt modelId="{F0207531-B827-40C9-8F03-A571A7EC2D64}" type="pres">
      <dgm:prSet presAssocID="{06B5AA09-596C-47AE-B42C-1D824758EFDA}" presName="hierChild5" presStyleCnt="0"/>
      <dgm:spPr/>
    </dgm:pt>
    <dgm:pt modelId="{05EAF4C3-3213-4F69-A49B-DC7AF7C93E4F}" type="pres">
      <dgm:prSet presAssocID="{F9984AE1-ECC3-4735-B324-B3C555206A24}" presName="Name37" presStyleLbl="parChTrans1D3" presStyleIdx="13" presStyleCnt="16" custSzX="197463"/>
      <dgm:spPr/>
    </dgm:pt>
    <dgm:pt modelId="{1B64101E-619D-40E8-9682-0C87C8F3F3DF}" type="pres">
      <dgm:prSet presAssocID="{E9A80FF1-DA78-4D1A-9017-38F7DAD72A4C}" presName="hierRoot2" presStyleCnt="0">
        <dgm:presLayoutVars>
          <dgm:hierBranch val="init"/>
        </dgm:presLayoutVars>
      </dgm:prSet>
      <dgm:spPr/>
    </dgm:pt>
    <dgm:pt modelId="{E18240A3-3181-4610-83A0-43EE7327B34D}" type="pres">
      <dgm:prSet presAssocID="{E9A80FF1-DA78-4D1A-9017-38F7DAD72A4C}" presName="rootComposite" presStyleCnt="0"/>
      <dgm:spPr/>
    </dgm:pt>
    <dgm:pt modelId="{04181BCE-E63B-44F1-BA6E-5CE119458178}" type="pres">
      <dgm:prSet presAssocID="{E9A80FF1-DA78-4D1A-9017-38F7DAD72A4C}" presName="rootText" presStyleLbl="node3" presStyleIdx="13" presStyleCnt="16" custScaleX="145399" custLinFactX="53239" custLinFactNeighborX="100000">
        <dgm:presLayoutVars>
          <dgm:chPref val="3"/>
        </dgm:presLayoutVars>
      </dgm:prSet>
      <dgm:spPr/>
    </dgm:pt>
    <dgm:pt modelId="{6446AE8D-C626-4F0B-9A96-51AD48C59358}" type="pres">
      <dgm:prSet presAssocID="{E9A80FF1-DA78-4D1A-9017-38F7DAD72A4C}" presName="rootConnector" presStyleLbl="node3" presStyleIdx="13" presStyleCnt="16"/>
      <dgm:spPr/>
    </dgm:pt>
    <dgm:pt modelId="{E711BE4A-DB3C-4078-9736-92DEA89628F8}" type="pres">
      <dgm:prSet presAssocID="{E9A80FF1-DA78-4D1A-9017-38F7DAD72A4C}" presName="hierChild4" presStyleCnt="0"/>
      <dgm:spPr/>
    </dgm:pt>
    <dgm:pt modelId="{620BDB69-1962-44DA-B780-0AE7BF9939E7}" type="pres">
      <dgm:prSet presAssocID="{E9A80FF1-DA78-4D1A-9017-38F7DAD72A4C}" presName="hierChild5" presStyleCnt="0"/>
      <dgm:spPr/>
    </dgm:pt>
    <dgm:pt modelId="{5B07AA2B-3485-4DF0-BB1D-B5AEB3EFCBDF}" type="pres">
      <dgm:prSet presAssocID="{4BDA6F62-B6D1-4278-AF93-421059010C0D}" presName="Name37" presStyleLbl="parChTrans1D3" presStyleIdx="14" presStyleCnt="16" custSzX="197463"/>
      <dgm:spPr/>
    </dgm:pt>
    <dgm:pt modelId="{1074FF3E-04BC-4554-8B0B-6395823EF2C3}" type="pres">
      <dgm:prSet presAssocID="{FF570306-B1D6-4CBD-B42A-B26C238DB694}" presName="hierRoot2" presStyleCnt="0">
        <dgm:presLayoutVars>
          <dgm:hierBranch val="init"/>
        </dgm:presLayoutVars>
      </dgm:prSet>
      <dgm:spPr/>
    </dgm:pt>
    <dgm:pt modelId="{0DB9EEE6-21AA-4FC3-8934-5D073DF91173}" type="pres">
      <dgm:prSet presAssocID="{FF570306-B1D6-4CBD-B42A-B26C238DB694}" presName="rootComposite" presStyleCnt="0"/>
      <dgm:spPr/>
    </dgm:pt>
    <dgm:pt modelId="{E4F20CAF-286F-40C5-AAAA-5D969458038F}" type="pres">
      <dgm:prSet presAssocID="{FF570306-B1D6-4CBD-B42A-B26C238DB694}" presName="rootText" presStyleLbl="node3" presStyleIdx="14" presStyleCnt="16" custScaleX="145399" custLinFactX="53239" custLinFactNeighborX="100000">
        <dgm:presLayoutVars>
          <dgm:chPref val="3"/>
        </dgm:presLayoutVars>
      </dgm:prSet>
      <dgm:spPr/>
    </dgm:pt>
    <dgm:pt modelId="{293AE66C-DEBC-4410-BDDB-9FB982659E82}" type="pres">
      <dgm:prSet presAssocID="{FF570306-B1D6-4CBD-B42A-B26C238DB694}" presName="rootConnector" presStyleLbl="node3" presStyleIdx="14" presStyleCnt="16"/>
      <dgm:spPr/>
    </dgm:pt>
    <dgm:pt modelId="{75A08CF3-B90A-42A5-AF91-86F20C9304E0}" type="pres">
      <dgm:prSet presAssocID="{FF570306-B1D6-4CBD-B42A-B26C238DB694}" presName="hierChild4" presStyleCnt="0"/>
      <dgm:spPr/>
    </dgm:pt>
    <dgm:pt modelId="{7FD91512-90D6-4525-86E7-E18ABE6E2811}" type="pres">
      <dgm:prSet presAssocID="{FF570306-B1D6-4CBD-B42A-B26C238DB694}" presName="hierChild5" presStyleCnt="0"/>
      <dgm:spPr/>
    </dgm:pt>
    <dgm:pt modelId="{3017D205-FD44-4A40-8775-E2086ADD1F6A}" type="pres">
      <dgm:prSet presAssocID="{147CF310-688A-469F-B88A-BB786A1D1BF7}" presName="Name37" presStyleLbl="parChTrans1D3" presStyleIdx="15" presStyleCnt="16" custSzX="197463"/>
      <dgm:spPr/>
    </dgm:pt>
    <dgm:pt modelId="{3C100AB8-BC73-4F68-8282-0EBF5A185A11}" type="pres">
      <dgm:prSet presAssocID="{ADA4C45B-E4F9-4700-9ED1-82CF75DBA81B}" presName="hierRoot2" presStyleCnt="0">
        <dgm:presLayoutVars>
          <dgm:hierBranch val="init"/>
        </dgm:presLayoutVars>
      </dgm:prSet>
      <dgm:spPr/>
    </dgm:pt>
    <dgm:pt modelId="{E1E5B72D-05BD-4AA8-AC6B-76A51E113FED}" type="pres">
      <dgm:prSet presAssocID="{ADA4C45B-E4F9-4700-9ED1-82CF75DBA81B}" presName="rootComposite" presStyleCnt="0"/>
      <dgm:spPr/>
    </dgm:pt>
    <dgm:pt modelId="{5719A961-508B-40FE-917D-238AA3D2008F}" type="pres">
      <dgm:prSet presAssocID="{ADA4C45B-E4F9-4700-9ED1-82CF75DBA81B}" presName="rootText" presStyleLbl="node3" presStyleIdx="15" presStyleCnt="16" custScaleX="145399" custLinFactX="53239" custLinFactNeighborX="100000">
        <dgm:presLayoutVars>
          <dgm:chPref val="3"/>
        </dgm:presLayoutVars>
      </dgm:prSet>
      <dgm:spPr/>
    </dgm:pt>
    <dgm:pt modelId="{5A19E4A9-C4E6-4F1F-87D8-75EC6C91C0B4}" type="pres">
      <dgm:prSet presAssocID="{ADA4C45B-E4F9-4700-9ED1-82CF75DBA81B}" presName="rootConnector" presStyleLbl="node3" presStyleIdx="15" presStyleCnt="16"/>
      <dgm:spPr/>
    </dgm:pt>
    <dgm:pt modelId="{9A928332-F532-4AF9-B97F-93B9B4009A21}" type="pres">
      <dgm:prSet presAssocID="{ADA4C45B-E4F9-4700-9ED1-82CF75DBA81B}" presName="hierChild4" presStyleCnt="0"/>
      <dgm:spPr/>
    </dgm:pt>
    <dgm:pt modelId="{A0638DFB-FDEA-42AA-AD64-A7CA26E9490E}" type="pres">
      <dgm:prSet presAssocID="{ADA4C45B-E4F9-4700-9ED1-82CF75DBA81B}" presName="hierChild5" presStyleCnt="0"/>
      <dgm:spPr/>
    </dgm:pt>
    <dgm:pt modelId="{65635962-AF14-45BC-87DB-319E3B5C194F}" type="pres">
      <dgm:prSet presAssocID="{07838561-D566-4735-9FEE-6A3469CC568C}" presName="hierChild5" presStyleCnt="0"/>
      <dgm:spPr/>
    </dgm:pt>
    <dgm:pt modelId="{42A52146-8376-4856-93C6-5BF2B53238AC}" type="pres">
      <dgm:prSet presAssocID="{2DB2554C-6845-495C-9B90-42846DEFF93B}" presName="hierChild3" presStyleCnt="0"/>
      <dgm:spPr/>
    </dgm:pt>
  </dgm:ptLst>
  <dgm:cxnLst>
    <dgm:cxn modelId="{3E449902-9A5B-40AD-90B5-031AF00A9AF8}" type="presOf" srcId="{2DB2554C-6845-495C-9B90-42846DEFF93B}" destId="{9909159F-8FCF-4500-905D-B4E4DB2E826A}" srcOrd="0" destOrd="0" presId="urn:microsoft.com/office/officeart/2005/8/layout/orgChart1#1"/>
    <dgm:cxn modelId="{2806B003-6C69-403A-A735-2BA3A42549FA}" type="presOf" srcId="{F9984AE1-ECC3-4735-B324-B3C555206A24}" destId="{05EAF4C3-3213-4F69-A49B-DC7AF7C93E4F}" srcOrd="0" destOrd="0" presId="urn:microsoft.com/office/officeart/2005/8/layout/orgChart1#1"/>
    <dgm:cxn modelId="{F11B8609-C200-4A01-BBD9-45EC269536EA}" type="presOf" srcId="{C05BFAE0-BE0B-4CE1-8F3C-97E810E40323}" destId="{7E146D43-436C-46FC-8B08-A3E838593972}" srcOrd="0" destOrd="0" presId="urn:microsoft.com/office/officeart/2005/8/layout/orgChart1#1"/>
    <dgm:cxn modelId="{ADDD130C-0ABA-4968-8035-125CC099C7EA}" type="presOf" srcId="{FE9517AE-41F9-46B9-BBF5-B45130D1E0F3}" destId="{6E96997F-209E-402D-B773-C9EF80F668B7}" srcOrd="0" destOrd="0" presId="urn:microsoft.com/office/officeart/2005/8/layout/orgChart1#1"/>
    <dgm:cxn modelId="{14B73711-713E-494E-B829-26769129C1D8}" srcId="{5D3B0717-98D4-4AB7-82E1-9093B965CC86}" destId="{9EF33068-D7A8-4348-A91E-95CCF1F7C6E5}" srcOrd="0" destOrd="0" parTransId="{556A0996-12B3-4D01-90E7-52B9390EF70A}" sibTransId="{08E2AC3B-C22C-4551-A857-D252F408551F}"/>
    <dgm:cxn modelId="{C9472213-7A23-4C68-AC7D-40EBED5DD67F}" type="presOf" srcId="{07838561-D566-4735-9FEE-6A3469CC568C}" destId="{299BE8BA-B836-4B5C-8E87-C3C1539829B0}" srcOrd="0" destOrd="0" presId="urn:microsoft.com/office/officeart/2005/8/layout/orgChart1#1"/>
    <dgm:cxn modelId="{5640A817-36DB-4366-AB46-A2E0D3196F43}" type="presOf" srcId="{147CF310-688A-469F-B88A-BB786A1D1BF7}" destId="{3017D205-FD44-4A40-8775-E2086ADD1F6A}" srcOrd="0" destOrd="0" presId="urn:microsoft.com/office/officeart/2005/8/layout/orgChart1#1"/>
    <dgm:cxn modelId="{9CD4BE1A-F46F-49C2-8C06-3B0BD32835B0}" type="presOf" srcId="{66C0848D-74A6-4C45-9392-32C5E482A614}" destId="{4E7C5214-D93D-43D2-B914-6512B9DDF392}" srcOrd="0" destOrd="0" presId="urn:microsoft.com/office/officeart/2005/8/layout/orgChart1#1"/>
    <dgm:cxn modelId="{0B30E91A-CFE6-42C7-97C6-6CC53793B2DE}" type="presOf" srcId="{D581EC5E-B684-4D21-9DB6-C88F29708307}" destId="{4D55009E-D164-4993-B810-45105DC76601}" srcOrd="0" destOrd="0" presId="urn:microsoft.com/office/officeart/2005/8/layout/orgChart1#1"/>
    <dgm:cxn modelId="{49FCA91C-1DA9-4B8A-91F6-AC1BF160153E}" type="presOf" srcId="{4CFCB7AA-57A0-416A-A0FD-8734808BE32D}" destId="{D4104111-D4C4-4189-9ED5-AE0C18D457E5}" srcOrd="0" destOrd="0" presId="urn:microsoft.com/office/officeart/2005/8/layout/orgChart1#1"/>
    <dgm:cxn modelId="{D464691D-4DE1-4DBC-AEB3-E24A8F9A4183}" type="presOf" srcId="{04828581-410E-4F8D-8EC9-0BE14E2BB3E2}" destId="{3115A88D-2ED0-4E7D-BBA3-DEC5CBB90C8B}" srcOrd="1" destOrd="0" presId="urn:microsoft.com/office/officeart/2005/8/layout/orgChart1#1"/>
    <dgm:cxn modelId="{DABDF01F-FAF4-4C07-8A00-7ECDBD8DBFD8}" type="presOf" srcId="{376DF943-463A-467B-901D-4C08D3E88C66}" destId="{51298C19-4627-4BE0-BF13-25E29D7E3696}" srcOrd="1" destOrd="0" presId="urn:microsoft.com/office/officeart/2005/8/layout/orgChart1#1"/>
    <dgm:cxn modelId="{F5A4102E-AA96-4848-A2C0-45DE9D6642CF}" type="presOf" srcId="{971BBA1E-B68B-4469-BDDB-CB0A803F3CDC}" destId="{B9F8F25B-C92C-4B4F-AD0A-FD9AA084C16A}" srcOrd="1" destOrd="0" presId="urn:microsoft.com/office/officeart/2005/8/layout/orgChart1#1"/>
    <dgm:cxn modelId="{2DB2C72E-DC23-4B82-94B4-E801E5AB5471}" type="presOf" srcId="{08C08545-7E9C-47A6-9A49-582C8747E2CA}" destId="{450E551D-FA97-45A3-B197-1ADBEE130873}" srcOrd="1" destOrd="0" presId="urn:microsoft.com/office/officeart/2005/8/layout/orgChart1#1"/>
    <dgm:cxn modelId="{BC8BA62F-7972-4438-9B58-6E24756BA37B}" srcId="{5D3B0717-98D4-4AB7-82E1-9093B965CC86}" destId="{4CFCB7AA-57A0-416A-A0FD-8734808BE32D}" srcOrd="4" destOrd="0" parTransId="{48044FB1-3DC6-464A-A4BE-C7BDD5622757}" sibTransId="{D53DDAB1-CAD1-44FD-A89F-0EECC808493A}"/>
    <dgm:cxn modelId="{53340032-2C66-4030-AB00-519D23355F0F}" type="presOf" srcId="{376DF943-463A-467B-901D-4C08D3E88C66}" destId="{BAE724A5-5182-4EAD-BFEA-F977C5B71DB0}" srcOrd="0" destOrd="0" presId="urn:microsoft.com/office/officeart/2005/8/layout/orgChart1#1"/>
    <dgm:cxn modelId="{9AC8903B-6781-4355-968D-89BD59F97B3C}" srcId="{5D3B0717-98D4-4AB7-82E1-9093B965CC86}" destId="{A7CC1E2B-7720-42E1-9849-30AC800D1521}" srcOrd="1" destOrd="0" parTransId="{94AF8EC3-4F56-469A-BF08-04F854BAC74A}" sibTransId="{07D5A873-55DB-4B3A-85B3-F56E665F7C55}"/>
    <dgm:cxn modelId="{853F6A3D-6745-4EA2-8B79-197EC9B29576}" srcId="{08C08545-7E9C-47A6-9A49-582C8747E2CA}" destId="{46C66F40-CE91-4746-B67A-B7A3286B5211}" srcOrd="3" destOrd="0" parTransId="{EA41B0B0-57F5-4CCF-A045-6ED509FAA960}" sibTransId="{7755C3FE-4B5E-47F1-9464-7681E40C0278}"/>
    <dgm:cxn modelId="{5C4CAD5B-5DFE-4D8F-96D7-59AC96D7A398}" type="presOf" srcId="{9EF33068-D7A8-4348-A91E-95CCF1F7C6E5}" destId="{22258733-E4B5-4BFF-8E32-FA84C2AC4A31}" srcOrd="1" destOrd="0" presId="urn:microsoft.com/office/officeart/2005/8/layout/orgChart1#1"/>
    <dgm:cxn modelId="{04B0955F-C831-41BE-AC9B-1D32FC7C18F0}" type="presOf" srcId="{66C0848D-74A6-4C45-9392-32C5E482A614}" destId="{CF8E3FE6-0B89-455C-8194-B5572C0FFE6E}" srcOrd="1" destOrd="0" presId="urn:microsoft.com/office/officeart/2005/8/layout/orgChart1#1"/>
    <dgm:cxn modelId="{4F502761-D611-4A7B-90C8-ECCDFC0A8A6B}" srcId="{07838561-D566-4735-9FEE-6A3469CC568C}" destId="{06B5AA09-596C-47AE-B42C-1D824758EFDA}" srcOrd="1" destOrd="0" parTransId="{FE9517AE-41F9-46B9-BBF5-B45130D1E0F3}" sibTransId="{D1FBE1A2-DF96-434F-96A5-F33641C01F90}"/>
    <dgm:cxn modelId="{D5A9DF62-6BA5-4439-9A01-BB5D9C8FCDE7}" srcId="{08C08545-7E9C-47A6-9A49-582C8747E2CA}" destId="{484FA67D-95B6-4BDC-A284-5739A8942B28}" srcOrd="2" destOrd="0" parTransId="{8FDA396F-754A-4B9E-819B-F9132228E032}" sibTransId="{EAEB6EB0-9911-4279-8451-22BF0C3B6203}"/>
    <dgm:cxn modelId="{5F632E44-64A2-47CB-9A3C-AF653E9D2778}" type="presOf" srcId="{2DB2554C-6845-495C-9B90-42846DEFF93B}" destId="{E6618629-F05D-4903-8F10-71D085102786}" srcOrd="1" destOrd="0" presId="urn:microsoft.com/office/officeart/2005/8/layout/orgChart1#1"/>
    <dgm:cxn modelId="{A7CB0545-13CE-4D4F-ABEB-4300D28A4794}" srcId="{5D3B0717-98D4-4AB7-82E1-9093B965CC86}" destId="{971BBA1E-B68B-4469-BDDB-CB0A803F3CDC}" srcOrd="3" destOrd="0" parTransId="{26C7D02F-39FC-4FF1-A992-5C1A2DA0E678}" sibTransId="{D04A6418-8E28-4FC1-8996-8B8D882577D8}"/>
    <dgm:cxn modelId="{C8D89565-6C04-47C9-932F-E63161B46BE4}" type="presOf" srcId="{94AF8EC3-4F56-469A-BF08-04F854BAC74A}" destId="{2F4F6131-1FAA-48B2-8933-12293EF9770C}" srcOrd="0" destOrd="0" presId="urn:microsoft.com/office/officeart/2005/8/layout/orgChart1#1"/>
    <dgm:cxn modelId="{8E72C665-395C-4192-B1B0-EBDB9FA0DC93}" type="presOf" srcId="{484FA67D-95B6-4BDC-A284-5739A8942B28}" destId="{F49277CE-29D1-4D59-AC5B-92B1608985A5}" srcOrd="0" destOrd="0" presId="urn:microsoft.com/office/officeart/2005/8/layout/orgChart1#1"/>
    <dgm:cxn modelId="{84BA1B47-CE0F-479E-8F3B-055D55A9F9BC}" type="presOf" srcId="{5D3B0717-98D4-4AB7-82E1-9093B965CC86}" destId="{8C52A659-8C61-41A6-B75C-7221560B668F}" srcOrd="0" destOrd="0" presId="urn:microsoft.com/office/officeart/2005/8/layout/orgChart1#1"/>
    <dgm:cxn modelId="{BD874468-9889-4A5E-86A8-8ED6EF30B056}" type="presOf" srcId="{9C940BD8-3CA9-43C8-B6C4-40BB959A3BF0}" destId="{F40FB26C-CD48-4BFF-A06D-CD1FF5E4EB4D}" srcOrd="0" destOrd="0" presId="urn:microsoft.com/office/officeart/2005/8/layout/orgChart1#1"/>
    <dgm:cxn modelId="{9C238148-F12F-4E01-9453-DD207F7238E5}" type="presOf" srcId="{46C66F40-CE91-4746-B67A-B7A3286B5211}" destId="{D6EDB0FE-B677-4477-8613-5F9338F89BAF}" srcOrd="0" destOrd="0" presId="urn:microsoft.com/office/officeart/2005/8/layout/orgChart1#1"/>
    <dgm:cxn modelId="{87B85049-E5A6-4157-81D6-852B4DE403E7}" type="presOf" srcId="{A7CC1E2B-7720-42E1-9849-30AC800D1521}" destId="{3E54EF05-060A-477C-A6BA-7650C1C4E516}" srcOrd="0" destOrd="0" presId="urn:microsoft.com/office/officeart/2005/8/layout/orgChart1#1"/>
    <dgm:cxn modelId="{0A10796A-7A20-49A5-9127-4311A62922B6}" type="presOf" srcId="{C05BFAE0-BE0B-4CE1-8F3C-97E810E40323}" destId="{8175A388-4372-4078-8713-0B5B5886BA43}" srcOrd="1" destOrd="0" presId="urn:microsoft.com/office/officeart/2005/8/layout/orgChart1#1"/>
    <dgm:cxn modelId="{F1ABB94C-0B6F-4D72-825E-5A66B50AC162}" type="presOf" srcId="{B5C8BE83-6E87-4627-8FC5-BCCD33A6DD4B}" destId="{601984CC-E4B8-412E-BEDC-7DA8BC4BA89D}" srcOrd="0" destOrd="0" presId="urn:microsoft.com/office/officeart/2005/8/layout/orgChart1#1"/>
    <dgm:cxn modelId="{55C10352-56A7-4960-97C7-91719E6D6835}" srcId="{08C08545-7E9C-47A6-9A49-582C8747E2CA}" destId="{66C0848D-74A6-4C45-9392-32C5E482A614}" srcOrd="5" destOrd="0" parTransId="{ED924C82-816B-4D5C-8072-10CB1D686048}" sibTransId="{DEE0ED6D-F4AF-4DFF-B743-46EF1C900D5C}"/>
    <dgm:cxn modelId="{94D40255-3694-46CB-ADF1-E781B137BD54}" type="presOf" srcId="{26C7D02F-39FC-4FF1-A992-5C1A2DA0E678}" destId="{F9BFB515-937C-4C03-B53D-40C8BBC555A8}" srcOrd="0" destOrd="0" presId="urn:microsoft.com/office/officeart/2005/8/layout/orgChart1#1"/>
    <dgm:cxn modelId="{7EBE1656-CB1C-4219-92F1-5904CE20D25F}" srcId="{2DB2554C-6845-495C-9B90-42846DEFF93B}" destId="{08C08545-7E9C-47A6-9A49-582C8747E2CA}" srcOrd="0" destOrd="0" parTransId="{F3A9787F-9857-4FF4-8651-49FD6681859F}" sibTransId="{80F9C164-788A-463F-827E-DD3793BB6589}"/>
    <dgm:cxn modelId="{88104058-71E0-4895-9D71-6D32902B9C8F}" type="presOf" srcId="{5D3B0717-98D4-4AB7-82E1-9093B965CC86}" destId="{25AE6E8D-89E4-4EC5-A353-93E0CFD05FFE}" srcOrd="1" destOrd="0" presId="urn:microsoft.com/office/officeart/2005/8/layout/orgChart1#1"/>
    <dgm:cxn modelId="{8AF7FC7C-500A-4EB7-9BC2-62649FA47C34}" srcId="{08C08545-7E9C-47A6-9A49-582C8747E2CA}" destId="{C05BFAE0-BE0B-4CE1-8F3C-97E810E40323}" srcOrd="0" destOrd="0" parTransId="{9C940BD8-3CA9-43C8-B6C4-40BB959A3BF0}" sibTransId="{671FF4DD-9E73-4B49-A942-2F7B31824319}"/>
    <dgm:cxn modelId="{54CD777E-8F48-4B81-807F-8D52ADEAFB51}" type="presOf" srcId="{484FA67D-95B6-4BDC-A284-5739A8942B28}" destId="{0D11073F-BE42-4397-ABCC-AF01D60632EF}" srcOrd="1" destOrd="0" presId="urn:microsoft.com/office/officeart/2005/8/layout/orgChart1#1"/>
    <dgm:cxn modelId="{5B6B197F-E52E-40FE-B591-6719B0E4DE22}" srcId="{07838561-D566-4735-9FEE-6A3469CC568C}" destId="{376DF943-463A-467B-901D-4C08D3E88C66}" srcOrd="0" destOrd="0" parTransId="{3AB59C3B-CB23-46B2-9577-4E5C929471F3}" sibTransId="{A504DAAE-C694-4D85-8E3C-C0696E2E8F82}"/>
    <dgm:cxn modelId="{92FEE283-C8B1-459F-8BB3-3B5F4AB60B64}" srcId="{2DB2554C-6845-495C-9B90-42846DEFF93B}" destId="{5D3B0717-98D4-4AB7-82E1-9093B965CC86}" srcOrd="1" destOrd="0" parTransId="{BE7FFE7F-3738-49E7-8407-5300B87CB9AF}" sibTransId="{0FE739E2-8089-42CD-968D-8DF49FFA6A21}"/>
    <dgm:cxn modelId="{599D6A88-2349-424E-8099-8F2A7449CD22}" srcId="{2DB2554C-6845-495C-9B90-42846DEFF93B}" destId="{07838561-D566-4735-9FEE-6A3469CC568C}" srcOrd="2" destOrd="0" parTransId="{78028272-E598-416F-8E90-DDAB6983EB40}" sibTransId="{EBC29F1F-D458-4C03-B378-36812D4ACE1B}"/>
    <dgm:cxn modelId="{F49F6089-17CF-440F-AC31-BD40F64976D4}" srcId="{07838561-D566-4735-9FEE-6A3469CC568C}" destId="{E9A80FF1-DA78-4D1A-9017-38F7DAD72A4C}" srcOrd="2" destOrd="0" parTransId="{F9984AE1-ECC3-4735-B324-B3C555206A24}" sibTransId="{2CCA7644-46A1-4EE3-B2D6-DAECB31DA025}"/>
    <dgm:cxn modelId="{37D5A189-865C-4AF5-A615-91CA050B06FE}" type="presOf" srcId="{556A0996-12B3-4D01-90E7-52B9390EF70A}" destId="{4F2F5D90-3F14-475C-BB3E-F8A8FB375531}" srcOrd="0" destOrd="0" presId="urn:microsoft.com/office/officeart/2005/8/layout/orgChart1#1"/>
    <dgm:cxn modelId="{0EC5A289-1C6E-4313-BF19-CA9426380CDF}" srcId="{538FB1B1-B8C3-4181-8F26-A4B760F20594}" destId="{2DB2554C-6845-495C-9B90-42846DEFF93B}" srcOrd="0" destOrd="0" parTransId="{7617BB11-C2B2-461F-9EFC-8D6CD0C31274}" sibTransId="{BFA7CB58-E4E5-4380-9C4E-B8CC558CCD11}"/>
    <dgm:cxn modelId="{DBBF658A-F819-40CF-974B-257BDC78C6ED}" type="presOf" srcId="{E7632A8A-F725-43E8-87CB-2ADF619EA667}" destId="{ED7100D8-57B3-495C-8B6F-E977E7E333FB}" srcOrd="0" destOrd="0" presId="urn:microsoft.com/office/officeart/2005/8/layout/orgChart1#1"/>
    <dgm:cxn modelId="{BB762A92-63FB-48DF-9826-D8D28886312E}" type="presOf" srcId="{971BBA1E-B68B-4469-BDDB-CB0A803F3CDC}" destId="{95A3D2E9-1920-4140-AB85-B57BC8E13F60}" srcOrd="0" destOrd="0" presId="urn:microsoft.com/office/officeart/2005/8/layout/orgChart1#1"/>
    <dgm:cxn modelId="{D391DB92-2B58-4159-A3B6-FA2DB2294F29}" type="presOf" srcId="{329AC1A5-B469-433F-864E-20AED2DB1018}" destId="{0E844A2B-5088-424E-9AA0-435D5187A8F3}" srcOrd="1" destOrd="0" presId="urn:microsoft.com/office/officeart/2005/8/layout/orgChart1#1"/>
    <dgm:cxn modelId="{E3545593-5CD4-436F-82FC-32884DBD63B3}" type="presOf" srcId="{9EF33068-D7A8-4348-A91E-95CCF1F7C6E5}" destId="{2B9F96DB-1551-4B64-8B27-D7339510FF73}" srcOrd="0" destOrd="0" presId="urn:microsoft.com/office/officeart/2005/8/layout/orgChart1#1"/>
    <dgm:cxn modelId="{245C9794-DD20-4346-8786-FBC66D4F77CF}" type="presOf" srcId="{F3A9787F-9857-4FF4-8651-49FD6681859F}" destId="{0ABAB6CD-ACAF-4FF5-9183-2EC2D3B75127}" srcOrd="0" destOrd="0" presId="urn:microsoft.com/office/officeart/2005/8/layout/orgChart1#1"/>
    <dgm:cxn modelId="{5D232A95-6E46-42D3-8095-361C16BDAE12}" type="presOf" srcId="{07838561-D566-4735-9FEE-6A3469CC568C}" destId="{F7089A50-B905-4D04-A542-1D7BD2E1C7CA}" srcOrd="1" destOrd="0" presId="urn:microsoft.com/office/officeart/2005/8/layout/orgChart1#1"/>
    <dgm:cxn modelId="{9F470999-6849-4658-9C4E-5DB1189A34D1}" srcId="{08C08545-7E9C-47A6-9A49-582C8747E2CA}" destId="{329AC1A5-B469-433F-864E-20AED2DB1018}" srcOrd="4" destOrd="0" parTransId="{B5C8BE83-6E87-4627-8FC5-BCCD33A6DD4B}" sibTransId="{08DF04BB-B6B9-4A23-BF79-8251B78CE7DE}"/>
    <dgm:cxn modelId="{06BF169A-B556-4066-9009-6ADD113AE977}" type="presOf" srcId="{FF570306-B1D6-4CBD-B42A-B26C238DB694}" destId="{293AE66C-DEBC-4410-BDDB-9FB982659E82}" srcOrd="1" destOrd="0" presId="urn:microsoft.com/office/officeart/2005/8/layout/orgChart1#1"/>
    <dgm:cxn modelId="{D0749C9A-00A6-4087-833E-4B16D25B343C}" type="presOf" srcId="{BE7FFE7F-3738-49E7-8407-5300B87CB9AF}" destId="{C52D8F6D-DC79-470D-A694-41778E71B45F}" srcOrd="0" destOrd="0" presId="urn:microsoft.com/office/officeart/2005/8/layout/orgChart1#1"/>
    <dgm:cxn modelId="{12A9179E-067D-45D1-A4FC-B8895AF539BE}" type="presOf" srcId="{E9A80FF1-DA78-4D1A-9017-38F7DAD72A4C}" destId="{6446AE8D-C626-4F0B-9A96-51AD48C59358}" srcOrd="1" destOrd="0" presId="urn:microsoft.com/office/officeart/2005/8/layout/orgChart1#1"/>
    <dgm:cxn modelId="{75B81AA2-15A0-4B7B-80E1-E3801D633204}" type="presOf" srcId="{06B5AA09-596C-47AE-B42C-1D824758EFDA}" destId="{0BCD9CEB-4AF9-4274-91F8-81FB9F51F117}" srcOrd="0" destOrd="0" presId="urn:microsoft.com/office/officeart/2005/8/layout/orgChart1#1"/>
    <dgm:cxn modelId="{D67426A8-0E3F-43B6-B7DF-BF53DB254560}" srcId="{08C08545-7E9C-47A6-9A49-582C8747E2CA}" destId="{04828581-410E-4F8D-8EC9-0BE14E2BB3E2}" srcOrd="1" destOrd="0" parTransId="{E7632A8A-F725-43E8-87CB-2ADF619EA667}" sibTransId="{0F753F98-1B67-4F98-909F-BA70B88BC3AF}"/>
    <dgm:cxn modelId="{4ABE81A8-4FB6-4D55-A648-22DB73BE8B09}" type="presOf" srcId="{B22F0F03-5F0E-4C75-AE2D-875F32346E49}" destId="{00BAA9B5-560F-44F7-876C-43BC802D1E5F}" srcOrd="0" destOrd="0" presId="urn:microsoft.com/office/officeart/2005/8/layout/orgChart1#1"/>
    <dgm:cxn modelId="{0CADC0AF-7AA4-4E65-8507-A0A3D366296C}" type="presOf" srcId="{ADA4C45B-E4F9-4700-9ED1-82CF75DBA81B}" destId="{5719A961-508B-40FE-917D-238AA3D2008F}" srcOrd="0" destOrd="0" presId="urn:microsoft.com/office/officeart/2005/8/layout/orgChart1#1"/>
    <dgm:cxn modelId="{82F2A3B1-A338-4928-97F5-6DEE5F4E5D2B}" type="presOf" srcId="{4CFCB7AA-57A0-416A-A0FD-8734808BE32D}" destId="{E95F9389-FE47-4D1F-9EAA-15543070080B}" srcOrd="1" destOrd="0" presId="urn:microsoft.com/office/officeart/2005/8/layout/orgChart1#1"/>
    <dgm:cxn modelId="{4A060DB5-2C7B-4ED7-86C5-ADD0761BAC3D}" type="presOf" srcId="{3AB59C3B-CB23-46B2-9577-4E5C929471F3}" destId="{151EB6F3-6330-4989-BA19-18F8DBDDA1A0}" srcOrd="0" destOrd="0" presId="urn:microsoft.com/office/officeart/2005/8/layout/orgChart1#1"/>
    <dgm:cxn modelId="{1DC7B8B5-A35E-4E3C-98B6-500304574DD9}" type="presOf" srcId="{329AC1A5-B469-433F-864E-20AED2DB1018}" destId="{89D94BA1-441A-48CA-8262-2A57BF0B0512}" srcOrd="0" destOrd="0" presId="urn:microsoft.com/office/officeart/2005/8/layout/orgChart1#1"/>
    <dgm:cxn modelId="{930921B6-C6FF-4F55-9A9A-6848164B5FFC}" type="presOf" srcId="{FF570306-B1D6-4CBD-B42A-B26C238DB694}" destId="{E4F20CAF-286F-40C5-AAAA-5D969458038F}" srcOrd="0" destOrd="0" presId="urn:microsoft.com/office/officeart/2005/8/layout/orgChart1#1"/>
    <dgm:cxn modelId="{99F7CCB8-D2F3-42B4-84DF-A0F7486A361E}" type="presOf" srcId="{08C08545-7E9C-47A6-9A49-582C8747E2CA}" destId="{42B1F111-5229-44FE-9A61-85ADA750D149}" srcOrd="0" destOrd="0" presId="urn:microsoft.com/office/officeart/2005/8/layout/orgChart1#1"/>
    <dgm:cxn modelId="{3DD37ABE-6296-4606-BBFF-5F93113BBD2F}" srcId="{07838561-D566-4735-9FEE-6A3469CC568C}" destId="{ADA4C45B-E4F9-4700-9ED1-82CF75DBA81B}" srcOrd="4" destOrd="0" parTransId="{147CF310-688A-469F-B88A-BB786A1D1BF7}" sibTransId="{80F01266-2E21-4A18-92A4-F6C5724397C9}"/>
    <dgm:cxn modelId="{85245EC2-A489-43D3-99B4-F810519252EE}" type="presOf" srcId="{04828581-410E-4F8D-8EC9-0BE14E2BB3E2}" destId="{F741BF8E-7F40-4210-B5AF-0E8D671DE239}" srcOrd="0" destOrd="0" presId="urn:microsoft.com/office/officeart/2005/8/layout/orgChart1#1"/>
    <dgm:cxn modelId="{4B6E59C5-FC4E-4766-A508-68BE134365D6}" type="presOf" srcId="{4BDA6F62-B6D1-4278-AF93-421059010C0D}" destId="{5B07AA2B-3485-4DF0-BB1D-B5AEB3EFCBDF}" srcOrd="0" destOrd="0" presId="urn:microsoft.com/office/officeart/2005/8/layout/orgChart1#1"/>
    <dgm:cxn modelId="{E60982C5-3FD0-4B7A-87EF-3208C565166B}" type="presOf" srcId="{A7CC1E2B-7720-42E1-9849-30AC800D1521}" destId="{A3172C94-A8FA-4E18-92B7-F4F377225F86}" srcOrd="1" destOrd="0" presId="urn:microsoft.com/office/officeart/2005/8/layout/orgChart1#1"/>
    <dgm:cxn modelId="{A5A3A2CB-05F3-40F1-8770-65728B7D7B8F}" type="presOf" srcId="{538FB1B1-B8C3-4181-8F26-A4B760F20594}" destId="{ACCBFD51-7227-415F-8559-6338DA7546FB}" srcOrd="0" destOrd="0" presId="urn:microsoft.com/office/officeart/2005/8/layout/orgChart1#1"/>
    <dgm:cxn modelId="{A78DE9CD-94E6-4BCB-A40E-7CB110DFD4FD}" type="presOf" srcId="{E9A80FF1-DA78-4D1A-9017-38F7DAD72A4C}" destId="{04181BCE-E63B-44F1-BA6E-5CE119458178}" srcOrd="0" destOrd="0" presId="urn:microsoft.com/office/officeart/2005/8/layout/orgChart1#1"/>
    <dgm:cxn modelId="{B5131AD0-6EFC-456B-9469-86D05558A011}" type="presOf" srcId="{ED924C82-816B-4D5C-8072-10CB1D686048}" destId="{E799BAF2-4E6A-4825-B8BB-14E17D7769A5}" srcOrd="0" destOrd="0" presId="urn:microsoft.com/office/officeart/2005/8/layout/orgChart1#1"/>
    <dgm:cxn modelId="{69A11ADE-2D19-469D-8A07-D9175332D3A6}" type="presOf" srcId="{EA41B0B0-57F5-4CCF-A045-6ED509FAA960}" destId="{F7AAD7ED-C2D4-42BC-9241-0CBF86B113A4}" srcOrd="0" destOrd="0" presId="urn:microsoft.com/office/officeart/2005/8/layout/orgChart1#1"/>
    <dgm:cxn modelId="{E3B01CE0-CBEC-4775-9978-40501A2C4808}" srcId="{07838561-D566-4735-9FEE-6A3469CC568C}" destId="{FF570306-B1D6-4CBD-B42A-B26C238DB694}" srcOrd="3" destOrd="0" parTransId="{4BDA6F62-B6D1-4278-AF93-421059010C0D}" sibTransId="{D1357DE1-F516-457E-BAC0-B225E3158ED6}"/>
    <dgm:cxn modelId="{D9DE1AE3-22BE-43CF-A427-AE63DD5270E5}" type="presOf" srcId="{06B5AA09-596C-47AE-B42C-1D824758EFDA}" destId="{48A9D615-7295-437A-A88A-26012E6BD698}" srcOrd="1" destOrd="0" presId="urn:microsoft.com/office/officeart/2005/8/layout/orgChart1#1"/>
    <dgm:cxn modelId="{E46401E4-498F-441F-B699-3329C273A625}" type="presOf" srcId="{46C66F40-CE91-4746-B67A-B7A3286B5211}" destId="{7E5F65A1-F8C1-49FB-9B7B-74866DD28011}" srcOrd="1" destOrd="0" presId="urn:microsoft.com/office/officeart/2005/8/layout/orgChart1#1"/>
    <dgm:cxn modelId="{372AF1E7-7E3C-40FD-9296-7FCEC1B6B4EC}" type="presOf" srcId="{B22F0F03-5F0E-4C75-AE2D-875F32346E49}" destId="{AA60E250-61D6-4FE6-AB26-07A047392E60}" srcOrd="1" destOrd="0" presId="urn:microsoft.com/office/officeart/2005/8/layout/orgChart1#1"/>
    <dgm:cxn modelId="{39586CEA-4B3A-4635-962A-5D25879D4BA6}" type="presOf" srcId="{ADA4C45B-E4F9-4700-9ED1-82CF75DBA81B}" destId="{5A19E4A9-C4E6-4F1F-87D8-75EC6C91C0B4}" srcOrd="1" destOrd="0" presId="urn:microsoft.com/office/officeart/2005/8/layout/orgChart1#1"/>
    <dgm:cxn modelId="{4A7858F0-A736-4437-BCBB-60C66F71E42F}" type="presOf" srcId="{78028272-E598-416F-8E90-DDAB6983EB40}" destId="{FA624A3E-7BAE-4917-8939-2022B17078E6}" srcOrd="0" destOrd="0" presId="urn:microsoft.com/office/officeart/2005/8/layout/orgChart1#1"/>
    <dgm:cxn modelId="{440B40F3-FA8F-4A6B-8D24-04BAB191F89F}" srcId="{5D3B0717-98D4-4AB7-82E1-9093B965CC86}" destId="{B22F0F03-5F0E-4C75-AE2D-875F32346E49}" srcOrd="2" destOrd="0" parTransId="{D581EC5E-B684-4D21-9DB6-C88F29708307}" sibTransId="{2F6A1DFB-6174-4A9F-868B-88FE7745A920}"/>
    <dgm:cxn modelId="{25DCA3F9-DD4E-419E-ABDC-E72A549FB2F4}" type="presOf" srcId="{8FDA396F-754A-4B9E-819B-F9132228E032}" destId="{B0F354F3-4204-4323-81EC-A53E409199B7}" srcOrd="0" destOrd="0" presId="urn:microsoft.com/office/officeart/2005/8/layout/orgChart1#1"/>
    <dgm:cxn modelId="{3852C7FE-DE30-4CAC-AACA-5BD798B950C4}" type="presOf" srcId="{48044FB1-3DC6-464A-A4BE-C7BDD5622757}" destId="{382D3910-9D9D-43E6-B869-B8E6AA339ACD}" srcOrd="0" destOrd="0" presId="urn:microsoft.com/office/officeart/2005/8/layout/orgChart1#1"/>
    <dgm:cxn modelId="{B291E504-C1C0-4389-B82A-0349111F1663}" type="presParOf" srcId="{ACCBFD51-7227-415F-8559-6338DA7546FB}" destId="{CCE4BFBF-3CEE-46B1-B740-4E3A52C7D31F}" srcOrd="0" destOrd="0" presId="urn:microsoft.com/office/officeart/2005/8/layout/orgChart1#1"/>
    <dgm:cxn modelId="{850360EF-7E73-405A-A4BB-AD031237940B}" type="presParOf" srcId="{CCE4BFBF-3CEE-46B1-B740-4E3A52C7D31F}" destId="{EB4C16E0-AA84-4105-91C1-705F9C119329}" srcOrd="0" destOrd="0" presId="urn:microsoft.com/office/officeart/2005/8/layout/orgChart1#1"/>
    <dgm:cxn modelId="{B4119096-4BFB-4295-B82E-500B68146B5C}" type="presParOf" srcId="{EB4C16E0-AA84-4105-91C1-705F9C119329}" destId="{9909159F-8FCF-4500-905D-B4E4DB2E826A}" srcOrd="0" destOrd="0" presId="urn:microsoft.com/office/officeart/2005/8/layout/orgChart1#1"/>
    <dgm:cxn modelId="{0AC36FCE-CAB7-45A8-8C8B-C042C6D5D363}" type="presParOf" srcId="{EB4C16E0-AA84-4105-91C1-705F9C119329}" destId="{E6618629-F05D-4903-8F10-71D085102786}" srcOrd="1" destOrd="0" presId="urn:microsoft.com/office/officeart/2005/8/layout/orgChart1#1"/>
    <dgm:cxn modelId="{4093FA66-1C73-4FBC-A94E-A6BF3C5C2EA1}" type="presParOf" srcId="{CCE4BFBF-3CEE-46B1-B740-4E3A52C7D31F}" destId="{36208887-0293-447C-9550-BDB1C4A18BDA}" srcOrd="1" destOrd="0" presId="urn:microsoft.com/office/officeart/2005/8/layout/orgChart1#1"/>
    <dgm:cxn modelId="{BB0B1BEE-D074-46C4-AB50-41A946CA83D7}" type="presParOf" srcId="{36208887-0293-447C-9550-BDB1C4A18BDA}" destId="{0ABAB6CD-ACAF-4FF5-9183-2EC2D3B75127}" srcOrd="0" destOrd="0" presId="urn:microsoft.com/office/officeart/2005/8/layout/orgChart1#1"/>
    <dgm:cxn modelId="{BA9C7AEA-7CEC-4D6B-A950-FD97D81EDE0A}" type="presParOf" srcId="{36208887-0293-447C-9550-BDB1C4A18BDA}" destId="{71B29E20-FC9F-458B-A91D-8D07E7BF2C38}" srcOrd="1" destOrd="0" presId="urn:microsoft.com/office/officeart/2005/8/layout/orgChart1#1"/>
    <dgm:cxn modelId="{84A15F9B-7117-4471-8349-66A7F857F7A3}" type="presParOf" srcId="{71B29E20-FC9F-458B-A91D-8D07E7BF2C38}" destId="{C8266EDE-3780-4A41-A917-1DDCE935456F}" srcOrd="0" destOrd="0" presId="urn:microsoft.com/office/officeart/2005/8/layout/orgChart1#1"/>
    <dgm:cxn modelId="{E9759ADF-4E27-474A-9054-C782E44A95C5}" type="presParOf" srcId="{C8266EDE-3780-4A41-A917-1DDCE935456F}" destId="{42B1F111-5229-44FE-9A61-85ADA750D149}" srcOrd="0" destOrd="0" presId="urn:microsoft.com/office/officeart/2005/8/layout/orgChart1#1"/>
    <dgm:cxn modelId="{66AD6225-8F84-496D-87E5-2DFFDCB1D8D8}" type="presParOf" srcId="{C8266EDE-3780-4A41-A917-1DDCE935456F}" destId="{450E551D-FA97-45A3-B197-1ADBEE130873}" srcOrd="1" destOrd="0" presId="urn:microsoft.com/office/officeart/2005/8/layout/orgChart1#1"/>
    <dgm:cxn modelId="{2E0D30D8-DEDE-4ADF-9D9E-67DD8242A274}" type="presParOf" srcId="{71B29E20-FC9F-458B-A91D-8D07E7BF2C38}" destId="{965B9475-EA1D-450B-BD96-949EC15CBD01}" srcOrd="1" destOrd="0" presId="urn:microsoft.com/office/officeart/2005/8/layout/orgChart1#1"/>
    <dgm:cxn modelId="{77B13589-6605-4B23-B381-46AF186916DE}" type="presParOf" srcId="{965B9475-EA1D-450B-BD96-949EC15CBD01}" destId="{F40FB26C-CD48-4BFF-A06D-CD1FF5E4EB4D}" srcOrd="0" destOrd="0" presId="urn:microsoft.com/office/officeart/2005/8/layout/orgChart1#1"/>
    <dgm:cxn modelId="{0FD26E77-9C68-477E-85A6-DC4A8C93846B}" type="presParOf" srcId="{965B9475-EA1D-450B-BD96-949EC15CBD01}" destId="{21CB02D1-C3B2-42F1-9FC7-80C4A108AACF}" srcOrd="1" destOrd="0" presId="urn:microsoft.com/office/officeart/2005/8/layout/orgChart1#1"/>
    <dgm:cxn modelId="{392BE010-E4ED-43A6-B070-CE9EBF7F9D8E}" type="presParOf" srcId="{21CB02D1-C3B2-42F1-9FC7-80C4A108AACF}" destId="{DBB237C6-B765-4675-8805-2866A4D59963}" srcOrd="0" destOrd="0" presId="urn:microsoft.com/office/officeart/2005/8/layout/orgChart1#1"/>
    <dgm:cxn modelId="{6B6072B3-B499-4457-AA5F-3EA3359A93A0}" type="presParOf" srcId="{DBB237C6-B765-4675-8805-2866A4D59963}" destId="{7E146D43-436C-46FC-8B08-A3E838593972}" srcOrd="0" destOrd="0" presId="urn:microsoft.com/office/officeart/2005/8/layout/orgChart1#1"/>
    <dgm:cxn modelId="{ACFAC151-D3A2-4980-AD5C-38C0105EF4C1}" type="presParOf" srcId="{DBB237C6-B765-4675-8805-2866A4D59963}" destId="{8175A388-4372-4078-8713-0B5B5886BA43}" srcOrd="1" destOrd="0" presId="urn:microsoft.com/office/officeart/2005/8/layout/orgChart1#1"/>
    <dgm:cxn modelId="{789B19E7-5348-4DD6-9059-A5CB963FC54D}" type="presParOf" srcId="{21CB02D1-C3B2-42F1-9FC7-80C4A108AACF}" destId="{CBF0E81B-5F8A-40B5-9DBD-088DA17C3FBA}" srcOrd="1" destOrd="0" presId="urn:microsoft.com/office/officeart/2005/8/layout/orgChart1#1"/>
    <dgm:cxn modelId="{148B45D9-EC19-4FEB-A875-FF2A0706CCA4}" type="presParOf" srcId="{21CB02D1-C3B2-42F1-9FC7-80C4A108AACF}" destId="{723D4F79-C221-4D2F-96A5-4ADE9E001326}" srcOrd="2" destOrd="0" presId="urn:microsoft.com/office/officeart/2005/8/layout/orgChart1#1"/>
    <dgm:cxn modelId="{44B3D791-571F-45B6-A3D8-AD5A8C5782F1}" type="presParOf" srcId="{965B9475-EA1D-450B-BD96-949EC15CBD01}" destId="{ED7100D8-57B3-495C-8B6F-E977E7E333FB}" srcOrd="2" destOrd="0" presId="urn:microsoft.com/office/officeart/2005/8/layout/orgChart1#1"/>
    <dgm:cxn modelId="{B5BC0D79-2DD0-448D-9F81-BBEA583DBF3B}" type="presParOf" srcId="{965B9475-EA1D-450B-BD96-949EC15CBD01}" destId="{8190E3D2-6324-4E3E-9115-0A47B230B1A4}" srcOrd="3" destOrd="0" presId="urn:microsoft.com/office/officeart/2005/8/layout/orgChart1#1"/>
    <dgm:cxn modelId="{5E7FA772-E441-49B7-8D24-5E320D803BE2}" type="presParOf" srcId="{8190E3D2-6324-4E3E-9115-0A47B230B1A4}" destId="{09008B73-E567-4602-AA21-2671E92DB311}" srcOrd="0" destOrd="0" presId="urn:microsoft.com/office/officeart/2005/8/layout/orgChart1#1"/>
    <dgm:cxn modelId="{CE96EDEE-BD45-4A0B-BB50-F4F95638CD3C}" type="presParOf" srcId="{09008B73-E567-4602-AA21-2671E92DB311}" destId="{F741BF8E-7F40-4210-B5AF-0E8D671DE239}" srcOrd="0" destOrd="0" presId="urn:microsoft.com/office/officeart/2005/8/layout/orgChart1#1"/>
    <dgm:cxn modelId="{8E38A846-B077-4FCC-8A6E-C03D2AB6CF42}" type="presParOf" srcId="{09008B73-E567-4602-AA21-2671E92DB311}" destId="{3115A88D-2ED0-4E7D-BBA3-DEC5CBB90C8B}" srcOrd="1" destOrd="0" presId="urn:microsoft.com/office/officeart/2005/8/layout/orgChart1#1"/>
    <dgm:cxn modelId="{133BC712-D23D-4321-847F-07324DDA4494}" type="presParOf" srcId="{8190E3D2-6324-4E3E-9115-0A47B230B1A4}" destId="{19041D6E-AE9B-412D-8C1B-BAE451B4CB9F}" srcOrd="1" destOrd="0" presId="urn:microsoft.com/office/officeart/2005/8/layout/orgChart1#1"/>
    <dgm:cxn modelId="{DBD7C73B-0EDA-4638-AD34-C9471D221363}" type="presParOf" srcId="{8190E3D2-6324-4E3E-9115-0A47B230B1A4}" destId="{691BE642-87AA-444D-81B3-443DD4B2B3CF}" srcOrd="2" destOrd="0" presId="urn:microsoft.com/office/officeart/2005/8/layout/orgChart1#1"/>
    <dgm:cxn modelId="{71ECED51-8845-4DEE-88B8-E0463CC352DC}" type="presParOf" srcId="{965B9475-EA1D-450B-BD96-949EC15CBD01}" destId="{B0F354F3-4204-4323-81EC-A53E409199B7}" srcOrd="4" destOrd="0" presId="urn:microsoft.com/office/officeart/2005/8/layout/orgChart1#1"/>
    <dgm:cxn modelId="{6248EE00-151A-4082-BCD9-230E08645D2F}" type="presParOf" srcId="{965B9475-EA1D-450B-BD96-949EC15CBD01}" destId="{1A1898A5-F393-4C0A-9A27-1D12CB534AE8}" srcOrd="5" destOrd="0" presId="urn:microsoft.com/office/officeart/2005/8/layout/orgChart1#1"/>
    <dgm:cxn modelId="{32E1771F-51E5-4535-8257-2A2D11C4AA40}" type="presParOf" srcId="{1A1898A5-F393-4C0A-9A27-1D12CB534AE8}" destId="{630727F5-883B-47E0-BC09-789A1AF908E0}" srcOrd="0" destOrd="0" presId="urn:microsoft.com/office/officeart/2005/8/layout/orgChart1#1"/>
    <dgm:cxn modelId="{08BE866B-7F1F-4F3F-9D53-B20D66802DB8}" type="presParOf" srcId="{630727F5-883B-47E0-BC09-789A1AF908E0}" destId="{F49277CE-29D1-4D59-AC5B-92B1608985A5}" srcOrd="0" destOrd="0" presId="urn:microsoft.com/office/officeart/2005/8/layout/orgChart1#1"/>
    <dgm:cxn modelId="{507180F9-3079-4EBB-9146-EAEDD52BD7CD}" type="presParOf" srcId="{630727F5-883B-47E0-BC09-789A1AF908E0}" destId="{0D11073F-BE42-4397-ABCC-AF01D60632EF}" srcOrd="1" destOrd="0" presId="urn:microsoft.com/office/officeart/2005/8/layout/orgChart1#1"/>
    <dgm:cxn modelId="{79992414-6BDB-4FEA-A423-2C9524667DAD}" type="presParOf" srcId="{1A1898A5-F393-4C0A-9A27-1D12CB534AE8}" destId="{5E68D0AA-618B-4272-BC14-B0D7296364F8}" srcOrd="1" destOrd="0" presId="urn:microsoft.com/office/officeart/2005/8/layout/orgChart1#1"/>
    <dgm:cxn modelId="{2556AAB7-4873-4B33-84C5-0C227311CCFC}" type="presParOf" srcId="{1A1898A5-F393-4C0A-9A27-1D12CB534AE8}" destId="{F192510D-657F-455A-841F-BB1B3521D457}" srcOrd="2" destOrd="0" presId="urn:microsoft.com/office/officeart/2005/8/layout/orgChart1#1"/>
    <dgm:cxn modelId="{8FB82BB9-C419-4581-9EA0-5E7D7F7B52BC}" type="presParOf" srcId="{965B9475-EA1D-450B-BD96-949EC15CBD01}" destId="{F7AAD7ED-C2D4-42BC-9241-0CBF86B113A4}" srcOrd="6" destOrd="0" presId="urn:microsoft.com/office/officeart/2005/8/layout/orgChart1#1"/>
    <dgm:cxn modelId="{C24924E1-B708-4375-B01E-4943B3B62C96}" type="presParOf" srcId="{965B9475-EA1D-450B-BD96-949EC15CBD01}" destId="{3DC6B0B1-DB18-452E-8630-55542CB4C9D2}" srcOrd="7" destOrd="0" presId="urn:microsoft.com/office/officeart/2005/8/layout/orgChart1#1"/>
    <dgm:cxn modelId="{82B4051D-B0B6-4E3F-96B4-D7F4416640C1}" type="presParOf" srcId="{3DC6B0B1-DB18-452E-8630-55542CB4C9D2}" destId="{C1616617-6674-43B8-BA52-C18BB8B330EF}" srcOrd="0" destOrd="0" presId="urn:microsoft.com/office/officeart/2005/8/layout/orgChart1#1"/>
    <dgm:cxn modelId="{5198E965-CE80-4A65-9C62-DAD1A612E08E}" type="presParOf" srcId="{C1616617-6674-43B8-BA52-C18BB8B330EF}" destId="{D6EDB0FE-B677-4477-8613-5F9338F89BAF}" srcOrd="0" destOrd="0" presId="urn:microsoft.com/office/officeart/2005/8/layout/orgChart1#1"/>
    <dgm:cxn modelId="{43EBCD1E-9EFB-40E8-B807-707B87242FDB}" type="presParOf" srcId="{C1616617-6674-43B8-BA52-C18BB8B330EF}" destId="{7E5F65A1-F8C1-49FB-9B7B-74866DD28011}" srcOrd="1" destOrd="0" presId="urn:microsoft.com/office/officeart/2005/8/layout/orgChart1#1"/>
    <dgm:cxn modelId="{6E0677D5-2199-47F2-84CD-90663D90CE6B}" type="presParOf" srcId="{3DC6B0B1-DB18-452E-8630-55542CB4C9D2}" destId="{9EBEB924-5466-40F7-86AE-574D9739FF4D}" srcOrd="1" destOrd="0" presId="urn:microsoft.com/office/officeart/2005/8/layout/orgChart1#1"/>
    <dgm:cxn modelId="{6C3636F5-5569-49E9-BB5C-3E30A277B30F}" type="presParOf" srcId="{3DC6B0B1-DB18-452E-8630-55542CB4C9D2}" destId="{91A19153-904B-4F18-8021-03447F2A7F1B}" srcOrd="2" destOrd="0" presId="urn:microsoft.com/office/officeart/2005/8/layout/orgChart1#1"/>
    <dgm:cxn modelId="{EB602E49-B621-4A52-B924-1D2720B3845B}" type="presParOf" srcId="{965B9475-EA1D-450B-BD96-949EC15CBD01}" destId="{601984CC-E4B8-412E-BEDC-7DA8BC4BA89D}" srcOrd="8" destOrd="0" presId="urn:microsoft.com/office/officeart/2005/8/layout/orgChart1#1"/>
    <dgm:cxn modelId="{CA9B7A78-E2A7-47D0-8F74-C6C46AF5474D}" type="presParOf" srcId="{965B9475-EA1D-450B-BD96-949EC15CBD01}" destId="{EB8FD0AB-052B-4DE4-A56E-0843E9C43259}" srcOrd="9" destOrd="0" presId="urn:microsoft.com/office/officeart/2005/8/layout/orgChart1#1"/>
    <dgm:cxn modelId="{D881EDA9-BE02-4519-90F3-D225E0403D57}" type="presParOf" srcId="{EB8FD0AB-052B-4DE4-A56E-0843E9C43259}" destId="{9FE8AC79-BAFE-4090-9037-323CBF53E758}" srcOrd="0" destOrd="0" presId="urn:microsoft.com/office/officeart/2005/8/layout/orgChart1#1"/>
    <dgm:cxn modelId="{6F481240-7622-4D2B-BA6C-69C563E98F29}" type="presParOf" srcId="{9FE8AC79-BAFE-4090-9037-323CBF53E758}" destId="{89D94BA1-441A-48CA-8262-2A57BF0B0512}" srcOrd="0" destOrd="0" presId="urn:microsoft.com/office/officeart/2005/8/layout/orgChart1#1"/>
    <dgm:cxn modelId="{44BB9907-8E08-415D-9953-F58A53003DD3}" type="presParOf" srcId="{9FE8AC79-BAFE-4090-9037-323CBF53E758}" destId="{0E844A2B-5088-424E-9AA0-435D5187A8F3}" srcOrd="1" destOrd="0" presId="urn:microsoft.com/office/officeart/2005/8/layout/orgChart1#1"/>
    <dgm:cxn modelId="{48BDC478-FC74-4CA6-A94D-728DFDF77809}" type="presParOf" srcId="{EB8FD0AB-052B-4DE4-A56E-0843E9C43259}" destId="{E9CA6C1E-91BA-4A3D-9D7A-58450D33CED5}" srcOrd="1" destOrd="0" presId="urn:microsoft.com/office/officeart/2005/8/layout/orgChart1#1"/>
    <dgm:cxn modelId="{FD16431D-91C9-49DD-9E43-CDA0ECD6EB50}" type="presParOf" srcId="{EB8FD0AB-052B-4DE4-A56E-0843E9C43259}" destId="{BD694C95-7589-4553-9081-029B857FB03B}" srcOrd="2" destOrd="0" presId="urn:microsoft.com/office/officeart/2005/8/layout/orgChart1#1"/>
    <dgm:cxn modelId="{0BACFB7D-5598-4E43-8C06-E9F994FBA2DD}" type="presParOf" srcId="{965B9475-EA1D-450B-BD96-949EC15CBD01}" destId="{E799BAF2-4E6A-4825-B8BB-14E17D7769A5}" srcOrd="10" destOrd="0" presId="urn:microsoft.com/office/officeart/2005/8/layout/orgChart1#1"/>
    <dgm:cxn modelId="{E7013423-F43D-445F-A562-0E05FDAE5712}" type="presParOf" srcId="{965B9475-EA1D-450B-BD96-949EC15CBD01}" destId="{82C1FAF6-762A-4028-88CE-8CCB0ADA461C}" srcOrd="11" destOrd="0" presId="urn:microsoft.com/office/officeart/2005/8/layout/orgChart1#1"/>
    <dgm:cxn modelId="{3B85613B-7714-4B33-B8ED-ACCC52D25573}" type="presParOf" srcId="{82C1FAF6-762A-4028-88CE-8CCB0ADA461C}" destId="{4DC2DB92-5384-463A-A2BA-3BCE74A69920}" srcOrd="0" destOrd="0" presId="urn:microsoft.com/office/officeart/2005/8/layout/orgChart1#1"/>
    <dgm:cxn modelId="{89C0B492-DFCD-4056-86FD-BBE6BFA9A1CA}" type="presParOf" srcId="{4DC2DB92-5384-463A-A2BA-3BCE74A69920}" destId="{4E7C5214-D93D-43D2-B914-6512B9DDF392}" srcOrd="0" destOrd="0" presId="urn:microsoft.com/office/officeart/2005/8/layout/orgChart1#1"/>
    <dgm:cxn modelId="{D541BFC6-BE7C-4154-906A-4310C34CE1FF}" type="presParOf" srcId="{4DC2DB92-5384-463A-A2BA-3BCE74A69920}" destId="{CF8E3FE6-0B89-455C-8194-B5572C0FFE6E}" srcOrd="1" destOrd="0" presId="urn:microsoft.com/office/officeart/2005/8/layout/orgChart1#1"/>
    <dgm:cxn modelId="{67332384-3A5B-43DE-AC72-4978AB8328F5}" type="presParOf" srcId="{82C1FAF6-762A-4028-88CE-8CCB0ADA461C}" destId="{EB7EDD90-3EF8-4510-89A3-6FCD8F68C39D}" srcOrd="1" destOrd="0" presId="urn:microsoft.com/office/officeart/2005/8/layout/orgChart1#1"/>
    <dgm:cxn modelId="{129E6BBE-E380-4838-AB11-1743B54A7ADE}" type="presParOf" srcId="{82C1FAF6-762A-4028-88CE-8CCB0ADA461C}" destId="{44A06C9C-28BE-4FAC-9237-2910E0F92821}" srcOrd="2" destOrd="0" presId="urn:microsoft.com/office/officeart/2005/8/layout/orgChart1#1"/>
    <dgm:cxn modelId="{AD1DE2C1-8A53-49C0-80F8-90250DFCE9D2}" type="presParOf" srcId="{71B29E20-FC9F-458B-A91D-8D07E7BF2C38}" destId="{A75A79B5-EAE5-4CD6-95E4-4CB28BFEC6CA}" srcOrd="2" destOrd="0" presId="urn:microsoft.com/office/officeart/2005/8/layout/orgChart1#1"/>
    <dgm:cxn modelId="{C92A09F6-794D-465D-9DB7-57C6B317E072}" type="presParOf" srcId="{36208887-0293-447C-9550-BDB1C4A18BDA}" destId="{C52D8F6D-DC79-470D-A694-41778E71B45F}" srcOrd="2" destOrd="0" presId="urn:microsoft.com/office/officeart/2005/8/layout/orgChart1#1"/>
    <dgm:cxn modelId="{7DED9CDC-F113-4C7F-8B2C-1D9A00260054}" type="presParOf" srcId="{36208887-0293-447C-9550-BDB1C4A18BDA}" destId="{866BEE84-A350-44D5-99AC-D48D6276C370}" srcOrd="3" destOrd="0" presId="urn:microsoft.com/office/officeart/2005/8/layout/orgChart1#1"/>
    <dgm:cxn modelId="{15C1DE66-AE91-43C2-9C91-BFB224374DA3}" type="presParOf" srcId="{866BEE84-A350-44D5-99AC-D48D6276C370}" destId="{8CEFB51F-0597-4F43-8A17-F30BF5598EE8}" srcOrd="0" destOrd="0" presId="urn:microsoft.com/office/officeart/2005/8/layout/orgChart1#1"/>
    <dgm:cxn modelId="{C3F775FC-F90C-476E-A6F8-1C6BE957F645}" type="presParOf" srcId="{8CEFB51F-0597-4F43-8A17-F30BF5598EE8}" destId="{8C52A659-8C61-41A6-B75C-7221560B668F}" srcOrd="0" destOrd="0" presId="urn:microsoft.com/office/officeart/2005/8/layout/orgChart1#1"/>
    <dgm:cxn modelId="{BAE2A245-154C-4956-88A6-B29E3907B692}" type="presParOf" srcId="{8CEFB51F-0597-4F43-8A17-F30BF5598EE8}" destId="{25AE6E8D-89E4-4EC5-A353-93E0CFD05FFE}" srcOrd="1" destOrd="0" presId="urn:microsoft.com/office/officeart/2005/8/layout/orgChart1#1"/>
    <dgm:cxn modelId="{B6084B16-4010-49E9-BDB2-89FBCE6AA87E}" type="presParOf" srcId="{866BEE84-A350-44D5-99AC-D48D6276C370}" destId="{C2C13E37-2012-4A60-9FB6-95FB8AC19237}" srcOrd="1" destOrd="0" presId="urn:microsoft.com/office/officeart/2005/8/layout/orgChart1#1"/>
    <dgm:cxn modelId="{F79911A8-0D13-4E0B-9A6B-67E75C93CA38}" type="presParOf" srcId="{C2C13E37-2012-4A60-9FB6-95FB8AC19237}" destId="{4F2F5D90-3F14-475C-BB3E-F8A8FB375531}" srcOrd="0" destOrd="0" presId="urn:microsoft.com/office/officeart/2005/8/layout/orgChart1#1"/>
    <dgm:cxn modelId="{4BB83C86-49BE-4363-8DB1-238DF3AFF016}" type="presParOf" srcId="{C2C13E37-2012-4A60-9FB6-95FB8AC19237}" destId="{7C8FA9B0-9C3D-479D-8909-C3B7F494D03F}" srcOrd="1" destOrd="0" presId="urn:microsoft.com/office/officeart/2005/8/layout/orgChart1#1"/>
    <dgm:cxn modelId="{7A9A3B03-05E9-439D-9BA1-27E803DAD7F7}" type="presParOf" srcId="{7C8FA9B0-9C3D-479D-8909-C3B7F494D03F}" destId="{43200F8D-B59F-4C3E-A2BC-590D08417A3D}" srcOrd="0" destOrd="0" presId="urn:microsoft.com/office/officeart/2005/8/layout/orgChart1#1"/>
    <dgm:cxn modelId="{B42E1513-AEE1-44AC-B1F3-D97CA8669797}" type="presParOf" srcId="{43200F8D-B59F-4C3E-A2BC-590D08417A3D}" destId="{2B9F96DB-1551-4B64-8B27-D7339510FF73}" srcOrd="0" destOrd="0" presId="urn:microsoft.com/office/officeart/2005/8/layout/orgChart1#1"/>
    <dgm:cxn modelId="{EBBA2469-756F-4A30-BD5C-5F4624EBB176}" type="presParOf" srcId="{43200F8D-B59F-4C3E-A2BC-590D08417A3D}" destId="{22258733-E4B5-4BFF-8E32-FA84C2AC4A31}" srcOrd="1" destOrd="0" presId="urn:microsoft.com/office/officeart/2005/8/layout/orgChart1#1"/>
    <dgm:cxn modelId="{E3D34E57-1C27-480F-8E78-BCF54FEAD109}" type="presParOf" srcId="{7C8FA9B0-9C3D-479D-8909-C3B7F494D03F}" destId="{C87B6472-CD5D-4C21-9FF7-B9FD088052EA}" srcOrd="1" destOrd="0" presId="urn:microsoft.com/office/officeart/2005/8/layout/orgChart1#1"/>
    <dgm:cxn modelId="{8DF5EBDE-3F12-43A5-974A-672054C4966E}" type="presParOf" srcId="{7C8FA9B0-9C3D-479D-8909-C3B7F494D03F}" destId="{0288B093-D9A6-4A92-BD56-DC8D09BB1BFA}" srcOrd="2" destOrd="0" presId="urn:microsoft.com/office/officeart/2005/8/layout/orgChart1#1"/>
    <dgm:cxn modelId="{9DD922F5-D54C-4076-A8EB-08161D68DF19}" type="presParOf" srcId="{C2C13E37-2012-4A60-9FB6-95FB8AC19237}" destId="{2F4F6131-1FAA-48B2-8933-12293EF9770C}" srcOrd="2" destOrd="0" presId="urn:microsoft.com/office/officeart/2005/8/layout/orgChart1#1"/>
    <dgm:cxn modelId="{25E61142-DDAD-4A8D-8ACD-7BC1EBE2C02B}" type="presParOf" srcId="{C2C13E37-2012-4A60-9FB6-95FB8AC19237}" destId="{1862953E-0DEF-4F3C-A509-C5176FED7469}" srcOrd="3" destOrd="0" presId="urn:microsoft.com/office/officeart/2005/8/layout/orgChart1#1"/>
    <dgm:cxn modelId="{C87206B8-D9B0-48CF-8B78-FD2498C1DD9F}" type="presParOf" srcId="{1862953E-0DEF-4F3C-A509-C5176FED7469}" destId="{52BE2B7A-027B-420F-886B-70B21A02E0E5}" srcOrd="0" destOrd="0" presId="urn:microsoft.com/office/officeart/2005/8/layout/orgChart1#1"/>
    <dgm:cxn modelId="{1BA691BF-B8C0-46F3-A985-12FB9C3A8330}" type="presParOf" srcId="{52BE2B7A-027B-420F-886B-70B21A02E0E5}" destId="{3E54EF05-060A-477C-A6BA-7650C1C4E516}" srcOrd="0" destOrd="0" presId="urn:microsoft.com/office/officeart/2005/8/layout/orgChart1#1"/>
    <dgm:cxn modelId="{B42F2470-702B-4091-B985-08DB3FAD2708}" type="presParOf" srcId="{52BE2B7A-027B-420F-886B-70B21A02E0E5}" destId="{A3172C94-A8FA-4E18-92B7-F4F377225F86}" srcOrd="1" destOrd="0" presId="urn:microsoft.com/office/officeart/2005/8/layout/orgChart1#1"/>
    <dgm:cxn modelId="{3CCAFD4D-F531-4B1B-B5E6-F9655377D2D0}" type="presParOf" srcId="{1862953E-0DEF-4F3C-A509-C5176FED7469}" destId="{DD7C9496-4461-4711-A790-B3FF385C41A6}" srcOrd="1" destOrd="0" presId="urn:microsoft.com/office/officeart/2005/8/layout/orgChart1#1"/>
    <dgm:cxn modelId="{43F5C03E-3C65-461B-AD31-7323C5ADDAD1}" type="presParOf" srcId="{1862953E-0DEF-4F3C-A509-C5176FED7469}" destId="{F6BC6DC3-EBB6-4EE6-B3A5-19011ACFB1CC}" srcOrd="2" destOrd="0" presId="urn:microsoft.com/office/officeart/2005/8/layout/orgChart1#1"/>
    <dgm:cxn modelId="{CD0F7EF7-7CD3-4FC0-B457-0143A0FB3DAB}" type="presParOf" srcId="{C2C13E37-2012-4A60-9FB6-95FB8AC19237}" destId="{4D55009E-D164-4993-B810-45105DC76601}" srcOrd="4" destOrd="0" presId="urn:microsoft.com/office/officeart/2005/8/layout/orgChart1#1"/>
    <dgm:cxn modelId="{0E9F2AF3-3B57-4FDC-B9BF-11A1EEA08861}" type="presParOf" srcId="{C2C13E37-2012-4A60-9FB6-95FB8AC19237}" destId="{0FA42581-314F-462B-BD97-8643227E2B83}" srcOrd="5" destOrd="0" presId="urn:microsoft.com/office/officeart/2005/8/layout/orgChart1#1"/>
    <dgm:cxn modelId="{F0615A49-DB4D-449F-8D6A-BFCDE45568E8}" type="presParOf" srcId="{0FA42581-314F-462B-BD97-8643227E2B83}" destId="{F63A722D-7718-4386-A414-B3C43A98AA5E}" srcOrd="0" destOrd="0" presId="urn:microsoft.com/office/officeart/2005/8/layout/orgChart1#1"/>
    <dgm:cxn modelId="{4A3DEBE0-382A-403E-AB51-367A71953858}" type="presParOf" srcId="{F63A722D-7718-4386-A414-B3C43A98AA5E}" destId="{00BAA9B5-560F-44F7-876C-43BC802D1E5F}" srcOrd="0" destOrd="0" presId="urn:microsoft.com/office/officeart/2005/8/layout/orgChart1#1"/>
    <dgm:cxn modelId="{41CFAB44-2C6D-4762-A309-1B59AB8F2182}" type="presParOf" srcId="{F63A722D-7718-4386-A414-B3C43A98AA5E}" destId="{AA60E250-61D6-4FE6-AB26-07A047392E60}" srcOrd="1" destOrd="0" presId="urn:microsoft.com/office/officeart/2005/8/layout/orgChart1#1"/>
    <dgm:cxn modelId="{1B1B9706-492B-4CCC-B45F-1C821A8D4A08}" type="presParOf" srcId="{0FA42581-314F-462B-BD97-8643227E2B83}" destId="{49E62ED8-07F0-47DE-AAB1-B5F7E461D1CA}" srcOrd="1" destOrd="0" presId="urn:microsoft.com/office/officeart/2005/8/layout/orgChart1#1"/>
    <dgm:cxn modelId="{CFE849FA-FABD-4DF2-BAE1-DA55F2669A5A}" type="presParOf" srcId="{0FA42581-314F-462B-BD97-8643227E2B83}" destId="{454F5196-09E5-4AB3-96A7-F65D68FBA6AB}" srcOrd="2" destOrd="0" presId="urn:microsoft.com/office/officeart/2005/8/layout/orgChart1#1"/>
    <dgm:cxn modelId="{82825AE2-EF7C-4193-A058-2F44759C36CA}" type="presParOf" srcId="{C2C13E37-2012-4A60-9FB6-95FB8AC19237}" destId="{F9BFB515-937C-4C03-B53D-40C8BBC555A8}" srcOrd="6" destOrd="0" presId="urn:microsoft.com/office/officeart/2005/8/layout/orgChart1#1"/>
    <dgm:cxn modelId="{382B5D2B-BECB-42D5-8FF8-EEC45DA6DBD1}" type="presParOf" srcId="{C2C13E37-2012-4A60-9FB6-95FB8AC19237}" destId="{32431C5C-6BBF-49C5-9025-E34E88334607}" srcOrd="7" destOrd="0" presId="urn:microsoft.com/office/officeart/2005/8/layout/orgChart1#1"/>
    <dgm:cxn modelId="{75E8C9EF-9292-42CB-845C-A702329BC508}" type="presParOf" srcId="{32431C5C-6BBF-49C5-9025-E34E88334607}" destId="{549C5F56-618B-4637-AFEB-6B366A65AC12}" srcOrd="0" destOrd="0" presId="urn:microsoft.com/office/officeart/2005/8/layout/orgChart1#1"/>
    <dgm:cxn modelId="{6A42F9A7-33F4-4731-9B7C-2DA9109844D0}" type="presParOf" srcId="{549C5F56-618B-4637-AFEB-6B366A65AC12}" destId="{95A3D2E9-1920-4140-AB85-B57BC8E13F60}" srcOrd="0" destOrd="0" presId="urn:microsoft.com/office/officeart/2005/8/layout/orgChart1#1"/>
    <dgm:cxn modelId="{ACA51919-9198-45DC-9353-CC998E4DC7F1}" type="presParOf" srcId="{549C5F56-618B-4637-AFEB-6B366A65AC12}" destId="{B9F8F25B-C92C-4B4F-AD0A-FD9AA084C16A}" srcOrd="1" destOrd="0" presId="urn:microsoft.com/office/officeart/2005/8/layout/orgChart1#1"/>
    <dgm:cxn modelId="{65974103-315E-46B3-812F-4547112F05C0}" type="presParOf" srcId="{32431C5C-6BBF-49C5-9025-E34E88334607}" destId="{B26546C3-DBBE-4CCE-AF3B-93B3ADFA4312}" srcOrd="1" destOrd="0" presId="urn:microsoft.com/office/officeart/2005/8/layout/orgChart1#1"/>
    <dgm:cxn modelId="{55CB55A2-91D0-4717-888A-DA130CAB1E27}" type="presParOf" srcId="{32431C5C-6BBF-49C5-9025-E34E88334607}" destId="{764B4963-B991-48F7-B33F-B9F3FF78849F}" srcOrd="2" destOrd="0" presId="urn:microsoft.com/office/officeart/2005/8/layout/orgChart1#1"/>
    <dgm:cxn modelId="{24E266BA-0576-42D8-AC37-0E069B160EBD}" type="presParOf" srcId="{C2C13E37-2012-4A60-9FB6-95FB8AC19237}" destId="{382D3910-9D9D-43E6-B869-B8E6AA339ACD}" srcOrd="8" destOrd="0" presId="urn:microsoft.com/office/officeart/2005/8/layout/orgChart1#1"/>
    <dgm:cxn modelId="{DC8365A9-7A94-42FC-A081-D214719D1A7B}" type="presParOf" srcId="{C2C13E37-2012-4A60-9FB6-95FB8AC19237}" destId="{4ED1D809-A696-4A1A-969C-4AD50E573263}" srcOrd="9" destOrd="0" presId="urn:microsoft.com/office/officeart/2005/8/layout/orgChart1#1"/>
    <dgm:cxn modelId="{D57C2014-7C77-4EA8-A2AD-4F2A12FFCB96}" type="presParOf" srcId="{4ED1D809-A696-4A1A-969C-4AD50E573263}" destId="{74D130A0-CCDF-4652-9188-9BC9FE88C2A9}" srcOrd="0" destOrd="0" presId="urn:microsoft.com/office/officeart/2005/8/layout/orgChart1#1"/>
    <dgm:cxn modelId="{C14B9D69-C37B-4252-BFBC-C14E25455EB3}" type="presParOf" srcId="{74D130A0-CCDF-4652-9188-9BC9FE88C2A9}" destId="{D4104111-D4C4-4189-9ED5-AE0C18D457E5}" srcOrd="0" destOrd="0" presId="urn:microsoft.com/office/officeart/2005/8/layout/orgChart1#1"/>
    <dgm:cxn modelId="{06A58CCE-53A4-4318-A89D-3F187C06F455}" type="presParOf" srcId="{74D130A0-CCDF-4652-9188-9BC9FE88C2A9}" destId="{E95F9389-FE47-4D1F-9EAA-15543070080B}" srcOrd="1" destOrd="0" presId="urn:microsoft.com/office/officeart/2005/8/layout/orgChart1#1"/>
    <dgm:cxn modelId="{444E3262-0FA2-4A9A-BE6A-E2B028990C15}" type="presParOf" srcId="{4ED1D809-A696-4A1A-969C-4AD50E573263}" destId="{90183DA8-4A02-443E-8797-63DD1D696CBE}" srcOrd="1" destOrd="0" presId="urn:microsoft.com/office/officeart/2005/8/layout/orgChart1#1"/>
    <dgm:cxn modelId="{CAE75562-B293-4A67-9080-6A6157EA3582}" type="presParOf" srcId="{4ED1D809-A696-4A1A-969C-4AD50E573263}" destId="{FDBC886E-DD30-47A3-A913-9C9D0B4B971B}" srcOrd="2" destOrd="0" presId="urn:microsoft.com/office/officeart/2005/8/layout/orgChart1#1"/>
    <dgm:cxn modelId="{D30AEB63-C5B7-4E27-808C-D5CE64C683D2}" type="presParOf" srcId="{866BEE84-A350-44D5-99AC-D48D6276C370}" destId="{54FC2D2E-155C-4767-A173-1EF072EA1D61}" srcOrd="2" destOrd="0" presId="urn:microsoft.com/office/officeart/2005/8/layout/orgChart1#1"/>
    <dgm:cxn modelId="{75370547-49C7-4021-BA95-ABC89FEE467A}" type="presParOf" srcId="{36208887-0293-447C-9550-BDB1C4A18BDA}" destId="{FA624A3E-7BAE-4917-8939-2022B17078E6}" srcOrd="4" destOrd="0" presId="urn:microsoft.com/office/officeart/2005/8/layout/orgChart1#1"/>
    <dgm:cxn modelId="{30DDE35D-3F39-46E0-8FAC-AD69BCA1D231}" type="presParOf" srcId="{36208887-0293-447C-9550-BDB1C4A18BDA}" destId="{42CC8CE6-EBFA-49A2-9657-880F1509FC16}" srcOrd="5" destOrd="0" presId="urn:microsoft.com/office/officeart/2005/8/layout/orgChart1#1"/>
    <dgm:cxn modelId="{CEF7767B-5870-40CE-B588-EA001D6D1C50}" type="presParOf" srcId="{42CC8CE6-EBFA-49A2-9657-880F1509FC16}" destId="{71BFFDB0-9F33-4FC4-BEEB-0C5846317730}" srcOrd="0" destOrd="0" presId="urn:microsoft.com/office/officeart/2005/8/layout/orgChart1#1"/>
    <dgm:cxn modelId="{2AF552C5-63B0-4598-82D4-CFBF86EEDA57}" type="presParOf" srcId="{71BFFDB0-9F33-4FC4-BEEB-0C5846317730}" destId="{299BE8BA-B836-4B5C-8E87-C3C1539829B0}" srcOrd="0" destOrd="0" presId="urn:microsoft.com/office/officeart/2005/8/layout/orgChart1#1"/>
    <dgm:cxn modelId="{78D4FF47-396E-4FF3-8A38-41E119C8A783}" type="presParOf" srcId="{71BFFDB0-9F33-4FC4-BEEB-0C5846317730}" destId="{F7089A50-B905-4D04-A542-1D7BD2E1C7CA}" srcOrd="1" destOrd="0" presId="urn:microsoft.com/office/officeart/2005/8/layout/orgChart1#1"/>
    <dgm:cxn modelId="{D55D2A1D-74A9-4F75-B237-D92A6A834C41}" type="presParOf" srcId="{42CC8CE6-EBFA-49A2-9657-880F1509FC16}" destId="{C660B754-5887-4AB2-82E2-322C9E467B58}" srcOrd="1" destOrd="0" presId="urn:microsoft.com/office/officeart/2005/8/layout/orgChart1#1"/>
    <dgm:cxn modelId="{382CFA86-DDF1-4E03-BE55-699136E4494E}" type="presParOf" srcId="{C660B754-5887-4AB2-82E2-322C9E467B58}" destId="{151EB6F3-6330-4989-BA19-18F8DBDDA1A0}" srcOrd="0" destOrd="0" presId="urn:microsoft.com/office/officeart/2005/8/layout/orgChart1#1"/>
    <dgm:cxn modelId="{DDD81E5C-50A3-4A7F-930E-D3F31AE173C3}" type="presParOf" srcId="{C660B754-5887-4AB2-82E2-322C9E467B58}" destId="{8B808B1F-F3FF-4AE7-8A3E-969734068D12}" srcOrd="1" destOrd="0" presId="urn:microsoft.com/office/officeart/2005/8/layout/orgChart1#1"/>
    <dgm:cxn modelId="{6A5820FE-0BCD-4BF3-AD59-CFB252C258A1}" type="presParOf" srcId="{8B808B1F-F3FF-4AE7-8A3E-969734068D12}" destId="{AF05EE72-5F21-42A5-8F3A-6E208DDB9E04}" srcOrd="0" destOrd="0" presId="urn:microsoft.com/office/officeart/2005/8/layout/orgChart1#1"/>
    <dgm:cxn modelId="{B4DF7C72-F062-4958-808C-6995BF366B17}" type="presParOf" srcId="{AF05EE72-5F21-42A5-8F3A-6E208DDB9E04}" destId="{BAE724A5-5182-4EAD-BFEA-F977C5B71DB0}" srcOrd="0" destOrd="0" presId="urn:microsoft.com/office/officeart/2005/8/layout/orgChart1#1"/>
    <dgm:cxn modelId="{B39010BC-640C-45C2-B73D-DD635ED2595C}" type="presParOf" srcId="{AF05EE72-5F21-42A5-8F3A-6E208DDB9E04}" destId="{51298C19-4627-4BE0-BF13-25E29D7E3696}" srcOrd="1" destOrd="0" presId="urn:microsoft.com/office/officeart/2005/8/layout/orgChart1#1"/>
    <dgm:cxn modelId="{BF60078B-B675-4327-84B3-733DB0BC5FC1}" type="presParOf" srcId="{8B808B1F-F3FF-4AE7-8A3E-969734068D12}" destId="{64E59DB7-839F-42BB-ABE1-1578C755B899}" srcOrd="1" destOrd="0" presId="urn:microsoft.com/office/officeart/2005/8/layout/orgChart1#1"/>
    <dgm:cxn modelId="{CB148C64-7581-4E9F-8D04-DE7949E3A307}" type="presParOf" srcId="{8B808B1F-F3FF-4AE7-8A3E-969734068D12}" destId="{75B2BD48-CDB9-4BB2-B2D9-43D3087CF368}" srcOrd="2" destOrd="0" presId="urn:microsoft.com/office/officeart/2005/8/layout/orgChart1#1"/>
    <dgm:cxn modelId="{7897EAA1-754D-48C3-85AB-295CDEE6EE44}" type="presParOf" srcId="{C660B754-5887-4AB2-82E2-322C9E467B58}" destId="{6E96997F-209E-402D-B773-C9EF80F668B7}" srcOrd="2" destOrd="0" presId="urn:microsoft.com/office/officeart/2005/8/layout/orgChart1#1"/>
    <dgm:cxn modelId="{341BEDE1-1882-499F-9FE7-DC55ABA7D727}" type="presParOf" srcId="{C660B754-5887-4AB2-82E2-322C9E467B58}" destId="{581F4C59-5496-4EE5-A719-51329221441C}" srcOrd="3" destOrd="0" presId="urn:microsoft.com/office/officeart/2005/8/layout/orgChart1#1"/>
    <dgm:cxn modelId="{6131FB5A-B7D3-41EC-9378-ECB4CB95682F}" type="presParOf" srcId="{581F4C59-5496-4EE5-A719-51329221441C}" destId="{469395E1-09C3-4BE8-87F4-A10980689ACF}" srcOrd="0" destOrd="0" presId="urn:microsoft.com/office/officeart/2005/8/layout/orgChart1#1"/>
    <dgm:cxn modelId="{612C21EA-A3D7-4DB0-B1FF-2B562AD569C0}" type="presParOf" srcId="{469395E1-09C3-4BE8-87F4-A10980689ACF}" destId="{0BCD9CEB-4AF9-4274-91F8-81FB9F51F117}" srcOrd="0" destOrd="0" presId="urn:microsoft.com/office/officeart/2005/8/layout/orgChart1#1"/>
    <dgm:cxn modelId="{C19AC2E5-84B7-486F-A862-81DFF62A1A21}" type="presParOf" srcId="{469395E1-09C3-4BE8-87F4-A10980689ACF}" destId="{48A9D615-7295-437A-A88A-26012E6BD698}" srcOrd="1" destOrd="0" presId="urn:microsoft.com/office/officeart/2005/8/layout/orgChart1#1"/>
    <dgm:cxn modelId="{5C9398B0-2B27-4004-87C9-5D1905AE3B46}" type="presParOf" srcId="{581F4C59-5496-4EE5-A719-51329221441C}" destId="{495954B5-8DBE-47AE-A2A4-BA925741603A}" srcOrd="1" destOrd="0" presId="urn:microsoft.com/office/officeart/2005/8/layout/orgChart1#1"/>
    <dgm:cxn modelId="{0BA687A5-8BA7-467E-9BAE-D17B23DB9BB1}" type="presParOf" srcId="{581F4C59-5496-4EE5-A719-51329221441C}" destId="{F0207531-B827-40C9-8F03-A571A7EC2D64}" srcOrd="2" destOrd="0" presId="urn:microsoft.com/office/officeart/2005/8/layout/orgChart1#1"/>
    <dgm:cxn modelId="{B619C875-39A7-43AC-972E-A2385D1FE830}" type="presParOf" srcId="{C660B754-5887-4AB2-82E2-322C9E467B58}" destId="{05EAF4C3-3213-4F69-A49B-DC7AF7C93E4F}" srcOrd="4" destOrd="0" presId="urn:microsoft.com/office/officeart/2005/8/layout/orgChart1#1"/>
    <dgm:cxn modelId="{9A1C6AF9-4F56-41A8-8725-E1FADCBC11FF}" type="presParOf" srcId="{C660B754-5887-4AB2-82E2-322C9E467B58}" destId="{1B64101E-619D-40E8-9682-0C87C8F3F3DF}" srcOrd="5" destOrd="0" presId="urn:microsoft.com/office/officeart/2005/8/layout/orgChart1#1"/>
    <dgm:cxn modelId="{B8437B61-EB5F-4FE9-A6C8-0444F18661AB}" type="presParOf" srcId="{1B64101E-619D-40E8-9682-0C87C8F3F3DF}" destId="{E18240A3-3181-4610-83A0-43EE7327B34D}" srcOrd="0" destOrd="0" presId="urn:microsoft.com/office/officeart/2005/8/layout/orgChart1#1"/>
    <dgm:cxn modelId="{6601B5BB-CFC7-41F6-BA70-44A1B2FA12D1}" type="presParOf" srcId="{E18240A3-3181-4610-83A0-43EE7327B34D}" destId="{04181BCE-E63B-44F1-BA6E-5CE119458178}" srcOrd="0" destOrd="0" presId="urn:microsoft.com/office/officeart/2005/8/layout/orgChart1#1"/>
    <dgm:cxn modelId="{20E66CC0-FF77-44AC-8013-D9634DBBA1EE}" type="presParOf" srcId="{E18240A3-3181-4610-83A0-43EE7327B34D}" destId="{6446AE8D-C626-4F0B-9A96-51AD48C59358}" srcOrd="1" destOrd="0" presId="urn:microsoft.com/office/officeart/2005/8/layout/orgChart1#1"/>
    <dgm:cxn modelId="{C47CD853-C363-4221-ACDD-9E75ECEDC6E3}" type="presParOf" srcId="{1B64101E-619D-40E8-9682-0C87C8F3F3DF}" destId="{E711BE4A-DB3C-4078-9736-92DEA89628F8}" srcOrd="1" destOrd="0" presId="urn:microsoft.com/office/officeart/2005/8/layout/orgChart1#1"/>
    <dgm:cxn modelId="{ACECE497-6BD3-46AB-81E8-5128D6556802}" type="presParOf" srcId="{1B64101E-619D-40E8-9682-0C87C8F3F3DF}" destId="{620BDB69-1962-44DA-B780-0AE7BF9939E7}" srcOrd="2" destOrd="0" presId="urn:microsoft.com/office/officeart/2005/8/layout/orgChart1#1"/>
    <dgm:cxn modelId="{33DA7520-094B-429D-8ACB-68800A9C4F68}" type="presParOf" srcId="{C660B754-5887-4AB2-82E2-322C9E467B58}" destId="{5B07AA2B-3485-4DF0-BB1D-B5AEB3EFCBDF}" srcOrd="6" destOrd="0" presId="urn:microsoft.com/office/officeart/2005/8/layout/orgChart1#1"/>
    <dgm:cxn modelId="{3981014B-839F-422D-91D0-974AC6FD5F8F}" type="presParOf" srcId="{C660B754-5887-4AB2-82E2-322C9E467B58}" destId="{1074FF3E-04BC-4554-8B0B-6395823EF2C3}" srcOrd="7" destOrd="0" presId="urn:microsoft.com/office/officeart/2005/8/layout/orgChart1#1"/>
    <dgm:cxn modelId="{6CCC3503-4831-4B37-B0BD-2061A6BD2777}" type="presParOf" srcId="{1074FF3E-04BC-4554-8B0B-6395823EF2C3}" destId="{0DB9EEE6-21AA-4FC3-8934-5D073DF91173}" srcOrd="0" destOrd="0" presId="urn:microsoft.com/office/officeart/2005/8/layout/orgChart1#1"/>
    <dgm:cxn modelId="{32EC56B6-2882-42EF-954D-56C989982DA1}" type="presParOf" srcId="{0DB9EEE6-21AA-4FC3-8934-5D073DF91173}" destId="{E4F20CAF-286F-40C5-AAAA-5D969458038F}" srcOrd="0" destOrd="0" presId="urn:microsoft.com/office/officeart/2005/8/layout/orgChart1#1"/>
    <dgm:cxn modelId="{B7992A8D-31E9-4CED-95D1-4D3CB30DFD90}" type="presParOf" srcId="{0DB9EEE6-21AA-4FC3-8934-5D073DF91173}" destId="{293AE66C-DEBC-4410-BDDB-9FB982659E82}" srcOrd="1" destOrd="0" presId="urn:microsoft.com/office/officeart/2005/8/layout/orgChart1#1"/>
    <dgm:cxn modelId="{D5A56919-EAE4-48A7-8194-AE4308AD35A2}" type="presParOf" srcId="{1074FF3E-04BC-4554-8B0B-6395823EF2C3}" destId="{75A08CF3-B90A-42A5-AF91-86F20C9304E0}" srcOrd="1" destOrd="0" presId="urn:microsoft.com/office/officeart/2005/8/layout/orgChart1#1"/>
    <dgm:cxn modelId="{1B710283-7096-412C-9BB9-DC12195305A9}" type="presParOf" srcId="{1074FF3E-04BC-4554-8B0B-6395823EF2C3}" destId="{7FD91512-90D6-4525-86E7-E18ABE6E2811}" srcOrd="2" destOrd="0" presId="urn:microsoft.com/office/officeart/2005/8/layout/orgChart1#1"/>
    <dgm:cxn modelId="{E265420E-BDD7-4993-AFCE-6EA62748E10F}" type="presParOf" srcId="{C660B754-5887-4AB2-82E2-322C9E467B58}" destId="{3017D205-FD44-4A40-8775-E2086ADD1F6A}" srcOrd="8" destOrd="0" presId="urn:microsoft.com/office/officeart/2005/8/layout/orgChart1#1"/>
    <dgm:cxn modelId="{A117FCEF-4744-4F39-B889-9917C674905D}" type="presParOf" srcId="{C660B754-5887-4AB2-82E2-322C9E467B58}" destId="{3C100AB8-BC73-4F68-8282-0EBF5A185A11}" srcOrd="9" destOrd="0" presId="urn:microsoft.com/office/officeart/2005/8/layout/orgChart1#1"/>
    <dgm:cxn modelId="{D109EE5B-866F-488B-9D57-46E6CDA189AA}" type="presParOf" srcId="{3C100AB8-BC73-4F68-8282-0EBF5A185A11}" destId="{E1E5B72D-05BD-4AA8-AC6B-76A51E113FED}" srcOrd="0" destOrd="0" presId="urn:microsoft.com/office/officeart/2005/8/layout/orgChart1#1"/>
    <dgm:cxn modelId="{FDA686E5-BC67-46F1-B6C4-4FD43CCD5822}" type="presParOf" srcId="{E1E5B72D-05BD-4AA8-AC6B-76A51E113FED}" destId="{5719A961-508B-40FE-917D-238AA3D2008F}" srcOrd="0" destOrd="0" presId="urn:microsoft.com/office/officeart/2005/8/layout/orgChart1#1"/>
    <dgm:cxn modelId="{A8A2AF3F-C5D5-4C72-86C1-223A899F9198}" type="presParOf" srcId="{E1E5B72D-05BD-4AA8-AC6B-76A51E113FED}" destId="{5A19E4A9-C4E6-4F1F-87D8-75EC6C91C0B4}" srcOrd="1" destOrd="0" presId="urn:microsoft.com/office/officeart/2005/8/layout/orgChart1#1"/>
    <dgm:cxn modelId="{06EDC989-D368-4F52-8ABF-FFD145C9C14F}" type="presParOf" srcId="{3C100AB8-BC73-4F68-8282-0EBF5A185A11}" destId="{9A928332-F532-4AF9-B97F-93B9B4009A21}" srcOrd="1" destOrd="0" presId="urn:microsoft.com/office/officeart/2005/8/layout/orgChart1#1"/>
    <dgm:cxn modelId="{0B585F4E-0771-4CBB-BB9B-6FC51A23B5AC}" type="presParOf" srcId="{3C100AB8-BC73-4F68-8282-0EBF5A185A11}" destId="{A0638DFB-FDEA-42AA-AD64-A7CA26E9490E}" srcOrd="2" destOrd="0" presId="urn:microsoft.com/office/officeart/2005/8/layout/orgChart1#1"/>
    <dgm:cxn modelId="{31A20833-B4ED-4289-BF8A-54206580EA4C}" type="presParOf" srcId="{42CC8CE6-EBFA-49A2-9657-880F1509FC16}" destId="{65635962-AF14-45BC-87DB-319E3B5C194F}" srcOrd="2" destOrd="0" presId="urn:microsoft.com/office/officeart/2005/8/layout/orgChart1#1"/>
    <dgm:cxn modelId="{C8CA5E44-C502-48D5-B04F-212ADC5BECB0}" type="presParOf" srcId="{CCE4BFBF-3CEE-46B1-B740-4E3A52C7D31F}" destId="{42A52146-8376-4856-93C6-5BF2B53238AC}" srcOrd="2" destOrd="0" presId="urn:microsoft.com/office/officeart/2005/8/layout/orgChart1#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17D205-FD44-4A40-8775-E2086ADD1F6A}">
      <dsp:nvSpPr>
        <dsp:cNvPr id="0" name=""/>
        <dsp:cNvSpPr/>
      </dsp:nvSpPr>
      <dsp:spPr>
        <a:xfrm>
          <a:off x="6746623" y="1090394"/>
          <a:ext cx="384836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384836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5B07AA2B-3485-4DF0-BB1D-B5AEB3EFCBDF}">
      <dsp:nvSpPr>
        <dsp:cNvPr id="0" name=""/>
        <dsp:cNvSpPr/>
      </dsp:nvSpPr>
      <dsp:spPr>
        <a:xfrm>
          <a:off x="6746623" y="1090394"/>
          <a:ext cx="384836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384836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5EAF4C3-3213-4F69-A49B-DC7AF7C93E4F}">
      <dsp:nvSpPr>
        <dsp:cNvPr id="0" name=""/>
        <dsp:cNvSpPr/>
      </dsp:nvSpPr>
      <dsp:spPr>
        <a:xfrm>
          <a:off x="6746623" y="1090394"/>
          <a:ext cx="384836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384836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E96997F-209E-402D-B773-C9EF80F668B7}">
      <dsp:nvSpPr>
        <dsp:cNvPr id="0" name=""/>
        <dsp:cNvSpPr/>
      </dsp:nvSpPr>
      <dsp:spPr>
        <a:xfrm>
          <a:off x="6746623" y="1090394"/>
          <a:ext cx="384836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384836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151EB6F3-6330-4989-BA19-18F8DBDDA1A0}">
      <dsp:nvSpPr>
        <dsp:cNvPr id="0" name=""/>
        <dsp:cNvSpPr/>
      </dsp:nvSpPr>
      <dsp:spPr>
        <a:xfrm>
          <a:off x="6746623" y="1090394"/>
          <a:ext cx="384836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384836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A624A3E-7BAE-4917-8939-2022B17078E6}">
      <dsp:nvSpPr>
        <dsp:cNvPr id="0" name=""/>
        <dsp:cNvSpPr/>
      </dsp:nvSpPr>
      <dsp:spPr>
        <a:xfrm>
          <a:off x="4583132" y="451712"/>
          <a:ext cx="2686666" cy="1889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4453"/>
              </a:lnTo>
              <a:lnTo>
                <a:pt x="2686666" y="94453"/>
              </a:lnTo>
              <a:lnTo>
                <a:pt x="2686666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382D3910-9D9D-43E6-B869-B8E6AA339ACD}">
      <dsp:nvSpPr>
        <dsp:cNvPr id="0" name=""/>
        <dsp:cNvSpPr/>
      </dsp:nvSpPr>
      <dsp:spPr>
        <a:xfrm>
          <a:off x="4059956" y="1090394"/>
          <a:ext cx="400803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00803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9BFB515-937C-4C03-B53D-40C8BBC555A8}">
      <dsp:nvSpPr>
        <dsp:cNvPr id="0" name=""/>
        <dsp:cNvSpPr/>
      </dsp:nvSpPr>
      <dsp:spPr>
        <a:xfrm>
          <a:off x="4059956" y="1090394"/>
          <a:ext cx="400803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400803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D55009E-D164-4993-B810-45105DC76601}">
      <dsp:nvSpPr>
        <dsp:cNvPr id="0" name=""/>
        <dsp:cNvSpPr/>
      </dsp:nvSpPr>
      <dsp:spPr>
        <a:xfrm>
          <a:off x="4059956" y="1090394"/>
          <a:ext cx="400803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400803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2F4F6131-1FAA-48B2-8933-12293EF9770C}">
      <dsp:nvSpPr>
        <dsp:cNvPr id="0" name=""/>
        <dsp:cNvSpPr/>
      </dsp:nvSpPr>
      <dsp:spPr>
        <a:xfrm>
          <a:off x="4059956" y="1090394"/>
          <a:ext cx="400803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400803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F2F5D90-3F14-475C-BB3E-F8A8FB375531}">
      <dsp:nvSpPr>
        <dsp:cNvPr id="0" name=""/>
        <dsp:cNvSpPr/>
      </dsp:nvSpPr>
      <dsp:spPr>
        <a:xfrm>
          <a:off x="4059956" y="1090394"/>
          <a:ext cx="400803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400803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C52D8F6D-DC79-470D-A694-41778E71B45F}">
      <dsp:nvSpPr>
        <dsp:cNvPr id="0" name=""/>
        <dsp:cNvSpPr/>
      </dsp:nvSpPr>
      <dsp:spPr>
        <a:xfrm>
          <a:off x="4537412" y="451712"/>
          <a:ext cx="91440" cy="1889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799BAF2-4E6A-4825-B8BB-14E17D7769A5}">
      <dsp:nvSpPr>
        <dsp:cNvPr id="0" name=""/>
        <dsp:cNvSpPr/>
      </dsp:nvSpPr>
      <dsp:spPr>
        <a:xfrm>
          <a:off x="1316185" y="1090394"/>
          <a:ext cx="418137" cy="36072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7206"/>
              </a:lnTo>
              <a:lnTo>
                <a:pt x="418137" y="36072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01984CC-E4B8-412E-BEDC-7DA8BC4BA89D}">
      <dsp:nvSpPr>
        <dsp:cNvPr id="0" name=""/>
        <dsp:cNvSpPr/>
      </dsp:nvSpPr>
      <dsp:spPr>
        <a:xfrm>
          <a:off x="1316185" y="1090394"/>
          <a:ext cx="418137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18137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7AAD7ED-C2D4-42BC-9241-0CBF86B113A4}">
      <dsp:nvSpPr>
        <dsp:cNvPr id="0" name=""/>
        <dsp:cNvSpPr/>
      </dsp:nvSpPr>
      <dsp:spPr>
        <a:xfrm>
          <a:off x="1316185" y="1090394"/>
          <a:ext cx="399175" cy="23392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39264"/>
              </a:lnTo>
              <a:lnTo>
                <a:pt x="399175" y="233926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B0F354F3-4204-4323-81EC-A53E409199B7}">
      <dsp:nvSpPr>
        <dsp:cNvPr id="0" name=""/>
        <dsp:cNvSpPr/>
      </dsp:nvSpPr>
      <dsp:spPr>
        <a:xfrm>
          <a:off x="1316185" y="1090394"/>
          <a:ext cx="399175" cy="17005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0581"/>
              </a:lnTo>
              <a:lnTo>
                <a:pt x="399175" y="170058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D7100D8-57B3-495C-8B6F-E977E7E333FB}">
      <dsp:nvSpPr>
        <dsp:cNvPr id="0" name=""/>
        <dsp:cNvSpPr/>
      </dsp:nvSpPr>
      <dsp:spPr>
        <a:xfrm>
          <a:off x="1316185" y="1090394"/>
          <a:ext cx="399175" cy="10618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1899"/>
              </a:lnTo>
              <a:lnTo>
                <a:pt x="399175" y="1061899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40FB26C-CD48-4BFF-A06D-CD1FF5E4EB4D}">
      <dsp:nvSpPr>
        <dsp:cNvPr id="0" name=""/>
        <dsp:cNvSpPr/>
      </dsp:nvSpPr>
      <dsp:spPr>
        <a:xfrm>
          <a:off x="1316185" y="1090394"/>
          <a:ext cx="399175" cy="4232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3217"/>
              </a:lnTo>
              <a:lnTo>
                <a:pt x="399175" y="423217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ABAB6CD-ACAF-4FF5-9183-2EC2D3B75127}">
      <dsp:nvSpPr>
        <dsp:cNvPr id="0" name=""/>
        <dsp:cNvSpPr/>
      </dsp:nvSpPr>
      <dsp:spPr>
        <a:xfrm>
          <a:off x="1839361" y="451712"/>
          <a:ext cx="2743770" cy="188906"/>
        </a:xfrm>
        <a:custGeom>
          <a:avLst/>
          <a:gdLst/>
          <a:ahLst/>
          <a:cxnLst/>
          <a:rect l="0" t="0" r="0" b="0"/>
          <a:pathLst>
            <a:path>
              <a:moveTo>
                <a:pt x="2743770" y="0"/>
              </a:moveTo>
              <a:lnTo>
                <a:pt x="2743770" y="94453"/>
              </a:lnTo>
              <a:lnTo>
                <a:pt x="0" y="94453"/>
              </a:lnTo>
              <a:lnTo>
                <a:pt x="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9909159F-8FCF-4500-905D-B4E4DB2E826A}">
      <dsp:nvSpPr>
        <dsp:cNvPr id="0" name=""/>
        <dsp:cNvSpPr/>
      </dsp:nvSpPr>
      <dsp:spPr>
        <a:xfrm>
          <a:off x="3737696" y="1936"/>
          <a:ext cx="1690871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 dirty="0"/>
            <a:t>Maintenance Project</a:t>
          </a:r>
        </a:p>
      </dsp:txBody>
      <dsp:txXfrm>
        <a:off x="3737696" y="1936"/>
        <a:ext cx="1690871" cy="449776"/>
      </dsp:txXfrm>
    </dsp:sp>
    <dsp:sp modelId="{42B1F111-5229-44FE-9A61-85ADA750D149}">
      <dsp:nvSpPr>
        <dsp:cNvPr id="0" name=""/>
        <dsp:cNvSpPr/>
      </dsp:nvSpPr>
      <dsp:spPr>
        <a:xfrm>
          <a:off x="1185391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Major Enhancement</a:t>
          </a:r>
        </a:p>
      </dsp:txBody>
      <dsp:txXfrm>
        <a:off x="1185391" y="640618"/>
        <a:ext cx="1307940" cy="449776"/>
      </dsp:txXfrm>
    </dsp:sp>
    <dsp:sp modelId="{7E146D43-436C-46FC-8B08-A3E838593972}">
      <dsp:nvSpPr>
        <dsp:cNvPr id="0" name=""/>
        <dsp:cNvSpPr/>
      </dsp:nvSpPr>
      <dsp:spPr>
        <a:xfrm>
          <a:off x="1715360" y="128872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–Specification Document</a:t>
          </a:r>
        </a:p>
      </dsp:txBody>
      <dsp:txXfrm>
        <a:off x="1715360" y="1288723"/>
        <a:ext cx="1307940" cy="449776"/>
      </dsp:txXfrm>
    </dsp:sp>
    <dsp:sp modelId="{F741BF8E-7F40-4210-B5AF-0E8D671DE239}">
      <dsp:nvSpPr>
        <dsp:cNvPr id="0" name=""/>
        <dsp:cNvSpPr/>
      </dsp:nvSpPr>
      <dsp:spPr>
        <a:xfrm>
          <a:off x="1715360" y="192740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Specification</a:t>
          </a:r>
        </a:p>
      </dsp:txBody>
      <dsp:txXfrm>
        <a:off x="1715360" y="1927405"/>
        <a:ext cx="1307940" cy="449776"/>
      </dsp:txXfrm>
    </dsp:sp>
    <dsp:sp modelId="{F49277CE-29D1-4D59-AC5B-92B1608985A5}">
      <dsp:nvSpPr>
        <dsp:cNvPr id="0" name=""/>
        <dsp:cNvSpPr/>
      </dsp:nvSpPr>
      <dsp:spPr>
        <a:xfrm>
          <a:off x="1715360" y="256608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1715360" y="2566088"/>
        <a:ext cx="1307940" cy="449776"/>
      </dsp:txXfrm>
    </dsp:sp>
    <dsp:sp modelId="{D6EDB0FE-B677-4477-8613-5F9338F89BAF}">
      <dsp:nvSpPr>
        <dsp:cNvPr id="0" name=""/>
        <dsp:cNvSpPr/>
      </dsp:nvSpPr>
      <dsp:spPr>
        <a:xfrm>
          <a:off x="1715360" y="320477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1715360" y="3204770"/>
        <a:ext cx="1307940" cy="449776"/>
      </dsp:txXfrm>
    </dsp:sp>
    <dsp:sp modelId="{89D94BA1-441A-48CA-8262-2A57BF0B0512}">
      <dsp:nvSpPr>
        <dsp:cNvPr id="0" name=""/>
        <dsp:cNvSpPr/>
      </dsp:nvSpPr>
      <dsp:spPr>
        <a:xfrm>
          <a:off x="1734323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1734323" y="3834030"/>
        <a:ext cx="1307940" cy="449776"/>
      </dsp:txXfrm>
    </dsp:sp>
    <dsp:sp modelId="{4E7C5214-D93D-43D2-B914-6512B9DDF392}">
      <dsp:nvSpPr>
        <dsp:cNvPr id="0" name=""/>
        <dsp:cNvSpPr/>
      </dsp:nvSpPr>
      <dsp:spPr>
        <a:xfrm>
          <a:off x="1734323" y="4472712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 Deployment</a:t>
          </a:r>
        </a:p>
      </dsp:txBody>
      <dsp:txXfrm>
        <a:off x="1734323" y="4472712"/>
        <a:ext cx="1307940" cy="449776"/>
      </dsp:txXfrm>
    </dsp:sp>
    <dsp:sp modelId="{8C52A659-8C61-41A6-B75C-7221560B668F}">
      <dsp:nvSpPr>
        <dsp:cNvPr id="0" name=""/>
        <dsp:cNvSpPr/>
      </dsp:nvSpPr>
      <dsp:spPr>
        <a:xfrm>
          <a:off x="3929162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Minor Enhancement</a:t>
          </a:r>
        </a:p>
      </dsp:txBody>
      <dsp:txXfrm>
        <a:off x="3929162" y="640618"/>
        <a:ext cx="1307940" cy="449776"/>
      </dsp:txXfrm>
    </dsp:sp>
    <dsp:sp modelId="{2B9F96DB-1551-4B64-8B27-D7339510FF73}">
      <dsp:nvSpPr>
        <dsp:cNvPr id="0" name=""/>
        <dsp:cNvSpPr/>
      </dsp:nvSpPr>
      <dsp:spPr>
        <a:xfrm>
          <a:off x="44607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 Impact Analysis</a:t>
          </a:r>
        </a:p>
      </dsp:txBody>
      <dsp:txXfrm>
        <a:off x="4460759" y="1279300"/>
        <a:ext cx="1307940" cy="449776"/>
      </dsp:txXfrm>
    </dsp:sp>
    <dsp:sp modelId="{3E54EF05-060A-477C-A6BA-7650C1C4E516}">
      <dsp:nvSpPr>
        <dsp:cNvPr id="0" name=""/>
        <dsp:cNvSpPr/>
      </dsp:nvSpPr>
      <dsp:spPr>
        <a:xfrm>
          <a:off x="44607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Design  Specification</a:t>
          </a:r>
        </a:p>
      </dsp:txBody>
      <dsp:txXfrm>
        <a:off x="4460759" y="1917983"/>
        <a:ext cx="1307940" cy="449776"/>
      </dsp:txXfrm>
    </dsp:sp>
    <dsp:sp modelId="{00BAA9B5-560F-44F7-876C-43BC802D1E5F}">
      <dsp:nvSpPr>
        <dsp:cNvPr id="0" name=""/>
        <dsp:cNvSpPr/>
      </dsp:nvSpPr>
      <dsp:spPr>
        <a:xfrm>
          <a:off x="44607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4460759" y="2556665"/>
        <a:ext cx="1307940" cy="449776"/>
      </dsp:txXfrm>
    </dsp:sp>
    <dsp:sp modelId="{95A3D2E9-1920-4140-AB85-B57BC8E13F60}">
      <dsp:nvSpPr>
        <dsp:cNvPr id="0" name=""/>
        <dsp:cNvSpPr/>
      </dsp:nvSpPr>
      <dsp:spPr>
        <a:xfrm>
          <a:off x="44607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4460759" y="3195347"/>
        <a:ext cx="1307940" cy="449776"/>
      </dsp:txXfrm>
    </dsp:sp>
    <dsp:sp modelId="{D4104111-D4C4-4189-9ED5-AE0C18D457E5}">
      <dsp:nvSpPr>
        <dsp:cNvPr id="0" name=""/>
        <dsp:cNvSpPr/>
      </dsp:nvSpPr>
      <dsp:spPr>
        <a:xfrm>
          <a:off x="44607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</a:t>
          </a:r>
          <a:r>
            <a:rPr lang="en-IN" sz="1200" kern="1200"/>
            <a:t>/ Rework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 dirty="0"/>
        </a:p>
      </dsp:txBody>
      <dsp:txXfrm>
        <a:off x="4460759" y="3834030"/>
        <a:ext cx="1307940" cy="449776"/>
      </dsp:txXfrm>
    </dsp:sp>
    <dsp:sp modelId="{299BE8BA-B836-4B5C-8E87-C3C1539829B0}">
      <dsp:nvSpPr>
        <dsp:cNvPr id="0" name=""/>
        <dsp:cNvSpPr/>
      </dsp:nvSpPr>
      <dsp:spPr>
        <a:xfrm>
          <a:off x="6615829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Bug Fix</a:t>
          </a:r>
        </a:p>
      </dsp:txBody>
      <dsp:txXfrm>
        <a:off x="6615829" y="640618"/>
        <a:ext cx="1307940" cy="449776"/>
      </dsp:txXfrm>
    </dsp:sp>
    <dsp:sp modelId="{BAE724A5-5182-4EAD-BFEA-F977C5B71DB0}">
      <dsp:nvSpPr>
        <dsp:cNvPr id="0" name=""/>
        <dsp:cNvSpPr/>
      </dsp:nvSpPr>
      <dsp:spPr>
        <a:xfrm>
          <a:off x="71314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Impact Analysis</a:t>
          </a:r>
        </a:p>
      </dsp:txBody>
      <dsp:txXfrm>
        <a:off x="7131459" y="1279300"/>
        <a:ext cx="1307940" cy="449776"/>
      </dsp:txXfrm>
    </dsp:sp>
    <dsp:sp modelId="{0BCD9CEB-4AF9-4274-91F8-81FB9F51F117}">
      <dsp:nvSpPr>
        <dsp:cNvPr id="0" name=""/>
        <dsp:cNvSpPr/>
      </dsp:nvSpPr>
      <dsp:spPr>
        <a:xfrm>
          <a:off x="71314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7131459" y="1917983"/>
        <a:ext cx="1307940" cy="449776"/>
      </dsp:txXfrm>
    </dsp:sp>
    <dsp:sp modelId="{04181BCE-E63B-44F1-BA6E-5CE119458178}">
      <dsp:nvSpPr>
        <dsp:cNvPr id="0" name=""/>
        <dsp:cNvSpPr/>
      </dsp:nvSpPr>
      <dsp:spPr>
        <a:xfrm>
          <a:off x="71314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Functional Testing</a:t>
          </a:r>
          <a:endParaRPr lang="en-IN" sz="1200" kern="1200" dirty="0"/>
        </a:p>
      </dsp:txBody>
      <dsp:txXfrm>
        <a:off x="7131459" y="2556665"/>
        <a:ext cx="1307940" cy="449776"/>
      </dsp:txXfrm>
    </dsp:sp>
    <dsp:sp modelId="{E4F20CAF-286F-40C5-AAAA-5D969458038F}">
      <dsp:nvSpPr>
        <dsp:cNvPr id="0" name=""/>
        <dsp:cNvSpPr/>
      </dsp:nvSpPr>
      <dsp:spPr>
        <a:xfrm>
          <a:off x="71314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7131459" y="3195347"/>
        <a:ext cx="1307940" cy="449776"/>
      </dsp:txXfrm>
    </dsp:sp>
    <dsp:sp modelId="{5719A961-508B-40FE-917D-238AA3D2008F}">
      <dsp:nvSpPr>
        <dsp:cNvPr id="0" name=""/>
        <dsp:cNvSpPr/>
      </dsp:nvSpPr>
      <dsp:spPr>
        <a:xfrm>
          <a:off x="71314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/Deployment</a:t>
          </a:r>
        </a:p>
      </dsp:txBody>
      <dsp:txXfrm>
        <a:off x="7131459" y="3834030"/>
        <a:ext cx="1307940" cy="4497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#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linDir" val="fromT"/>
                  <dgm:param type="chAlign" val="r"/>
                </dgm:alg>
              </dgm:if>
              <dgm:if name="Name23" func="var" arg="hierBranch" op="equ" val="r">
                <dgm:alg type="hierChild">
                  <dgm:param type="linDir" val="fromT"/>
                  <dgm:param type="chAlign" val="l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linDir" val="fromL"/>
                      <dgm:param type="chAlign" val="l"/>
                      <dgm:param type="secLinDir" val="fromT"/>
                      <dgm:param type="secChAlign" val="t"/>
                    </dgm:alg>
                  </dgm:if>
                  <dgm:else name="Name27">
                    <dgm:alg type="hierChild">
                      <dgm:param type="linDir" val="fromR"/>
                      <dgm:param type="chAlign" val="l"/>
                      <dgm:param type="secLinDir" val="fromT"/>
                      <dgm:param type="secChAlign" val="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dim" val="1D"/>
                                    <dgm:param type="endSty" val="noArr"/>
                                    <dgm:param type="connRout" val="bend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srcNode" val="rootConnector"/>
                                    <dgm:param type="dim" val="1D"/>
                                    <dgm:param type="endSty" val="noArr"/>
                                    <dgm:param type="connRout" val="bend"/>
                                    <dgm:param type="begPts" val="bCtr"/>
                                    <dgm:param type="endPts" val="midL mid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srcNode" val="rootConnector1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srcNode" val="rootConnector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85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89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105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linDir" val="fromL"/>
                  <dgm:param type="chAlign" val="l"/>
                  <dgm:param type="secLinDir" val="fromT"/>
                  <dgm:param type="secChAlign" val="t"/>
                </dgm:alg>
              </dgm:if>
              <dgm:else name="Name109">
                <dgm:alg type="hierChild">
                  <dgm:param type="linDir" val="fromR"/>
                  <dgm:param type="chAlign" val="l"/>
                  <dgm:param type="secLinDir" val="fromT"/>
                  <dgm:param type="secChAlign" val="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dim" val="1D"/>
                    <dgm:param type="endSty" val="noArr"/>
                    <dgm:param type="connRout" val="bend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129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133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146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#1">
  <dgm:title val=""/>
  <dgm:desc val=""/>
  <dgm:catLst>
    <dgm:cat type="simple" pri="102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47625</xdr:rowOff>
    </xdr:from>
    <xdr:to>
      <xdr:col>18</xdr:col>
      <xdr:colOff>514350</xdr:colOff>
      <xdr:row>30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APR~1.MUR/AppData/Local/Temp/VR-CoreIR-Change%20subtype%20dropdown%20to%20listbox%20in%20distribution%20view%20page%20CR-EST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Guidelines"/>
      <sheetName val="SMC Definition"/>
      <sheetName val="WBS"/>
      <sheetName val="Complexity Definition"/>
      <sheetName val="Assumption"/>
      <sheetName val="Estimation Sheet"/>
      <sheetName val="High Level plan"/>
    </sheetNames>
    <sheetDataSet>
      <sheetData sheetId="0"/>
      <sheetData sheetId="1"/>
      <sheetData sheetId="2"/>
      <sheetData sheetId="3"/>
      <sheetData sheetId="4">
        <row r="4">
          <cell r="A4" t="str">
            <v>VS</v>
          </cell>
          <cell r="B4">
            <v>0.24</v>
          </cell>
          <cell r="C4">
            <v>0.4</v>
          </cell>
          <cell r="D4">
            <v>0.08</v>
          </cell>
          <cell r="E4">
            <v>0.08</v>
          </cell>
          <cell r="F4">
            <v>0.96</v>
          </cell>
          <cell r="G4">
            <v>0.12</v>
          </cell>
          <cell r="H4">
            <v>0.12</v>
          </cell>
          <cell r="I4">
            <v>0.9</v>
          </cell>
          <cell r="J4">
            <v>0.9</v>
          </cell>
          <cell r="K4">
            <v>0.72</v>
          </cell>
          <cell r="L4">
            <v>0.36</v>
          </cell>
          <cell r="M4">
            <v>0.36</v>
          </cell>
          <cell r="N4">
            <v>0.18</v>
          </cell>
          <cell r="O4">
            <v>0.18</v>
          </cell>
          <cell r="P4">
            <v>0.2</v>
          </cell>
          <cell r="Q4">
            <v>0.2</v>
          </cell>
          <cell r="R4">
            <v>0.6</v>
          </cell>
          <cell r="S4">
            <v>0.6</v>
          </cell>
          <cell r="T4">
            <v>0.4</v>
          </cell>
          <cell r="U4">
            <v>0.08</v>
          </cell>
          <cell r="V4">
            <v>0.04</v>
          </cell>
          <cell r="W4">
            <v>0.28000000000000003</v>
          </cell>
          <cell r="X4">
            <v>8</v>
          </cell>
          <cell r="Y4">
            <v>1</v>
          </cell>
        </row>
        <row r="5">
          <cell r="A5" t="str">
            <v>S</v>
          </cell>
          <cell r="B5">
            <v>0.48</v>
          </cell>
          <cell r="C5">
            <v>1.2</v>
          </cell>
          <cell r="D5">
            <v>0.16</v>
          </cell>
          <cell r="E5">
            <v>0.16</v>
          </cell>
          <cell r="F5">
            <v>1.92</v>
          </cell>
          <cell r="G5">
            <v>0.24</v>
          </cell>
          <cell r="H5">
            <v>0.24</v>
          </cell>
          <cell r="I5">
            <v>1.8</v>
          </cell>
          <cell r="J5">
            <v>1.8</v>
          </cell>
          <cell r="K5">
            <v>1.44</v>
          </cell>
          <cell r="L5">
            <v>0.72</v>
          </cell>
          <cell r="M5">
            <v>0.72</v>
          </cell>
          <cell r="N5">
            <v>0.36</v>
          </cell>
          <cell r="O5">
            <v>0.36</v>
          </cell>
          <cell r="P5">
            <v>0.4</v>
          </cell>
          <cell r="Q5">
            <v>0.4</v>
          </cell>
          <cell r="R5">
            <v>1.2</v>
          </cell>
          <cell r="S5">
            <v>1.2</v>
          </cell>
          <cell r="T5">
            <v>0.8</v>
          </cell>
          <cell r="U5">
            <v>0.16</v>
          </cell>
          <cell r="V5">
            <v>0.08</v>
          </cell>
          <cell r="W5">
            <v>0.56000000000000005</v>
          </cell>
          <cell r="X5">
            <v>16.399999999999999</v>
          </cell>
          <cell r="Y5">
            <v>2.0499999999999998</v>
          </cell>
        </row>
        <row r="6">
          <cell r="A6" t="str">
            <v>M</v>
          </cell>
          <cell r="B6">
            <v>0.72</v>
          </cell>
          <cell r="C6">
            <v>1.2</v>
          </cell>
          <cell r="D6">
            <v>0.24</v>
          </cell>
          <cell r="E6">
            <v>0.24</v>
          </cell>
          <cell r="F6">
            <v>2.88</v>
          </cell>
          <cell r="G6">
            <v>0.36</v>
          </cell>
          <cell r="H6">
            <v>0.24</v>
          </cell>
          <cell r="I6">
            <v>2.7</v>
          </cell>
          <cell r="J6">
            <v>2.7</v>
          </cell>
          <cell r="K6">
            <v>2.16</v>
          </cell>
          <cell r="L6">
            <v>1.08</v>
          </cell>
          <cell r="M6">
            <v>1.08</v>
          </cell>
          <cell r="N6">
            <v>0.54</v>
          </cell>
          <cell r="O6">
            <v>0.54</v>
          </cell>
          <cell r="P6">
            <v>0.6</v>
          </cell>
          <cell r="Q6">
            <v>0.6</v>
          </cell>
          <cell r="R6">
            <v>1.8</v>
          </cell>
          <cell r="S6">
            <v>1.8</v>
          </cell>
          <cell r="T6">
            <v>1.2</v>
          </cell>
          <cell r="U6">
            <v>0.24</v>
          </cell>
          <cell r="V6">
            <v>0.12</v>
          </cell>
          <cell r="W6">
            <v>0.84</v>
          </cell>
          <cell r="X6">
            <v>23.88</v>
          </cell>
          <cell r="Y6">
            <v>2.9849999999999999</v>
          </cell>
        </row>
        <row r="7">
          <cell r="A7" t="str">
            <v>C</v>
          </cell>
          <cell r="B7">
            <v>1.2</v>
          </cell>
          <cell r="C7">
            <v>2</v>
          </cell>
          <cell r="D7">
            <v>0.4</v>
          </cell>
          <cell r="E7">
            <v>0.4</v>
          </cell>
          <cell r="F7">
            <v>4.8</v>
          </cell>
          <cell r="G7">
            <v>0.6</v>
          </cell>
          <cell r="H7">
            <v>0.36</v>
          </cell>
          <cell r="I7">
            <v>4.5</v>
          </cell>
          <cell r="J7">
            <v>4.5</v>
          </cell>
          <cell r="K7">
            <v>3.6</v>
          </cell>
          <cell r="L7">
            <v>1.8</v>
          </cell>
          <cell r="M7">
            <v>1.8</v>
          </cell>
          <cell r="N7">
            <v>0.9</v>
          </cell>
          <cell r="O7">
            <v>0.9</v>
          </cell>
          <cell r="P7">
            <v>1</v>
          </cell>
          <cell r="Q7">
            <v>1</v>
          </cell>
          <cell r="R7">
            <v>3</v>
          </cell>
          <cell r="S7">
            <v>3</v>
          </cell>
          <cell r="T7">
            <v>2</v>
          </cell>
          <cell r="U7">
            <v>0.4</v>
          </cell>
          <cell r="V7">
            <v>0.2</v>
          </cell>
          <cell r="W7">
            <v>1.4</v>
          </cell>
          <cell r="X7">
            <v>39.76</v>
          </cell>
          <cell r="Y7">
            <v>4.97</v>
          </cell>
        </row>
        <row r="8">
          <cell r="A8" t="str">
            <v>VC</v>
          </cell>
          <cell r="B8">
            <v>1.92</v>
          </cell>
          <cell r="C8">
            <v>3.2</v>
          </cell>
          <cell r="D8">
            <v>0.64</v>
          </cell>
          <cell r="E8">
            <v>0.64</v>
          </cell>
          <cell r="F8">
            <v>7.68</v>
          </cell>
          <cell r="G8">
            <v>0.96</v>
          </cell>
          <cell r="H8">
            <v>0.96</v>
          </cell>
          <cell r="I8">
            <v>7.2</v>
          </cell>
          <cell r="J8">
            <v>7.2</v>
          </cell>
          <cell r="K8">
            <v>5.76</v>
          </cell>
          <cell r="L8">
            <v>2.88</v>
          </cell>
          <cell r="M8">
            <v>2.88</v>
          </cell>
          <cell r="N8">
            <v>1.44</v>
          </cell>
          <cell r="O8">
            <v>1.44</v>
          </cell>
          <cell r="P8">
            <v>1.6</v>
          </cell>
          <cell r="Q8">
            <v>1.6</v>
          </cell>
          <cell r="R8">
            <v>4.8</v>
          </cell>
          <cell r="S8">
            <v>4.8</v>
          </cell>
          <cell r="T8">
            <v>3.2</v>
          </cell>
          <cell r="U8">
            <v>0.64</v>
          </cell>
          <cell r="V8">
            <v>0.32</v>
          </cell>
          <cell r="W8">
            <v>2.2400000000000002</v>
          </cell>
          <cell r="X8">
            <v>64</v>
          </cell>
          <cell r="Y8">
            <v>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I18"/>
  <sheetViews>
    <sheetView tabSelected="1" topLeftCell="A5" workbookViewId="0">
      <selection activeCell="E17" sqref="E17:F17"/>
    </sheetView>
  </sheetViews>
  <sheetFormatPr defaultColWidth="9.1796875" defaultRowHeight="14.5"/>
  <cols>
    <col min="1" max="3" width="9.1796875" style="23"/>
    <col min="4" max="4" width="21.1796875" style="23" customWidth="1"/>
    <col min="5" max="5" width="13" style="23" customWidth="1"/>
    <col min="6" max="6" width="14.54296875" style="23" customWidth="1"/>
    <col min="7" max="7" width="13.81640625" style="23" customWidth="1"/>
    <col min="8" max="8" width="31" style="23" customWidth="1"/>
    <col min="9" max="9" width="24.26953125" style="23" customWidth="1"/>
    <col min="10" max="10" width="9.26953125" style="23" customWidth="1"/>
    <col min="11" max="16384" width="9.1796875" style="23"/>
  </cols>
  <sheetData>
    <row r="6" spans="4:9">
      <c r="D6" s="140" t="s">
        <v>0</v>
      </c>
      <c r="E6" s="145"/>
      <c r="F6" s="146" t="s">
        <v>1</v>
      </c>
      <c r="G6" s="147"/>
      <c r="H6" s="147"/>
      <c r="I6" s="148"/>
    </row>
    <row r="7" spans="4:9">
      <c r="D7" s="149" t="s">
        <v>2</v>
      </c>
      <c r="E7" s="150"/>
      <c r="F7" s="151" t="s">
        <v>119</v>
      </c>
      <c r="G7" s="152"/>
      <c r="H7" s="152"/>
      <c r="I7" s="153"/>
    </row>
    <row r="8" spans="4:9">
      <c r="D8" s="149" t="s">
        <v>3</v>
      </c>
      <c r="E8" s="150"/>
      <c r="F8" s="154">
        <v>1</v>
      </c>
      <c r="G8" s="155"/>
      <c r="H8" s="155"/>
      <c r="I8" s="156"/>
    </row>
    <row r="9" spans="4:9">
      <c r="D9" s="129" t="s">
        <v>4</v>
      </c>
      <c r="E9" s="130"/>
      <c r="F9" s="131">
        <v>44946</v>
      </c>
      <c r="G9" s="132"/>
      <c r="H9" s="132"/>
      <c r="I9" s="133"/>
    </row>
    <row r="10" spans="4:9">
      <c r="D10" s="112"/>
      <c r="E10" s="112"/>
      <c r="F10" s="112"/>
      <c r="G10" s="112"/>
      <c r="H10" s="112"/>
      <c r="I10" s="112"/>
    </row>
    <row r="11" spans="4:9">
      <c r="D11" s="112"/>
      <c r="E11" s="112"/>
      <c r="F11" s="112"/>
      <c r="G11" s="112"/>
      <c r="H11" s="112"/>
      <c r="I11" s="112"/>
    </row>
    <row r="12" spans="4:9">
      <c r="D12" s="134" t="s">
        <v>5</v>
      </c>
      <c r="E12" s="135"/>
      <c r="F12" s="135"/>
      <c r="G12" s="135"/>
      <c r="H12" s="135"/>
      <c r="I12" s="136"/>
    </row>
    <row r="13" spans="4:9">
      <c r="D13" s="137" t="s">
        <v>6</v>
      </c>
      <c r="E13" s="138"/>
      <c r="F13" s="138"/>
      <c r="G13" s="138"/>
      <c r="H13" s="138"/>
      <c r="I13" s="139"/>
    </row>
    <row r="14" spans="4:9">
      <c r="D14" s="140" t="s">
        <v>7</v>
      </c>
      <c r="E14" s="141"/>
      <c r="F14" s="142" t="s">
        <v>8</v>
      </c>
      <c r="G14" s="143"/>
      <c r="H14" s="143"/>
      <c r="I14" s="144"/>
    </row>
    <row r="15" spans="4:9">
      <c r="D15" s="113" t="s">
        <v>9</v>
      </c>
      <c r="E15" s="119" t="s">
        <v>10</v>
      </c>
      <c r="F15" s="120"/>
      <c r="G15" s="119" t="s">
        <v>11</v>
      </c>
      <c r="H15" s="121"/>
      <c r="I15" s="115" t="s">
        <v>12</v>
      </c>
    </row>
    <row r="16" spans="4:9" ht="14.5" customHeight="1" thickBot="1">
      <c r="D16" s="114">
        <f>F9</f>
        <v>44946</v>
      </c>
      <c r="E16" s="122" t="s">
        <v>13</v>
      </c>
      <c r="F16" s="122"/>
      <c r="G16" s="123" t="s">
        <v>14</v>
      </c>
      <c r="H16" s="123"/>
      <c r="I16" s="116">
        <v>0.1</v>
      </c>
    </row>
    <row r="17" spans="4:9" ht="14.5" customHeight="1" thickBot="1">
      <c r="D17" s="114">
        <v>44946</v>
      </c>
      <c r="E17" s="125" t="s">
        <v>120</v>
      </c>
      <c r="F17" s="126"/>
      <c r="G17" s="127" t="s">
        <v>116</v>
      </c>
      <c r="H17" s="128"/>
      <c r="I17" s="117">
        <v>0.2</v>
      </c>
    </row>
    <row r="18" spans="4:9">
      <c r="D18" s="114">
        <v>44946</v>
      </c>
      <c r="E18" s="122" t="s">
        <v>13</v>
      </c>
      <c r="F18" s="122"/>
      <c r="G18" s="124" t="s">
        <v>117</v>
      </c>
      <c r="H18" s="124"/>
      <c r="I18" s="118">
        <v>1</v>
      </c>
    </row>
  </sheetData>
  <mergeCells count="20">
    <mergeCell ref="D6:E6"/>
    <mergeCell ref="F6:I6"/>
    <mergeCell ref="D7:E7"/>
    <mergeCell ref="F7:I7"/>
    <mergeCell ref="D8:E8"/>
    <mergeCell ref="F8:I8"/>
    <mergeCell ref="D9:E9"/>
    <mergeCell ref="F9:I9"/>
    <mergeCell ref="D12:I12"/>
    <mergeCell ref="D13:I13"/>
    <mergeCell ref="D14:E14"/>
    <mergeCell ref="F14:I14"/>
    <mergeCell ref="E15:F15"/>
    <mergeCell ref="G15:H15"/>
    <mergeCell ref="E16:F16"/>
    <mergeCell ref="G16:H16"/>
    <mergeCell ref="E18:F18"/>
    <mergeCell ref="G18:H18"/>
    <mergeCell ref="E17:F17"/>
    <mergeCell ref="G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5"/>
  <sheetViews>
    <sheetView workbookViewId="0">
      <selection activeCell="D19" sqref="D19"/>
    </sheetView>
  </sheetViews>
  <sheetFormatPr defaultColWidth="9.1796875" defaultRowHeight="14.5"/>
  <cols>
    <col min="1" max="1" width="9.1796875" style="23"/>
    <col min="2" max="2" width="4.7265625" style="23" customWidth="1"/>
    <col min="3" max="3" width="9.1796875" style="23"/>
    <col min="4" max="4" width="46.54296875" style="23" customWidth="1"/>
    <col min="5" max="6" width="19" style="23" customWidth="1"/>
    <col min="7" max="7" width="9.1796875" style="23"/>
    <col min="8" max="8" width="15.1796875" style="23" customWidth="1"/>
    <col min="9" max="9" width="21" style="23" customWidth="1"/>
    <col min="10" max="16384" width="9.1796875" style="23"/>
  </cols>
  <sheetData>
    <row r="3" spans="2:9" ht="21">
      <c r="C3" s="159" t="s">
        <v>15</v>
      </c>
      <c r="D3" s="160"/>
      <c r="E3" s="160"/>
      <c r="F3" s="160"/>
      <c r="G3" s="160"/>
      <c r="H3" s="160"/>
      <c r="I3" s="161"/>
    </row>
    <row r="4" spans="2:9" ht="23.25" customHeight="1">
      <c r="B4" s="25">
        <v>1</v>
      </c>
      <c r="C4" s="162" t="s">
        <v>16</v>
      </c>
      <c r="D4" s="163"/>
      <c r="E4" s="163"/>
      <c r="F4" s="163"/>
      <c r="G4" s="163"/>
      <c r="H4" s="163"/>
      <c r="I4" s="164"/>
    </row>
    <row r="5" spans="2:9" ht="29.25" customHeight="1">
      <c r="B5" s="27">
        <v>2</v>
      </c>
      <c r="C5" s="157" t="s">
        <v>17</v>
      </c>
      <c r="D5" s="157"/>
      <c r="E5" s="157"/>
      <c r="F5" s="157"/>
      <c r="G5" s="157"/>
      <c r="H5" s="157"/>
      <c r="I5" s="158"/>
    </row>
    <row r="6" spans="2:9" ht="30.75" customHeight="1">
      <c r="B6" s="27">
        <v>3</v>
      </c>
      <c r="C6" s="157" t="s">
        <v>18</v>
      </c>
      <c r="D6" s="157"/>
      <c r="E6" s="157"/>
      <c r="F6" s="157"/>
      <c r="G6" s="157"/>
      <c r="H6" s="157"/>
      <c r="I6" s="158"/>
    </row>
    <row r="7" spans="2:9" ht="28.5" customHeight="1">
      <c r="B7" s="27">
        <v>4</v>
      </c>
      <c r="C7" s="157" t="s">
        <v>19</v>
      </c>
      <c r="D7" s="157"/>
      <c r="E7" s="157"/>
      <c r="F7" s="157"/>
      <c r="G7" s="157"/>
      <c r="H7" s="157"/>
      <c r="I7" s="158"/>
    </row>
    <row r="8" spans="2:9" ht="26.25" customHeight="1">
      <c r="B8" s="27">
        <v>5</v>
      </c>
      <c r="C8" s="157" t="s">
        <v>20</v>
      </c>
      <c r="D8" s="157"/>
      <c r="E8" s="157"/>
      <c r="F8" s="157"/>
      <c r="G8" s="157"/>
      <c r="H8" s="157"/>
      <c r="I8" s="158"/>
    </row>
    <row r="9" spans="2:9" ht="27.75" customHeight="1">
      <c r="B9" s="27">
        <v>6</v>
      </c>
      <c r="C9" s="157" t="s">
        <v>21</v>
      </c>
      <c r="D9" s="157"/>
      <c r="E9" s="157"/>
      <c r="F9" s="157"/>
      <c r="G9" s="157"/>
      <c r="H9" s="157"/>
      <c r="I9" s="158"/>
    </row>
    <row r="10" spans="2:9" ht="27.75" customHeight="1">
      <c r="B10" s="27">
        <v>7</v>
      </c>
      <c r="C10" s="157" t="s">
        <v>22</v>
      </c>
      <c r="D10" s="157"/>
      <c r="E10" s="157"/>
      <c r="F10" s="157"/>
      <c r="G10" s="157"/>
      <c r="H10" s="157"/>
      <c r="I10" s="158"/>
    </row>
    <row r="11" spans="2:9" ht="32.25" customHeight="1">
      <c r="B11" s="27">
        <v>8</v>
      </c>
      <c r="C11" s="157" t="s">
        <v>23</v>
      </c>
      <c r="D11" s="157"/>
      <c r="E11" s="157"/>
      <c r="F11" s="157"/>
      <c r="G11" s="157"/>
      <c r="H11" s="157"/>
      <c r="I11" s="158"/>
    </row>
    <row r="12" spans="2:9" ht="30" customHeight="1">
      <c r="B12" s="27">
        <v>9</v>
      </c>
      <c r="C12" s="157" t="s">
        <v>24</v>
      </c>
      <c r="D12" s="157"/>
      <c r="E12" s="157"/>
      <c r="F12" s="157"/>
      <c r="G12" s="157"/>
      <c r="H12" s="157"/>
      <c r="I12" s="158"/>
    </row>
    <row r="13" spans="2:9" ht="31.5" customHeight="1">
      <c r="B13" s="27">
        <v>10</v>
      </c>
      <c r="C13" s="157" t="s">
        <v>25</v>
      </c>
      <c r="D13" s="157"/>
      <c r="E13" s="157"/>
      <c r="F13" s="157"/>
      <c r="G13" s="157"/>
      <c r="H13" s="157"/>
      <c r="I13" s="158"/>
    </row>
    <row r="14" spans="2:9" ht="30.75" customHeight="1">
      <c r="B14" s="27">
        <v>11</v>
      </c>
      <c r="C14" s="157" t="s">
        <v>26</v>
      </c>
      <c r="D14" s="157"/>
      <c r="E14" s="157"/>
      <c r="F14" s="157"/>
      <c r="G14" s="157"/>
      <c r="H14" s="157"/>
      <c r="I14" s="158"/>
    </row>
    <row r="15" spans="2:9" ht="27" customHeight="1">
      <c r="B15" s="48">
        <v>12</v>
      </c>
      <c r="C15" s="157" t="s">
        <v>27</v>
      </c>
      <c r="D15" s="157"/>
      <c r="E15" s="157"/>
      <c r="F15" s="157"/>
      <c r="G15" s="157"/>
      <c r="H15" s="157"/>
      <c r="I15" s="158"/>
    </row>
  </sheetData>
  <mergeCells count="13">
    <mergeCell ref="C3:I3"/>
    <mergeCell ref="C4:I4"/>
    <mergeCell ref="C5:I5"/>
    <mergeCell ref="C6:I6"/>
    <mergeCell ref="C7:I7"/>
    <mergeCell ref="C13:I13"/>
    <mergeCell ref="C14:I14"/>
    <mergeCell ref="C15:I15"/>
    <mergeCell ref="C8:I8"/>
    <mergeCell ref="C9:I9"/>
    <mergeCell ref="C10:I10"/>
    <mergeCell ref="C11:I11"/>
    <mergeCell ref="C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K10"/>
  <sheetViews>
    <sheetView topLeftCell="A7" workbookViewId="0">
      <selection activeCell="E8" sqref="E8"/>
    </sheetView>
  </sheetViews>
  <sheetFormatPr defaultColWidth="9.1796875" defaultRowHeight="14.5"/>
  <cols>
    <col min="1" max="2" width="9.1796875" style="23"/>
    <col min="3" max="3" width="17.26953125" style="23" customWidth="1"/>
    <col min="4" max="4" width="20.1796875" style="23" customWidth="1"/>
    <col min="5" max="5" width="55.453125" style="23" customWidth="1"/>
    <col min="6" max="6" width="9.1796875" style="23"/>
    <col min="7" max="7" width="5.453125" style="23" customWidth="1"/>
    <col min="8" max="8" width="29.81640625" style="23" hidden="1" customWidth="1"/>
    <col min="9" max="9" width="27.26953125" style="23" hidden="1" customWidth="1"/>
    <col min="10" max="10" width="22.26953125" style="23" hidden="1" customWidth="1"/>
    <col min="11" max="11" width="24.54296875" style="23" hidden="1" customWidth="1"/>
    <col min="12" max="34" width="9.1796875" style="23" customWidth="1"/>
    <col min="35" max="16384" width="9.1796875" style="23"/>
  </cols>
  <sheetData>
    <row r="4" spans="2:11">
      <c r="B4" s="165" t="s">
        <v>28</v>
      </c>
      <c r="C4" s="166"/>
      <c r="D4" s="166"/>
      <c r="E4" s="167"/>
      <c r="H4" s="168" t="s">
        <v>29</v>
      </c>
      <c r="I4" s="169"/>
      <c r="J4" s="169"/>
      <c r="K4" s="170"/>
    </row>
    <row r="5" spans="2:11">
      <c r="B5" s="95" t="s">
        <v>30</v>
      </c>
      <c r="C5" s="96" t="s">
        <v>31</v>
      </c>
      <c r="D5" s="96" t="s">
        <v>32</v>
      </c>
      <c r="E5" s="97" t="s">
        <v>33</v>
      </c>
      <c r="H5" s="98" t="s">
        <v>34</v>
      </c>
      <c r="I5" s="109" t="s">
        <v>35</v>
      </c>
      <c r="J5" s="110" t="s">
        <v>36</v>
      </c>
      <c r="K5" s="109" t="s">
        <v>37</v>
      </c>
    </row>
    <row r="6" spans="2:11" ht="72.5">
      <c r="B6" s="99">
        <v>1</v>
      </c>
      <c r="C6" s="100" t="s">
        <v>38</v>
      </c>
      <c r="D6" s="101" t="s">
        <v>39</v>
      </c>
      <c r="E6" s="102" t="s">
        <v>40</v>
      </c>
      <c r="H6" s="103" t="s">
        <v>41</v>
      </c>
      <c r="I6" s="111" t="s">
        <v>42</v>
      </c>
      <c r="J6" s="111" t="s">
        <v>43</v>
      </c>
      <c r="K6" s="111" t="s">
        <v>44</v>
      </c>
    </row>
    <row r="7" spans="2:11" ht="58">
      <c r="B7" s="99">
        <v>2</v>
      </c>
      <c r="C7" s="100" t="s">
        <v>35</v>
      </c>
      <c r="D7" s="101" t="s">
        <v>45</v>
      </c>
      <c r="E7" s="102" t="s">
        <v>46</v>
      </c>
      <c r="H7" s="103"/>
      <c r="I7" s="111"/>
      <c r="J7" s="111"/>
      <c r="K7" s="111"/>
    </row>
    <row r="8" spans="2:11" ht="87">
      <c r="B8" s="99">
        <v>3</v>
      </c>
      <c r="C8" s="100" t="s">
        <v>36</v>
      </c>
      <c r="D8" s="101" t="s">
        <v>47</v>
      </c>
      <c r="E8" s="102" t="s">
        <v>48</v>
      </c>
      <c r="H8" s="104" t="s">
        <v>49</v>
      </c>
      <c r="I8" s="111" t="s">
        <v>50</v>
      </c>
      <c r="J8" s="111" t="s">
        <v>51</v>
      </c>
      <c r="K8" s="111" t="s">
        <v>52</v>
      </c>
    </row>
    <row r="9" spans="2:11" ht="58">
      <c r="B9" s="99">
        <v>4</v>
      </c>
      <c r="C9" s="100" t="s">
        <v>53</v>
      </c>
      <c r="D9" s="101" t="s">
        <v>54</v>
      </c>
      <c r="E9" s="102" t="s">
        <v>55</v>
      </c>
      <c r="H9" s="103" t="s">
        <v>56</v>
      </c>
      <c r="I9" s="111" t="s">
        <v>57</v>
      </c>
      <c r="J9" s="111" t="s">
        <v>58</v>
      </c>
      <c r="K9" s="111" t="s">
        <v>59</v>
      </c>
    </row>
    <row r="10" spans="2:11" ht="58">
      <c r="B10" s="105">
        <v>5</v>
      </c>
      <c r="C10" s="106" t="s">
        <v>60</v>
      </c>
      <c r="D10" s="107" t="s">
        <v>61</v>
      </c>
      <c r="E10" s="108" t="s">
        <v>62</v>
      </c>
    </row>
  </sheetData>
  <mergeCells count="2">
    <mergeCell ref="B4:E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sqref="A1:XFD1048576"/>
    </sheetView>
  </sheetViews>
  <sheetFormatPr defaultColWidth="9.1796875" defaultRowHeight="14.5"/>
  <cols>
    <col min="1" max="16384" width="9.1796875" style="2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topLeftCell="A2" workbookViewId="0">
      <selection activeCell="I6" sqref="I6:O6"/>
    </sheetView>
  </sheetViews>
  <sheetFormatPr defaultColWidth="9" defaultRowHeight="14.5"/>
  <cols>
    <col min="1" max="1" width="24.453125" customWidth="1"/>
    <col min="2" max="2" width="7.81640625" customWidth="1"/>
    <col min="3" max="3" width="8.26953125" customWidth="1"/>
    <col min="4" max="13" width="6.1796875" customWidth="1"/>
    <col min="14" max="14" width="6.54296875" customWidth="1"/>
    <col min="15" max="25" width="6.1796875" customWidth="1"/>
  </cols>
  <sheetData>
    <row r="1" spans="1:25">
      <c r="B1" s="173" t="s">
        <v>63</v>
      </c>
      <c r="C1" s="174"/>
      <c r="D1" s="174"/>
      <c r="E1" s="175"/>
      <c r="F1" s="171" t="s">
        <v>64</v>
      </c>
      <c r="G1" s="176"/>
      <c r="H1" s="172"/>
      <c r="I1" s="173" t="s">
        <v>65</v>
      </c>
      <c r="J1" s="174"/>
      <c r="K1" s="174"/>
      <c r="L1" s="174"/>
      <c r="M1" s="174"/>
      <c r="N1" s="174"/>
      <c r="O1" s="175"/>
      <c r="P1" s="171" t="s">
        <v>66</v>
      </c>
      <c r="Q1" s="176"/>
      <c r="R1" s="176"/>
      <c r="S1" s="176"/>
      <c r="T1" s="172"/>
      <c r="U1" s="173" t="s">
        <v>67</v>
      </c>
      <c r="V1" s="174"/>
      <c r="W1" s="175"/>
      <c r="X1" s="171" t="s">
        <v>68</v>
      </c>
      <c r="Y1" s="172"/>
    </row>
    <row r="2" spans="1:25" ht="143.5">
      <c r="A2" s="31" t="s">
        <v>31</v>
      </c>
      <c r="B2" s="6" t="s">
        <v>69</v>
      </c>
      <c r="C2" s="7" t="s">
        <v>70</v>
      </c>
      <c r="D2" s="7" t="s">
        <v>71</v>
      </c>
      <c r="E2" s="8" t="s">
        <v>72</v>
      </c>
      <c r="F2" s="32" t="s">
        <v>73</v>
      </c>
      <c r="G2" s="33" t="s">
        <v>74</v>
      </c>
      <c r="H2" s="34" t="s">
        <v>75</v>
      </c>
      <c r="I2" s="74" t="s">
        <v>76</v>
      </c>
      <c r="J2" s="75" t="s">
        <v>77</v>
      </c>
      <c r="K2" s="75" t="s">
        <v>78</v>
      </c>
      <c r="L2" s="75" t="s">
        <v>79</v>
      </c>
      <c r="M2" s="75" t="s">
        <v>80</v>
      </c>
      <c r="N2" s="75" t="s">
        <v>81</v>
      </c>
      <c r="O2" s="76" t="s">
        <v>82</v>
      </c>
      <c r="P2" s="77" t="s">
        <v>83</v>
      </c>
      <c r="Q2" s="32" t="s">
        <v>84</v>
      </c>
      <c r="R2" s="32" t="s">
        <v>85</v>
      </c>
      <c r="S2" s="32" t="s">
        <v>86</v>
      </c>
      <c r="T2" s="34" t="s">
        <v>87</v>
      </c>
      <c r="U2" s="74" t="s">
        <v>88</v>
      </c>
      <c r="V2" s="75" t="s">
        <v>89</v>
      </c>
      <c r="W2" s="82" t="s">
        <v>90</v>
      </c>
      <c r="X2" s="83" t="s">
        <v>68</v>
      </c>
      <c r="Y2" s="34" t="s">
        <v>91</v>
      </c>
    </row>
    <row r="3" spans="1:25" ht="23.5">
      <c r="A3" s="35"/>
      <c r="B3" s="36">
        <v>0.3</v>
      </c>
      <c r="C3" s="37">
        <v>0.5</v>
      </c>
      <c r="D3" s="37">
        <v>0.1</v>
      </c>
      <c r="E3" s="38">
        <v>0.1</v>
      </c>
      <c r="F3" s="39">
        <v>0.8</v>
      </c>
      <c r="G3" s="40">
        <v>0.1</v>
      </c>
      <c r="H3" s="41">
        <v>0.1</v>
      </c>
      <c r="I3" s="78">
        <v>0.25</v>
      </c>
      <c r="J3" s="79">
        <v>0.25</v>
      </c>
      <c r="K3" s="79">
        <v>0.2</v>
      </c>
      <c r="L3" s="80">
        <v>0.1</v>
      </c>
      <c r="M3" s="80">
        <v>0.1</v>
      </c>
      <c r="N3" s="80">
        <v>0.05</v>
      </c>
      <c r="O3" s="81">
        <v>0.05</v>
      </c>
      <c r="P3" s="39">
        <v>0.1</v>
      </c>
      <c r="Q3" s="84">
        <v>0.1</v>
      </c>
      <c r="R3" s="84">
        <v>0.3</v>
      </c>
      <c r="S3" s="84">
        <v>0.3</v>
      </c>
      <c r="T3" s="41">
        <v>0.2</v>
      </c>
      <c r="U3" s="85">
        <v>0.2</v>
      </c>
      <c r="V3" s="80">
        <v>0.1</v>
      </c>
      <c r="W3" s="80">
        <v>0.7</v>
      </c>
      <c r="X3" s="86"/>
      <c r="Y3" s="92"/>
    </row>
    <row r="4" spans="1:25">
      <c r="A4" s="27" t="s">
        <v>92</v>
      </c>
      <c r="B4" s="42">
        <f>B3*C14</f>
        <v>0.24</v>
      </c>
      <c r="C4" s="43">
        <f>C3*C14</f>
        <v>0.4</v>
      </c>
      <c r="D4" s="43">
        <f>D3*C14</f>
        <v>8.0000000000000016E-2</v>
      </c>
      <c r="E4" s="44">
        <f>E3*C14</f>
        <v>8.0000000000000016E-2</v>
      </c>
      <c r="F4" s="42">
        <f t="shared" ref="F4:H4" si="0">F$3*$C$15</f>
        <v>0.96</v>
      </c>
      <c r="G4" s="43">
        <f t="shared" si="0"/>
        <v>0.12</v>
      </c>
      <c r="H4" s="44">
        <f t="shared" si="0"/>
        <v>0.12</v>
      </c>
      <c r="I4" s="42">
        <f>$C$16*I$3</f>
        <v>0.9</v>
      </c>
      <c r="J4" s="43">
        <f>$C$16*J$3</f>
        <v>0.9</v>
      </c>
      <c r="K4" s="43">
        <f t="shared" ref="K4:O4" si="1">$C$16*K$3</f>
        <v>0.72000000000000008</v>
      </c>
      <c r="L4" s="43">
        <f t="shared" si="1"/>
        <v>0.36000000000000004</v>
      </c>
      <c r="M4" s="43">
        <f t="shared" si="1"/>
        <v>0.36000000000000004</v>
      </c>
      <c r="N4" s="43">
        <f t="shared" si="1"/>
        <v>0.18000000000000002</v>
      </c>
      <c r="O4" s="44">
        <f t="shared" si="1"/>
        <v>0.18000000000000002</v>
      </c>
      <c r="P4" s="42">
        <f t="shared" ref="P4:T4" si="2">P$3*$C$17</f>
        <v>0.2</v>
      </c>
      <c r="Q4" s="43">
        <f t="shared" si="2"/>
        <v>0.2</v>
      </c>
      <c r="R4" s="43">
        <f t="shared" si="2"/>
        <v>0.6</v>
      </c>
      <c r="S4" s="43">
        <f t="shared" si="2"/>
        <v>0.6</v>
      </c>
      <c r="T4" s="44">
        <f t="shared" si="2"/>
        <v>0.4</v>
      </c>
      <c r="U4" s="87">
        <f>$C$18*U$3</f>
        <v>8.0000000000000016E-2</v>
      </c>
      <c r="V4" s="88">
        <f t="shared" ref="V4:W4" si="3">$C$18*V$3</f>
        <v>4.0000000000000008E-2</v>
      </c>
      <c r="W4" s="88">
        <f t="shared" si="3"/>
        <v>0.27999999999999997</v>
      </c>
      <c r="X4" s="89">
        <f>SUM(B4:W4)</f>
        <v>8</v>
      </c>
      <c r="Y4" s="93">
        <f>X4/8</f>
        <v>1</v>
      </c>
    </row>
    <row r="5" spans="1:25">
      <c r="A5" s="27" t="s">
        <v>93</v>
      </c>
      <c r="B5" s="42">
        <f>B3*D14</f>
        <v>0.48</v>
      </c>
      <c r="C5" s="43">
        <f t="shared" ref="C5" si="4">C3*E14</f>
        <v>1.2000000000000002</v>
      </c>
      <c r="D5" s="43">
        <f>D3*D14</f>
        <v>0.16000000000000003</v>
      </c>
      <c r="E5" s="44">
        <f>E3*D14</f>
        <v>0.16000000000000003</v>
      </c>
      <c r="F5" s="42">
        <f>F$3*$D$15</f>
        <v>1.92</v>
      </c>
      <c r="G5" s="43">
        <f>G$3*$D$15</f>
        <v>0.24</v>
      </c>
      <c r="H5" s="44">
        <f>H$3*$D$15</f>
        <v>0.24</v>
      </c>
      <c r="I5" s="42">
        <f t="shared" ref="I5:O5" si="5">$D$16*I$3</f>
        <v>1.8</v>
      </c>
      <c r="J5" s="43">
        <f t="shared" si="5"/>
        <v>1.8</v>
      </c>
      <c r="K5" s="43">
        <f t="shared" si="5"/>
        <v>1.4400000000000002</v>
      </c>
      <c r="L5" s="43">
        <f t="shared" si="5"/>
        <v>0.72000000000000008</v>
      </c>
      <c r="M5" s="43">
        <f t="shared" si="5"/>
        <v>0.72000000000000008</v>
      </c>
      <c r="N5" s="43">
        <f t="shared" si="5"/>
        <v>0.36000000000000004</v>
      </c>
      <c r="O5" s="44">
        <f t="shared" si="5"/>
        <v>0.36000000000000004</v>
      </c>
      <c r="P5" s="42">
        <f>P$3*$D$17</f>
        <v>0.4</v>
      </c>
      <c r="Q5" s="43">
        <f>Q$3*$D$17</f>
        <v>0.4</v>
      </c>
      <c r="R5" s="43">
        <f>R$3*$D$17</f>
        <v>1.2</v>
      </c>
      <c r="S5" s="43">
        <f>S$3*$D$17</f>
        <v>1.2</v>
      </c>
      <c r="T5" s="44">
        <f>T$3*$D$17</f>
        <v>0.8</v>
      </c>
      <c r="U5" s="87">
        <f>$D$18*U$3</f>
        <v>0.16000000000000003</v>
      </c>
      <c r="V5" s="88">
        <f>$D$18*V$3</f>
        <v>8.0000000000000016E-2</v>
      </c>
      <c r="W5" s="88">
        <f>$D$18*W$3</f>
        <v>0.55999999999999994</v>
      </c>
      <c r="X5" s="89">
        <f t="shared" ref="X5:X8" si="6">SUM(B5:W5)</f>
        <v>16.399999999999999</v>
      </c>
      <c r="Y5" s="93">
        <f>X5/8</f>
        <v>2.0499999999999998</v>
      </c>
    </row>
    <row r="6" spans="1:25">
      <c r="A6" s="27" t="s">
        <v>94</v>
      </c>
      <c r="B6" s="42">
        <f>B3*E14</f>
        <v>0.72000000000000008</v>
      </c>
      <c r="C6" s="43">
        <f>C3*E14</f>
        <v>1.2000000000000002</v>
      </c>
      <c r="D6" s="43">
        <f>D3*E14</f>
        <v>0.24000000000000005</v>
      </c>
      <c r="E6" s="44">
        <f>E3*E14</f>
        <v>0.24000000000000005</v>
      </c>
      <c r="F6" s="45">
        <f>$E$15*F$3</f>
        <v>2.88</v>
      </c>
      <c r="G6" s="46">
        <f>$E$15*G$3</f>
        <v>0.36</v>
      </c>
      <c r="H6" s="47">
        <f>$D$15*E$3</f>
        <v>0.24</v>
      </c>
      <c r="I6" s="45">
        <f t="shared" ref="I6:O6" si="7">I$3*$E$16</f>
        <v>2.7</v>
      </c>
      <c r="J6" s="46">
        <f t="shared" si="7"/>
        <v>2.7</v>
      </c>
      <c r="K6" s="46">
        <f t="shared" si="7"/>
        <v>2.16</v>
      </c>
      <c r="L6" s="46">
        <f t="shared" si="7"/>
        <v>1.08</v>
      </c>
      <c r="M6" s="46">
        <f t="shared" si="7"/>
        <v>1.08</v>
      </c>
      <c r="N6" s="46">
        <f t="shared" si="7"/>
        <v>0.54</v>
      </c>
      <c r="O6" s="47">
        <f t="shared" si="7"/>
        <v>0.54</v>
      </c>
      <c r="P6" s="45">
        <f>P$3*$E$17</f>
        <v>0.60000000000000009</v>
      </c>
      <c r="Q6" s="46">
        <f>Q$3*$E$17</f>
        <v>0.60000000000000009</v>
      </c>
      <c r="R6" s="46">
        <f>R$3*$E$17</f>
        <v>1.7999999999999998</v>
      </c>
      <c r="S6" s="46">
        <f>S$3*$E$17</f>
        <v>1.7999999999999998</v>
      </c>
      <c r="T6" s="47">
        <f>T$3*$E$17</f>
        <v>1.2000000000000002</v>
      </c>
      <c r="U6" s="87">
        <f>U$3*$E$18</f>
        <v>0.24000000000000005</v>
      </c>
      <c r="V6" s="88">
        <f>V$3*$E$18</f>
        <v>0.12000000000000002</v>
      </c>
      <c r="W6" s="88">
        <f>W$3*$E$18</f>
        <v>0.84000000000000008</v>
      </c>
      <c r="X6" s="89">
        <f t="shared" si="6"/>
        <v>23.880000000000003</v>
      </c>
      <c r="Y6" s="93">
        <f>X6/8</f>
        <v>2.9850000000000003</v>
      </c>
    </row>
    <row r="7" spans="1:25">
      <c r="A7" s="27" t="s">
        <v>95</v>
      </c>
      <c r="B7" s="42">
        <f>B3*F14</f>
        <v>1.2</v>
      </c>
      <c r="C7" s="43">
        <f>C3*F14</f>
        <v>2</v>
      </c>
      <c r="D7" s="43">
        <f>D3*F14</f>
        <v>0.4</v>
      </c>
      <c r="E7" s="44">
        <f>E3*F14</f>
        <v>0.4</v>
      </c>
      <c r="F7" s="45">
        <f>$F$15*F$3</f>
        <v>4.8000000000000007</v>
      </c>
      <c r="G7" s="46">
        <f>$F$15*G$3</f>
        <v>0.60000000000000009</v>
      </c>
      <c r="H7" s="47">
        <f>$E$15*H$3</f>
        <v>0.36</v>
      </c>
      <c r="I7" s="45">
        <f t="shared" ref="I7:O7" si="8">I$3*$F$16</f>
        <v>4.5</v>
      </c>
      <c r="J7" s="46">
        <f t="shared" si="8"/>
        <v>4.5</v>
      </c>
      <c r="K7" s="46">
        <f t="shared" si="8"/>
        <v>3.6</v>
      </c>
      <c r="L7" s="46">
        <f t="shared" si="8"/>
        <v>1.8</v>
      </c>
      <c r="M7" s="46">
        <f t="shared" si="8"/>
        <v>1.8</v>
      </c>
      <c r="N7" s="46">
        <f t="shared" si="8"/>
        <v>0.9</v>
      </c>
      <c r="O7" s="47">
        <f t="shared" si="8"/>
        <v>0.9</v>
      </c>
      <c r="P7" s="45">
        <f>P$3*$F$17</f>
        <v>1</v>
      </c>
      <c r="Q7" s="46">
        <f>Q$3*$F$17</f>
        <v>1</v>
      </c>
      <c r="R7" s="46">
        <f>R$3*$F$17</f>
        <v>3</v>
      </c>
      <c r="S7" s="46">
        <f>S$3*$F$17</f>
        <v>3</v>
      </c>
      <c r="T7" s="47">
        <f>T$3*$F$17</f>
        <v>2</v>
      </c>
      <c r="U7" s="87">
        <f>$F$18*U$3</f>
        <v>0.4</v>
      </c>
      <c r="V7" s="88">
        <f>$F$18*V$3</f>
        <v>0.2</v>
      </c>
      <c r="W7" s="88">
        <f>$F$18*W$3</f>
        <v>1.4</v>
      </c>
      <c r="X7" s="89">
        <f t="shared" si="6"/>
        <v>39.76</v>
      </c>
      <c r="Y7" s="93">
        <f>X7/8</f>
        <v>4.97</v>
      </c>
    </row>
    <row r="8" spans="1:25">
      <c r="A8" s="48" t="s">
        <v>96</v>
      </c>
      <c r="B8" s="49">
        <f>B3*G14</f>
        <v>1.92</v>
      </c>
      <c r="C8" s="50">
        <f>C3*G14</f>
        <v>3.2</v>
      </c>
      <c r="D8" s="50">
        <f>D3*G14</f>
        <v>0.64000000000000012</v>
      </c>
      <c r="E8" s="51">
        <f>E3*G14</f>
        <v>0.64000000000000012</v>
      </c>
      <c r="F8" s="52">
        <f>$G$15*F$3</f>
        <v>7.68</v>
      </c>
      <c r="G8" s="53">
        <f>$G$15*G$3</f>
        <v>0.96</v>
      </c>
      <c r="H8" s="54">
        <f>G$15*H$3</f>
        <v>0.96</v>
      </c>
      <c r="I8" s="52">
        <f t="shared" ref="I8:O8" si="9">I$3*$G$16</f>
        <v>7.2</v>
      </c>
      <c r="J8" s="53">
        <f t="shared" si="9"/>
        <v>7.2</v>
      </c>
      <c r="K8" s="53">
        <f t="shared" si="9"/>
        <v>5.7600000000000007</v>
      </c>
      <c r="L8" s="53">
        <f t="shared" si="9"/>
        <v>2.8800000000000003</v>
      </c>
      <c r="M8" s="53">
        <f t="shared" si="9"/>
        <v>2.8800000000000003</v>
      </c>
      <c r="N8" s="53">
        <f t="shared" si="9"/>
        <v>1.4400000000000002</v>
      </c>
      <c r="O8" s="54">
        <f t="shared" si="9"/>
        <v>1.4400000000000002</v>
      </c>
      <c r="P8" s="52">
        <f>P$3*$G$17</f>
        <v>1.6</v>
      </c>
      <c r="Q8" s="53">
        <f>Q$3*$G$17</f>
        <v>1.6</v>
      </c>
      <c r="R8" s="53">
        <f>R$3*$G$17</f>
        <v>4.8</v>
      </c>
      <c r="S8" s="53">
        <f>S$3*$G$17</f>
        <v>4.8</v>
      </c>
      <c r="T8" s="54">
        <f>T$3*$G$17</f>
        <v>3.2</v>
      </c>
      <c r="U8" s="90">
        <f>$G$18*U$3</f>
        <v>0.64000000000000012</v>
      </c>
      <c r="V8" s="91">
        <f>$G$18*V$3</f>
        <v>0.32000000000000006</v>
      </c>
      <c r="W8" s="91">
        <f>$G$18*W$3</f>
        <v>2.2399999999999998</v>
      </c>
      <c r="X8" s="89">
        <f t="shared" si="6"/>
        <v>64</v>
      </c>
      <c r="Y8" s="94">
        <f>X8/8</f>
        <v>8</v>
      </c>
    </row>
    <row r="10" spans="1:25">
      <c r="B10" s="55" t="s">
        <v>97</v>
      </c>
      <c r="C10" s="2">
        <v>1</v>
      </c>
      <c r="D10" s="2">
        <v>2</v>
      </c>
      <c r="E10" s="56">
        <v>3</v>
      </c>
      <c r="F10" s="57">
        <v>5</v>
      </c>
      <c r="G10" s="57">
        <v>8</v>
      </c>
    </row>
    <row r="11" spans="1:25">
      <c r="B11" s="55" t="s">
        <v>98</v>
      </c>
      <c r="C11" s="2">
        <v>8</v>
      </c>
      <c r="D11" s="2">
        <v>16</v>
      </c>
      <c r="E11" s="56">
        <v>24</v>
      </c>
      <c r="F11" s="57">
        <v>40</v>
      </c>
      <c r="G11" s="57">
        <v>64</v>
      </c>
    </row>
    <row r="12" spans="1:25">
      <c r="A12" s="58" t="s">
        <v>99</v>
      </c>
      <c r="B12" s="59" t="s">
        <v>100</v>
      </c>
      <c r="C12" s="59" t="s">
        <v>92</v>
      </c>
      <c r="D12" s="59" t="s">
        <v>93</v>
      </c>
      <c r="E12" s="60" t="s">
        <v>94</v>
      </c>
      <c r="F12" s="61" t="s">
        <v>95</v>
      </c>
      <c r="G12" s="61" t="s">
        <v>96</v>
      </c>
    </row>
    <row r="13" spans="1:25">
      <c r="A13" s="62"/>
      <c r="B13" s="63"/>
      <c r="C13" s="64"/>
      <c r="D13" s="64"/>
      <c r="E13" s="64"/>
      <c r="F13" s="65"/>
      <c r="G13" s="65"/>
    </row>
    <row r="14" spans="1:25">
      <c r="A14" s="66" t="s">
        <v>101</v>
      </c>
      <c r="B14" s="67">
        <v>0.1</v>
      </c>
      <c r="C14" s="68">
        <f t="shared" ref="C14:G18" si="10">$B14*C$11</f>
        <v>0.8</v>
      </c>
      <c r="D14" s="68">
        <f t="shared" si="10"/>
        <v>1.6</v>
      </c>
      <c r="E14" s="68">
        <f t="shared" si="10"/>
        <v>2.4000000000000004</v>
      </c>
      <c r="F14" s="69">
        <f t="shared" si="10"/>
        <v>4</v>
      </c>
      <c r="G14" s="69">
        <f t="shared" si="10"/>
        <v>6.4</v>
      </c>
    </row>
    <row r="15" spans="1:25">
      <c r="A15" s="66" t="s">
        <v>102</v>
      </c>
      <c r="B15" s="67">
        <v>0.15</v>
      </c>
      <c r="C15" s="68">
        <f t="shared" si="10"/>
        <v>1.2</v>
      </c>
      <c r="D15" s="68">
        <f t="shared" si="10"/>
        <v>2.4</v>
      </c>
      <c r="E15" s="68">
        <f t="shared" si="10"/>
        <v>3.5999999999999996</v>
      </c>
      <c r="F15" s="69">
        <f t="shared" si="10"/>
        <v>6</v>
      </c>
      <c r="G15" s="69">
        <f t="shared" si="10"/>
        <v>9.6</v>
      </c>
    </row>
    <row r="16" spans="1:25">
      <c r="A16" s="66" t="s">
        <v>103</v>
      </c>
      <c r="B16" s="67">
        <v>0.45</v>
      </c>
      <c r="C16" s="68">
        <f t="shared" si="10"/>
        <v>3.6</v>
      </c>
      <c r="D16" s="68">
        <f t="shared" si="10"/>
        <v>7.2</v>
      </c>
      <c r="E16" s="68">
        <f t="shared" si="10"/>
        <v>10.8</v>
      </c>
      <c r="F16" s="69">
        <f t="shared" si="10"/>
        <v>18</v>
      </c>
      <c r="G16" s="69">
        <f t="shared" si="10"/>
        <v>28.8</v>
      </c>
    </row>
    <row r="17" spans="1:7">
      <c r="A17" s="66" t="s">
        <v>104</v>
      </c>
      <c r="B17" s="67">
        <v>0.25</v>
      </c>
      <c r="C17" s="68">
        <f t="shared" si="10"/>
        <v>2</v>
      </c>
      <c r="D17" s="68">
        <f t="shared" si="10"/>
        <v>4</v>
      </c>
      <c r="E17" s="68">
        <f t="shared" si="10"/>
        <v>6</v>
      </c>
      <c r="F17" s="69">
        <f t="shared" si="10"/>
        <v>10</v>
      </c>
      <c r="G17" s="69">
        <f t="shared" si="10"/>
        <v>16</v>
      </c>
    </row>
    <row r="18" spans="1:7">
      <c r="A18" s="66" t="s">
        <v>105</v>
      </c>
      <c r="B18" s="67">
        <v>0.05</v>
      </c>
      <c r="C18" s="68">
        <f t="shared" si="10"/>
        <v>0.4</v>
      </c>
      <c r="D18" s="68">
        <f t="shared" si="10"/>
        <v>0.8</v>
      </c>
      <c r="E18" s="68">
        <f t="shared" si="10"/>
        <v>1.2000000000000002</v>
      </c>
      <c r="F18" s="69">
        <f t="shared" si="10"/>
        <v>2</v>
      </c>
      <c r="G18" s="69">
        <f t="shared" si="10"/>
        <v>3.2</v>
      </c>
    </row>
    <row r="19" spans="1:7">
      <c r="A19" s="70"/>
      <c r="B19" s="71"/>
      <c r="C19" s="72"/>
      <c r="D19" s="72"/>
      <c r="E19" s="72"/>
      <c r="F19" s="73"/>
      <c r="G19" s="73"/>
    </row>
  </sheetData>
  <mergeCells count="6">
    <mergeCell ref="X1:Y1"/>
    <mergeCell ref="B1:E1"/>
    <mergeCell ref="F1:H1"/>
    <mergeCell ref="I1:O1"/>
    <mergeCell ref="P1:T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2"/>
  <sheetViews>
    <sheetView topLeftCell="A3" workbookViewId="0">
      <selection activeCell="C12" sqref="C12"/>
    </sheetView>
  </sheetViews>
  <sheetFormatPr defaultColWidth="9.1796875" defaultRowHeight="14.5"/>
  <cols>
    <col min="1" max="1" width="9.1796875" style="23"/>
    <col min="2" max="2" width="10.1796875" style="23" customWidth="1"/>
    <col min="3" max="3" width="171.1796875" style="23" customWidth="1"/>
    <col min="4" max="16384" width="9.1796875" style="23"/>
  </cols>
  <sheetData>
    <row r="2" spans="2:3" ht="21">
      <c r="C2" s="24" t="s">
        <v>106</v>
      </c>
    </row>
    <row r="3" spans="2:3">
      <c r="B3" s="25">
        <v>1</v>
      </c>
      <c r="C3" s="26" t="s">
        <v>107</v>
      </c>
    </row>
    <row r="4" spans="2:3">
      <c r="B4" s="27">
        <v>2</v>
      </c>
      <c r="C4" s="28" t="s">
        <v>108</v>
      </c>
    </row>
    <row r="5" spans="2:3" ht="43.5">
      <c r="B5" s="27">
        <v>3</v>
      </c>
      <c r="C5" s="28" t="s">
        <v>109</v>
      </c>
    </row>
    <row r="6" spans="2:3" ht="203">
      <c r="B6" s="27">
        <v>4</v>
      </c>
      <c r="C6" s="28" t="s">
        <v>110</v>
      </c>
    </row>
    <row r="7" spans="2:3">
      <c r="B7" s="27">
        <v>5</v>
      </c>
      <c r="C7" s="28" t="s">
        <v>111</v>
      </c>
    </row>
    <row r="8" spans="2:3">
      <c r="B8" s="27">
        <v>6</v>
      </c>
      <c r="C8" s="29"/>
    </row>
    <row r="9" spans="2:3">
      <c r="B9" s="27">
        <v>7</v>
      </c>
      <c r="C9" s="29"/>
    </row>
    <row r="10" spans="2:3">
      <c r="B10" s="27">
        <v>8</v>
      </c>
      <c r="C10" s="29"/>
    </row>
    <row r="11" spans="2:3">
      <c r="B11" s="27">
        <v>9</v>
      </c>
      <c r="C11" s="29"/>
    </row>
    <row r="12" spans="2:3">
      <c r="B12" s="27">
        <v>10</v>
      </c>
      <c r="C12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"/>
  <sheetViews>
    <sheetView zoomScale="85" zoomScaleNormal="85" workbookViewId="0">
      <selection activeCell="B7" sqref="B7:B8"/>
    </sheetView>
  </sheetViews>
  <sheetFormatPr defaultColWidth="9" defaultRowHeight="14.5"/>
  <cols>
    <col min="1" max="1" width="6.54296875" customWidth="1"/>
    <col min="2" max="2" width="38.453125" style="1" customWidth="1"/>
    <col min="3" max="3" width="12" customWidth="1"/>
    <col min="4" max="4" width="7.81640625" customWidth="1"/>
    <col min="5" max="5" width="8.26953125" customWidth="1"/>
    <col min="6" max="15" width="6.1796875" customWidth="1"/>
    <col min="16" max="16" width="6.54296875" customWidth="1"/>
    <col min="17" max="25" width="6.1796875" customWidth="1"/>
    <col min="26" max="26" width="8" customWidth="1"/>
    <col min="27" max="27" width="7.81640625" customWidth="1"/>
  </cols>
  <sheetData>
    <row r="1" spans="1:27">
      <c r="A1" s="182"/>
      <c r="B1" s="182"/>
      <c r="C1" s="182"/>
      <c r="D1" s="173" t="s">
        <v>63</v>
      </c>
      <c r="E1" s="174"/>
      <c r="F1" s="174"/>
      <c r="G1" s="175"/>
      <c r="H1" s="171" t="s">
        <v>64</v>
      </c>
      <c r="I1" s="176"/>
      <c r="J1" s="172"/>
      <c r="K1" s="173" t="s">
        <v>65</v>
      </c>
      <c r="L1" s="174"/>
      <c r="M1" s="174"/>
      <c r="N1" s="174"/>
      <c r="O1" s="174"/>
      <c r="P1" s="174"/>
      <c r="Q1" s="175"/>
      <c r="R1" s="171" t="s">
        <v>66</v>
      </c>
      <c r="S1" s="176"/>
      <c r="T1" s="176"/>
      <c r="U1" s="176"/>
      <c r="V1" s="172"/>
      <c r="W1" s="173" t="s">
        <v>67</v>
      </c>
      <c r="X1" s="174"/>
      <c r="Y1" s="174"/>
      <c r="Z1" s="171" t="s">
        <v>68</v>
      </c>
      <c r="AA1" s="172"/>
    </row>
    <row r="2" spans="1:27" ht="143.5">
      <c r="A2" s="3" t="s">
        <v>112</v>
      </c>
      <c r="B2" s="4" t="s">
        <v>113</v>
      </c>
      <c r="C2" s="5" t="s">
        <v>31</v>
      </c>
      <c r="D2" s="6" t="s">
        <v>69</v>
      </c>
      <c r="E2" s="7" t="s">
        <v>70</v>
      </c>
      <c r="F2" s="7" t="s">
        <v>71</v>
      </c>
      <c r="G2" s="8" t="s">
        <v>72</v>
      </c>
      <c r="H2" s="9" t="s">
        <v>73</v>
      </c>
      <c r="I2" s="14" t="s">
        <v>74</v>
      </c>
      <c r="J2" s="15" t="s">
        <v>75</v>
      </c>
      <c r="K2" s="16" t="s">
        <v>76</v>
      </c>
      <c r="L2" s="17" t="s">
        <v>77</v>
      </c>
      <c r="M2" s="17" t="s">
        <v>78</v>
      </c>
      <c r="N2" s="17" t="s">
        <v>79</v>
      </c>
      <c r="O2" s="17" t="s">
        <v>80</v>
      </c>
      <c r="P2" s="17" t="s">
        <v>81</v>
      </c>
      <c r="Q2" s="18" t="s">
        <v>82</v>
      </c>
      <c r="R2" s="19" t="s">
        <v>83</v>
      </c>
      <c r="S2" s="9" t="s">
        <v>84</v>
      </c>
      <c r="T2" s="9" t="s">
        <v>85</v>
      </c>
      <c r="U2" s="9" t="s">
        <v>86</v>
      </c>
      <c r="V2" s="15" t="s">
        <v>87</v>
      </c>
      <c r="W2" s="16" t="s">
        <v>88</v>
      </c>
      <c r="X2" s="17" t="s">
        <v>89</v>
      </c>
      <c r="Y2" s="20" t="s">
        <v>90</v>
      </c>
      <c r="Z2" s="21" t="s">
        <v>68</v>
      </c>
      <c r="AA2" s="15" t="s">
        <v>91</v>
      </c>
    </row>
    <row r="3" spans="1:27" ht="16" customHeight="1">
      <c r="A3" s="177" t="s">
        <v>114</v>
      </c>
      <c r="B3" s="178"/>
      <c r="C3" s="179"/>
      <c r="D3" s="180" t="s">
        <v>115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22">
        <f>Z5+Z4</f>
        <v>19.679999999999996</v>
      </c>
      <c r="AA3" s="22">
        <f>AA4+AA5</f>
        <v>2.4599999999999995</v>
      </c>
    </row>
    <row r="4" spans="1:27">
      <c r="A4" s="10">
        <v>1</v>
      </c>
      <c r="B4" s="11" t="s">
        <v>118</v>
      </c>
      <c r="C4" s="12" t="s">
        <v>94</v>
      </c>
      <c r="D4" s="13">
        <v>0</v>
      </c>
      <c r="E4" s="13">
        <v>0</v>
      </c>
      <c r="F4" s="13">
        <v>0</v>
      </c>
      <c r="G4" s="13">
        <v>0</v>
      </c>
      <c r="H4" s="13">
        <f>IFERROR(VLOOKUP($C4,'[1]Complexity Definition'!$A$4:$Y$8,6,FALSE),"")</f>
        <v>2.88</v>
      </c>
      <c r="I4" s="13">
        <f>IFERROR(VLOOKUP($C4,'[1]Complexity Definition'!$A$4:$Y$8,7,FALSE),"")</f>
        <v>0.36</v>
      </c>
      <c r="J4" s="13">
        <f>IFERROR(VLOOKUP($C4,'[1]Complexity Definition'!$A$4:$Y$8,8,FALSE),"")</f>
        <v>0.24</v>
      </c>
      <c r="K4" s="13">
        <f>IFERROR(VLOOKUP($C4,'[1]Complexity Definition'!$A$4:$Y$8,9,FALSE),"")</f>
        <v>2.7</v>
      </c>
      <c r="L4" s="13">
        <f>IFERROR(VLOOKUP($C4,'[1]Complexity Definition'!$A$4:$Y$8,10,FALSE),"")</f>
        <v>2.7</v>
      </c>
      <c r="M4" s="13">
        <f>IFERROR(VLOOKUP($C4,'[1]Complexity Definition'!$A$4:$Y$8,11,FALSE),"")</f>
        <v>2.16</v>
      </c>
      <c r="N4" s="13">
        <f>IFERROR(VLOOKUP($C4,'[1]Complexity Definition'!$A$4:$Y$8,12,FALSE),"")</f>
        <v>1.08</v>
      </c>
      <c r="O4" s="13">
        <f>IFERROR(VLOOKUP($C4,'[1]Complexity Definition'!$A$4:$Y$8,13,FALSE),"")</f>
        <v>1.08</v>
      </c>
      <c r="P4" s="13">
        <f>IFERROR(VLOOKUP($C4,'[1]Complexity Definition'!$A$4:$Y$8,14,FALSE),"")</f>
        <v>0.54</v>
      </c>
      <c r="Q4" s="13">
        <f>IFERROR(VLOOKUP($C4,'[1]Complexity Definition'!$A$4:$Y$8,15,FALSE),"")</f>
        <v>0.54</v>
      </c>
      <c r="R4" s="13">
        <f>IFERROR(VLOOKUP($C4,'[1]Complexity Definition'!$A$4:$Y$8,16,FALSE),"")</f>
        <v>0.6</v>
      </c>
      <c r="S4" s="13">
        <f>IFERROR(VLOOKUP($C4,'[1]Complexity Definition'!$A$4:$Y$8,17,FALSE),"")</f>
        <v>0.6</v>
      </c>
      <c r="T4" s="13">
        <f>IFERROR(VLOOKUP($C4,'[1]Complexity Definition'!$A$4:$Y$8,18,FALSE),"")</f>
        <v>1.8</v>
      </c>
      <c r="U4" s="13">
        <v>0</v>
      </c>
      <c r="V4" s="13">
        <f>IFERROR(VLOOKUP($C4,'[1]Complexity Definition'!$A$4:$Y$8,20,FALSE),"")</f>
        <v>1.2</v>
      </c>
      <c r="W4" s="13">
        <f>IFERROR(VLOOKUP($C4,'[1]Complexity Definition'!$A$4:$Y$8,21,FALSE),"")</f>
        <v>0.24</v>
      </c>
      <c r="X4" s="13">
        <f>IFERROR(VLOOKUP($C4,'[1]Complexity Definition'!$A$4:$Y$8,22,FALSE),"")</f>
        <v>0.12</v>
      </c>
      <c r="Y4" s="13">
        <f>IFERROR(VLOOKUP($C4,'[1]Complexity Definition'!$A$4:$Y$8,23,FALSE),"")</f>
        <v>0.84</v>
      </c>
      <c r="Z4" s="13">
        <f t="shared" ref="Z4" si="0">IFERROR(SUM(D4:Y4),"")</f>
        <v>19.679999999999996</v>
      </c>
      <c r="AA4" s="13">
        <f t="shared" ref="AA4" si="1">IFERROR(Z4/8,"")</f>
        <v>2.4599999999999995</v>
      </c>
    </row>
    <row r="5" spans="1:27">
      <c r="A5" s="10"/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</sheetData>
  <mergeCells count="9">
    <mergeCell ref="W1:Y1"/>
    <mergeCell ref="Z1:AA1"/>
    <mergeCell ref="A3:C3"/>
    <mergeCell ref="D3:Y3"/>
    <mergeCell ref="A1:C1"/>
    <mergeCell ref="D1:G1"/>
    <mergeCell ref="H1:J1"/>
    <mergeCell ref="K1:Q1"/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Guidelines</vt:lpstr>
      <vt:lpstr>SMC Definition</vt:lpstr>
      <vt:lpstr>WBS</vt:lpstr>
      <vt:lpstr>Complexity Definition</vt:lpstr>
      <vt:lpstr>Assumption</vt:lpstr>
      <vt:lpstr>Estimation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Murugan</dc:creator>
  <cp:lastModifiedBy>Sathiyaseelan Ram</cp:lastModifiedBy>
  <dcterms:created xsi:type="dcterms:W3CDTF">2018-04-18T05:48:00Z</dcterms:created>
  <dcterms:modified xsi:type="dcterms:W3CDTF">2023-03-15T06:50:05Z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DF6147EA63274C578332067E1EDFE7F4</vt:lpwstr>
  </property>
  <property fmtid="{D5CDD505-2E9C-101B-9397-08002B2CF9AE}" pid="3" name="KSOProductBuildVer">
    <vt:lpwstr>1033-11.2.0.11486</vt:lpwstr>
  </property>
</Properties>
</file>